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triletska\Desktop\"/>
    </mc:Choice>
  </mc:AlternateContent>
  <xr:revisionPtr revIDLastSave="0" documentId="13_ncr:1_{383EC38E-D015-4398-8695-0DF3BE431826}" xr6:coauthVersionLast="43" xr6:coauthVersionMax="43" xr10:uidLastSave="{00000000-0000-0000-0000-000000000000}"/>
  <workbookProtection workbookAlgorithmName="SHA-512" workbookHashValue="GbXAolnKgiPEzAs3eN25uYkpbnQ8OOVDeFWfJYxV4mZO45w+ZuCtRS69xVTLrc/dUkVOD66V4Ohi4ayZMP2J6A==" workbookSaltValue="T94+lSRbdquXCA+etkAeow==" workbookSpinCount="100000" lockStructure="1"/>
  <bookViews>
    <workbookView xWindow="-120" yWindow="-120" windowWidth="29040" windowHeight="15990" firstSheet="2" activeTab="2" xr2:uid="{00000000-000D-0000-FFFF-FFFF00000000}"/>
  </bookViews>
  <sheets>
    <sheet name="Лист1" sheetId="1" state="hidden" r:id="rId1"/>
    <sheet name="вспомогат" sheetId="2" state="hidden" r:id="rId2"/>
    <sheet name="LCL Rate Calculation" sheetId="3" r:id="rId3"/>
    <sheet name="Odessa" sheetId="5" state="hidden" r:id="rId4"/>
    <sheet name="Hamburg" sheetId="14" state="hidden" r:id="rId5"/>
    <sheet name="Kiev, Cherkassy" sheetId="6" state="hidden" r:id="rId6"/>
    <sheet name="Dnepr, Bila Tserkva" sheetId="7" state="hidden" r:id="rId7"/>
    <sheet name="Zaporogye, Kharkiv" sheetId="8" state="hidden" r:id="rId8"/>
    <sheet name="Kriviy Rig, Poltava" sheetId="9" state="hidden" r:id="rId9"/>
    <sheet name="Chernigiv, Sumy" sheetId="10" state="hidden" r:id="rId10"/>
    <sheet name="Vinnytsia, Zhitomir" sheetId="11" state="hidden" r:id="rId11"/>
    <sheet name="Kirovograd, Nikolaev" sheetId="12" state="hidden" r:id="rId12"/>
    <sheet name="Chisinau" sheetId="13" state="hidden" r:id="rId13"/>
  </sheets>
  <externalReferences>
    <externalReference r:id="rId14"/>
  </externalReferences>
  <definedNames>
    <definedName name="_xlnm._FilterDatabase" localSheetId="1" hidden="1">вспомогат!$A$1:$Q$161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" i="3" l="1"/>
  <c r="E12" i="3"/>
  <c r="F12" i="1" l="1"/>
  <c r="F10" i="1"/>
  <c r="I10" i="1"/>
  <c r="J5" i="1"/>
  <c r="F11" i="1"/>
  <c r="I14" i="1"/>
  <c r="A12" i="3"/>
  <c r="D12" i="3"/>
  <c r="F12" i="3"/>
  <c r="K10" i="1" l="1"/>
  <c r="I12" i="1"/>
  <c r="I15" i="1"/>
  <c r="I11" i="1"/>
  <c r="I13" i="1"/>
  <c r="L12" i="3" l="1"/>
  <c r="J17" i="3" s="1"/>
  <c r="F32" i="2" l="1"/>
  <c r="F46" i="2"/>
  <c r="F64" i="2"/>
  <c r="F73" i="2"/>
  <c r="F97" i="2"/>
  <c r="F98" i="2"/>
  <c r="F134" i="2" l="1"/>
  <c r="F135" i="2"/>
  <c r="F150" i="2" l="1"/>
  <c r="F154" i="2"/>
  <c r="F156" i="2"/>
  <c r="F159" i="2"/>
  <c r="G103" i="2" l="1"/>
  <c r="F103" i="2" l="1"/>
  <c r="Q23" i="2" l="1"/>
  <c r="P23" i="2"/>
  <c r="O23" i="2"/>
  <c r="N23" i="2"/>
  <c r="M23" i="2"/>
  <c r="F111" i="2" l="1"/>
  <c r="F86" i="2"/>
  <c r="F67" i="2"/>
  <c r="F129" i="2"/>
  <c r="F112" i="2"/>
  <c r="F109" i="2"/>
  <c r="F101" i="2"/>
  <c r="F90" i="2"/>
  <c r="F88" i="2"/>
  <c r="F82" i="2"/>
  <c r="F62" i="2"/>
  <c r="F44" i="2"/>
  <c r="F42" i="2"/>
  <c r="F34" i="2"/>
  <c r="F30" i="2"/>
  <c r="F27" i="2"/>
  <c r="F18" i="2"/>
  <c r="F12" i="2"/>
  <c r="B1" i="14" l="1"/>
  <c r="I12" i="3" l="1"/>
  <c r="H12" i="3"/>
  <c r="F31" i="2"/>
  <c r="J13" i="3" l="1"/>
  <c r="J15" i="3" s="1"/>
  <c r="J16" i="3" s="1"/>
  <c r="J12" i="3" s="1"/>
  <c r="K12" i="3" s="1"/>
  <c r="B28" i="3" s="1"/>
  <c r="B34" i="3" s="1"/>
  <c r="F21" i="2"/>
  <c r="L17" i="3" l="1"/>
  <c r="C28" i="3"/>
  <c r="B33" i="3" s="1"/>
  <c r="A35" i="3"/>
  <c r="B36" i="3"/>
  <c r="C12" i="3" l="1"/>
  <c r="B1" i="5" l="1"/>
  <c r="K13" i="1" l="1"/>
  <c r="K15" i="1"/>
  <c r="F108" i="2"/>
  <c r="F100" i="2" l="1"/>
  <c r="F155" i="2"/>
  <c r="F143" i="2"/>
  <c r="F138" i="2"/>
  <c r="F122" i="2"/>
  <c r="F115" i="2"/>
  <c r="F114" i="2"/>
  <c r="F113" i="2"/>
  <c r="F110" i="2"/>
  <c r="F107" i="2"/>
  <c r="F99" i="2"/>
  <c r="F93" i="2"/>
  <c r="F84" i="2"/>
  <c r="F83" i="2"/>
  <c r="F81" i="2"/>
  <c r="F78" i="2"/>
  <c r="F75" i="2"/>
  <c r="F74" i="2"/>
  <c r="F71" i="2"/>
  <c r="F70" i="2"/>
  <c r="F63" i="2"/>
  <c r="F48" i="2"/>
  <c r="F47" i="2"/>
  <c r="F43" i="2"/>
  <c r="F37" i="2"/>
  <c r="F36" i="2"/>
  <c r="F35" i="2"/>
  <c r="F29" i="2"/>
  <c r="F26" i="2"/>
  <c r="F25" i="2"/>
  <c r="F23" i="2"/>
  <c r="F16" i="2"/>
  <c r="F13" i="2"/>
  <c r="F11" i="2"/>
  <c r="F3" i="2"/>
  <c r="F2" i="2"/>
  <c r="F161" i="2"/>
  <c r="F160" i="2"/>
  <c r="F158" i="2"/>
  <c r="F153" i="2"/>
  <c r="F152" i="2"/>
  <c r="F151" i="2"/>
  <c r="F141" i="2"/>
  <c r="F140" i="2"/>
  <c r="F139" i="2"/>
  <c r="F136" i="2"/>
  <c r="F133" i="2"/>
  <c r="F131" i="2"/>
  <c r="F130" i="2"/>
  <c r="F126" i="2"/>
  <c r="F118" i="2"/>
  <c r="F105" i="2"/>
  <c r="F96" i="2"/>
  <c r="F94" i="2"/>
  <c r="F87" i="2"/>
  <c r="F85" i="2"/>
  <c r="F80" i="2"/>
  <c r="F79" i="2"/>
  <c r="F77" i="2"/>
  <c r="F72" i="2"/>
  <c r="F65" i="2"/>
  <c r="F60" i="2"/>
  <c r="F57" i="2"/>
  <c r="F56" i="2"/>
  <c r="F53" i="2"/>
  <c r="F52" i="2"/>
  <c r="F51" i="2"/>
  <c r="F50" i="2"/>
  <c r="F41" i="2"/>
  <c r="F19" i="2"/>
  <c r="F14" i="2"/>
  <c r="A36" i="3" l="1"/>
  <c r="F14" i="1" l="1"/>
  <c r="J3" i="1" l="1"/>
  <c r="Z3" i="14" l="1"/>
  <c r="X3" i="14"/>
  <c r="V3" i="14"/>
  <c r="T3" i="14"/>
  <c r="R3" i="14"/>
  <c r="P3" i="14"/>
  <c r="N3" i="14"/>
  <c r="L3" i="14"/>
  <c r="J3" i="14"/>
  <c r="H3" i="14"/>
  <c r="Y3" i="14"/>
  <c r="W3" i="14"/>
  <c r="U3" i="14"/>
  <c r="S3" i="14"/>
  <c r="Q3" i="14"/>
  <c r="O3" i="14"/>
  <c r="M3" i="14"/>
  <c r="K3" i="14"/>
  <c r="I3" i="14"/>
  <c r="G3" i="14"/>
  <c r="Q26" i="5"/>
  <c r="S26" i="5"/>
  <c r="U26" i="5"/>
  <c r="W26" i="5"/>
  <c r="Y26" i="5"/>
  <c r="P26" i="5"/>
  <c r="M26" i="5"/>
  <c r="O26" i="5"/>
  <c r="I26" i="5"/>
  <c r="G26" i="5"/>
  <c r="G67" i="5"/>
  <c r="K67" i="5"/>
  <c r="R26" i="5"/>
  <c r="T26" i="5"/>
  <c r="V26" i="5"/>
  <c r="X26" i="5"/>
  <c r="Z26" i="5"/>
  <c r="L26" i="5"/>
  <c r="N26" i="5"/>
  <c r="K26" i="5"/>
  <c r="H26" i="5"/>
  <c r="J26" i="5"/>
  <c r="L18" i="5"/>
  <c r="K18" i="5"/>
  <c r="G18" i="5"/>
  <c r="J18" i="5"/>
  <c r="O18" i="5"/>
  <c r="W18" i="5"/>
  <c r="N18" i="5"/>
  <c r="V18" i="5"/>
  <c r="I18" i="5"/>
  <c r="Y18" i="5"/>
  <c r="R18" i="5"/>
  <c r="H18" i="5"/>
  <c r="X18" i="5"/>
  <c r="Q18" i="5"/>
  <c r="U18" i="5"/>
  <c r="M18" i="5"/>
  <c r="T18" i="5"/>
  <c r="P18" i="5"/>
  <c r="S18" i="5"/>
  <c r="Z18" i="5"/>
  <c r="B35" i="3"/>
  <c r="P18" i="13" l="1"/>
  <c r="P18" i="12"/>
  <c r="P18" i="11"/>
  <c r="P18" i="10"/>
  <c r="P18" i="9"/>
  <c r="P18" i="8"/>
  <c r="P18" i="7"/>
  <c r="P18" i="6"/>
  <c r="Q18" i="13"/>
  <c r="Q18" i="12"/>
  <c r="Q18" i="11"/>
  <c r="Q18" i="10"/>
  <c r="Q18" i="9"/>
  <c r="Q18" i="8"/>
  <c r="Q18" i="7"/>
  <c r="Q18" i="6"/>
  <c r="Y18" i="13"/>
  <c r="Y18" i="12"/>
  <c r="Y18" i="11"/>
  <c r="Y18" i="10"/>
  <c r="Y18" i="9"/>
  <c r="Y18" i="8"/>
  <c r="Y18" i="7"/>
  <c r="Y18" i="6"/>
  <c r="W18" i="13"/>
  <c r="W18" i="12"/>
  <c r="W18" i="10"/>
  <c r="W18" i="11"/>
  <c r="W18" i="9"/>
  <c r="W18" i="8"/>
  <c r="W18" i="7"/>
  <c r="W18" i="6"/>
  <c r="K18" i="13"/>
  <c r="K18" i="12"/>
  <c r="K18" i="10"/>
  <c r="K18" i="11"/>
  <c r="K18" i="9"/>
  <c r="K18" i="7"/>
  <c r="K18" i="8"/>
  <c r="K18" i="6"/>
  <c r="K26" i="13"/>
  <c r="K26" i="12"/>
  <c r="K26" i="11"/>
  <c r="K26" i="10"/>
  <c r="K26" i="9"/>
  <c r="K26" i="7"/>
  <c r="K26" i="8"/>
  <c r="K26" i="6"/>
  <c r="X26" i="13"/>
  <c r="X26" i="12"/>
  <c r="X26" i="11"/>
  <c r="X26" i="9"/>
  <c r="X26" i="10"/>
  <c r="X26" i="8"/>
  <c r="X26" i="7"/>
  <c r="X26" i="6"/>
  <c r="K67" i="13"/>
  <c r="K67" i="11"/>
  <c r="K67" i="12"/>
  <c r="K67" i="10"/>
  <c r="K67" i="9"/>
  <c r="K67" i="8"/>
  <c r="K67" i="7"/>
  <c r="K67" i="6"/>
  <c r="O26" i="13"/>
  <c r="O26" i="12"/>
  <c r="O26" i="11"/>
  <c r="O26" i="10"/>
  <c r="O26" i="9"/>
  <c r="O26" i="8"/>
  <c r="O26" i="7"/>
  <c r="O26" i="6"/>
  <c r="W26" i="13"/>
  <c r="W26" i="12"/>
  <c r="W26" i="10"/>
  <c r="W26" i="11"/>
  <c r="W26" i="9"/>
  <c r="W26" i="8"/>
  <c r="W26" i="7"/>
  <c r="W26" i="6"/>
  <c r="T18" i="13"/>
  <c r="T18" i="12"/>
  <c r="T18" i="11"/>
  <c r="T18" i="10"/>
  <c r="T18" i="9"/>
  <c r="T18" i="8"/>
  <c r="T18" i="7"/>
  <c r="T18" i="6"/>
  <c r="X18" i="13"/>
  <c r="X18" i="12"/>
  <c r="X18" i="11"/>
  <c r="X18" i="10"/>
  <c r="X18" i="9"/>
  <c r="X18" i="8"/>
  <c r="X18" i="7"/>
  <c r="X18" i="6"/>
  <c r="I18" i="13"/>
  <c r="I18" i="12"/>
  <c r="I18" i="11"/>
  <c r="I18" i="10"/>
  <c r="I18" i="9"/>
  <c r="I18" i="7"/>
  <c r="I18" i="8"/>
  <c r="I18" i="6"/>
  <c r="O18" i="13"/>
  <c r="O18" i="12"/>
  <c r="O18" i="11"/>
  <c r="O18" i="10"/>
  <c r="O18" i="9"/>
  <c r="O18" i="8"/>
  <c r="O18" i="7"/>
  <c r="O18" i="6"/>
  <c r="L18" i="13"/>
  <c r="L18" i="12"/>
  <c r="L18" i="11"/>
  <c r="L18" i="10"/>
  <c r="L18" i="9"/>
  <c r="L18" i="7"/>
  <c r="L18" i="8"/>
  <c r="L18" i="6"/>
  <c r="N26" i="13"/>
  <c r="N26" i="12"/>
  <c r="N26" i="11"/>
  <c r="N26" i="10"/>
  <c r="N26" i="9"/>
  <c r="N26" i="8"/>
  <c r="N26" i="7"/>
  <c r="N26" i="6"/>
  <c r="V26" i="13"/>
  <c r="V26" i="12"/>
  <c r="V26" i="11"/>
  <c r="V26" i="10"/>
  <c r="V26" i="9"/>
  <c r="V26" i="8"/>
  <c r="V26" i="7"/>
  <c r="V26" i="6"/>
  <c r="G67" i="13"/>
  <c r="G67" i="12"/>
  <c r="G67" i="11"/>
  <c r="G67" i="10"/>
  <c r="G67" i="9"/>
  <c r="G67" i="8"/>
  <c r="G67" i="7"/>
  <c r="G67" i="6"/>
  <c r="M26" i="13"/>
  <c r="M26" i="12"/>
  <c r="M26" i="11"/>
  <c r="M26" i="10"/>
  <c r="M26" i="9"/>
  <c r="M26" i="7"/>
  <c r="M26" i="8"/>
  <c r="M26" i="6"/>
  <c r="U26" i="13"/>
  <c r="U26" i="12"/>
  <c r="U26" i="11"/>
  <c r="U26" i="10"/>
  <c r="U26" i="9"/>
  <c r="U26" i="8"/>
  <c r="U26" i="7"/>
  <c r="U26" i="6"/>
  <c r="Z18" i="13"/>
  <c r="Z18" i="12"/>
  <c r="Z18" i="11"/>
  <c r="Z18" i="10"/>
  <c r="Z18" i="9"/>
  <c r="Z18" i="8"/>
  <c r="Z18" i="7"/>
  <c r="Z18" i="6"/>
  <c r="M18" i="13"/>
  <c r="M18" i="12"/>
  <c r="M18" i="11"/>
  <c r="M18" i="10"/>
  <c r="M18" i="9"/>
  <c r="M18" i="7"/>
  <c r="M18" i="8"/>
  <c r="M18" i="6"/>
  <c r="H18" i="13"/>
  <c r="H18" i="12"/>
  <c r="H18" i="10"/>
  <c r="H18" i="11"/>
  <c r="H18" i="9"/>
  <c r="H18" i="7"/>
  <c r="H18" i="8"/>
  <c r="H18" i="6"/>
  <c r="V18" i="13"/>
  <c r="V18" i="12"/>
  <c r="V18" i="11"/>
  <c r="V18" i="10"/>
  <c r="V18" i="9"/>
  <c r="V18" i="8"/>
  <c r="V18" i="7"/>
  <c r="V18" i="6"/>
  <c r="J18" i="13"/>
  <c r="J18" i="12"/>
  <c r="J18" i="11"/>
  <c r="J18" i="10"/>
  <c r="J18" i="9"/>
  <c r="J18" i="8"/>
  <c r="J18" i="7"/>
  <c r="J18" i="6"/>
  <c r="J26" i="13"/>
  <c r="J26" i="11"/>
  <c r="J26" i="12"/>
  <c r="J26" i="10"/>
  <c r="J26" i="9"/>
  <c r="J26" i="8"/>
  <c r="J26" i="7"/>
  <c r="J26" i="6"/>
  <c r="L26" i="13"/>
  <c r="L26" i="12"/>
  <c r="L26" i="11"/>
  <c r="L26" i="10"/>
  <c r="L26" i="9"/>
  <c r="L26" i="7"/>
  <c r="L26" i="8"/>
  <c r="L26" i="6"/>
  <c r="T26" i="13"/>
  <c r="T26" i="12"/>
  <c r="T26" i="11"/>
  <c r="T26" i="10"/>
  <c r="T26" i="9"/>
  <c r="T26" i="8"/>
  <c r="T26" i="7"/>
  <c r="T26" i="6"/>
  <c r="G26" i="13"/>
  <c r="G26" i="12"/>
  <c r="G26" i="11"/>
  <c r="G26" i="10"/>
  <c r="G26" i="9"/>
  <c r="G26" i="7"/>
  <c r="G26" i="8"/>
  <c r="G26" i="6"/>
  <c r="P26" i="13"/>
  <c r="P26" i="12"/>
  <c r="P26" i="11"/>
  <c r="P26" i="10"/>
  <c r="P26" i="9"/>
  <c r="P26" i="8"/>
  <c r="P26" i="7"/>
  <c r="P26" i="6"/>
  <c r="S26" i="13"/>
  <c r="S26" i="12"/>
  <c r="S26" i="10"/>
  <c r="S26" i="11"/>
  <c r="S26" i="9"/>
  <c r="S26" i="8"/>
  <c r="S26" i="7"/>
  <c r="S26" i="6"/>
  <c r="S18" i="13"/>
  <c r="S18" i="12"/>
  <c r="S18" i="10"/>
  <c r="S18" i="11"/>
  <c r="S18" i="9"/>
  <c r="S18" i="8"/>
  <c r="S18" i="7"/>
  <c r="S18" i="6"/>
  <c r="U18" i="13"/>
  <c r="U18" i="12"/>
  <c r="U18" i="11"/>
  <c r="U18" i="10"/>
  <c r="U18" i="9"/>
  <c r="U18" i="8"/>
  <c r="U18" i="7"/>
  <c r="U18" i="6"/>
  <c r="R18" i="13"/>
  <c r="R18" i="12"/>
  <c r="R18" i="11"/>
  <c r="R18" i="10"/>
  <c r="R18" i="9"/>
  <c r="R18" i="8"/>
  <c r="R18" i="7"/>
  <c r="R18" i="6"/>
  <c r="N18" i="13"/>
  <c r="N18" i="12"/>
  <c r="N18" i="11"/>
  <c r="N18" i="10"/>
  <c r="N18" i="9"/>
  <c r="N18" i="8"/>
  <c r="N18" i="7"/>
  <c r="N18" i="6"/>
  <c r="G18" i="13"/>
  <c r="G18" i="12"/>
  <c r="G18" i="11"/>
  <c r="G18" i="10"/>
  <c r="G18" i="9"/>
  <c r="G18" i="7"/>
  <c r="G18" i="8"/>
  <c r="G18" i="6"/>
  <c r="H26" i="13"/>
  <c r="H26" i="12"/>
  <c r="H26" i="10"/>
  <c r="H26" i="11"/>
  <c r="H26" i="9"/>
  <c r="H26" i="7"/>
  <c r="H26" i="8"/>
  <c r="H26" i="6"/>
  <c r="Z26" i="13"/>
  <c r="Z26" i="12"/>
  <c r="Z26" i="11"/>
  <c r="Z26" i="10"/>
  <c r="Z26" i="9"/>
  <c r="Z26" i="8"/>
  <c r="Z26" i="7"/>
  <c r="Z26" i="6"/>
  <c r="R26" i="13"/>
  <c r="R26" i="12"/>
  <c r="R26" i="11"/>
  <c r="R26" i="10"/>
  <c r="R26" i="9"/>
  <c r="R26" i="8"/>
  <c r="R26" i="7"/>
  <c r="R26" i="6"/>
  <c r="I26" i="13"/>
  <c r="I26" i="12"/>
  <c r="I26" i="11"/>
  <c r="I26" i="10"/>
  <c r="I26" i="9"/>
  <c r="I26" i="7"/>
  <c r="I26" i="8"/>
  <c r="I26" i="6"/>
  <c r="Y26" i="13"/>
  <c r="Y26" i="12"/>
  <c r="Y26" i="11"/>
  <c r="Y26" i="10"/>
  <c r="Y26" i="9"/>
  <c r="Y26" i="8"/>
  <c r="Y26" i="7"/>
  <c r="Y26" i="6"/>
  <c r="Q26" i="13"/>
  <c r="Q26" i="12"/>
  <c r="Q26" i="11"/>
  <c r="Q26" i="10"/>
  <c r="Q26" i="9"/>
  <c r="Q26" i="8"/>
  <c r="Q26" i="7"/>
  <c r="Q26" i="6"/>
  <c r="K139" i="5"/>
  <c r="K125" i="5"/>
  <c r="K121" i="5"/>
  <c r="K123" i="5"/>
  <c r="K115" i="5"/>
  <c r="G139" i="5"/>
  <c r="G125" i="5"/>
  <c r="G115" i="5"/>
  <c r="G123" i="5"/>
  <c r="G121" i="5"/>
  <c r="J93" i="5"/>
  <c r="J140" i="5"/>
  <c r="J90" i="5"/>
  <c r="J141" i="5"/>
  <c r="J137" i="5"/>
  <c r="J135" i="5"/>
  <c r="J133" i="5"/>
  <c r="J131" i="5"/>
  <c r="J129" i="5"/>
  <c r="J114" i="5"/>
  <c r="J112" i="5"/>
  <c r="J108" i="5"/>
  <c r="J101" i="5"/>
  <c r="J96" i="5"/>
  <c r="J94" i="5"/>
  <c r="J138" i="5"/>
  <c r="J134" i="5"/>
  <c r="J130" i="5"/>
  <c r="J118" i="5"/>
  <c r="J107" i="5"/>
  <c r="J104" i="5"/>
  <c r="J100" i="5"/>
  <c r="J75" i="5"/>
  <c r="J132" i="5"/>
  <c r="J128" i="5"/>
  <c r="J124" i="5"/>
  <c r="J120" i="5"/>
  <c r="J116" i="5"/>
  <c r="J113" i="5"/>
  <c r="J109" i="5"/>
  <c r="J105" i="5"/>
  <c r="J102" i="5"/>
  <c r="J98" i="5"/>
  <c r="J95" i="5"/>
  <c r="K93" i="5"/>
  <c r="K141" i="5"/>
  <c r="K137" i="5"/>
  <c r="K135" i="5"/>
  <c r="K133" i="5"/>
  <c r="K131" i="5"/>
  <c r="K129" i="5"/>
  <c r="K124" i="5"/>
  <c r="K120" i="5"/>
  <c r="K118" i="5"/>
  <c r="K116" i="5"/>
  <c r="K113" i="5"/>
  <c r="K109" i="5"/>
  <c r="K107" i="5"/>
  <c r="K105" i="5"/>
  <c r="K104" i="5"/>
  <c r="K102" i="5"/>
  <c r="K100" i="5"/>
  <c r="K98" i="5"/>
  <c r="K75" i="5"/>
  <c r="K95" i="5"/>
  <c r="K140" i="5"/>
  <c r="K138" i="5"/>
  <c r="K134" i="5"/>
  <c r="K132" i="5"/>
  <c r="K130" i="5"/>
  <c r="K128" i="5"/>
  <c r="K94" i="5"/>
  <c r="K114" i="5"/>
  <c r="K112" i="5"/>
  <c r="K108" i="5"/>
  <c r="K101" i="5"/>
  <c r="K96" i="5"/>
  <c r="K90" i="5"/>
  <c r="L140" i="5"/>
  <c r="L138" i="5"/>
  <c r="L134" i="5"/>
  <c r="L132" i="5"/>
  <c r="L130" i="5"/>
  <c r="L128" i="5"/>
  <c r="L124" i="5"/>
  <c r="L120" i="5"/>
  <c r="L118" i="5"/>
  <c r="L116" i="5"/>
  <c r="L113" i="5"/>
  <c r="L109" i="5"/>
  <c r="L107" i="5"/>
  <c r="L105" i="5"/>
  <c r="L104" i="5"/>
  <c r="L102" i="5"/>
  <c r="L100" i="5"/>
  <c r="L98" i="5"/>
  <c r="L75" i="5"/>
  <c r="L95" i="5"/>
  <c r="L90" i="5"/>
  <c r="L141" i="5"/>
  <c r="L137" i="5"/>
  <c r="L135" i="5"/>
  <c r="L133" i="5"/>
  <c r="L131" i="5"/>
  <c r="L129" i="5"/>
  <c r="L114" i="5"/>
  <c r="L112" i="5"/>
  <c r="L108" i="5"/>
  <c r="L101" i="5"/>
  <c r="L96" i="5"/>
  <c r="L94" i="5"/>
  <c r="L93" i="5"/>
  <c r="X141" i="5"/>
  <c r="X137" i="5"/>
  <c r="X135" i="5"/>
  <c r="X133" i="5"/>
  <c r="X131" i="5"/>
  <c r="X129" i="5"/>
  <c r="X114" i="5"/>
  <c r="X112" i="5"/>
  <c r="X108" i="5"/>
  <c r="X101" i="5"/>
  <c r="X96" i="5"/>
  <c r="X94" i="5"/>
  <c r="X90" i="5"/>
  <c r="X140" i="5"/>
  <c r="X138" i="5"/>
  <c r="X134" i="5"/>
  <c r="X132" i="5"/>
  <c r="X130" i="5"/>
  <c r="X128" i="5"/>
  <c r="X124" i="5"/>
  <c r="X120" i="5"/>
  <c r="X118" i="5"/>
  <c r="X116" i="5"/>
  <c r="X113" i="5"/>
  <c r="X109" i="5"/>
  <c r="X107" i="5"/>
  <c r="X105" i="5"/>
  <c r="X104" i="5"/>
  <c r="X102" i="5"/>
  <c r="X100" i="5"/>
  <c r="X98" i="5"/>
  <c r="X75" i="5"/>
  <c r="X95" i="5"/>
  <c r="X93" i="5"/>
  <c r="T140" i="5"/>
  <c r="T138" i="5"/>
  <c r="T134" i="5"/>
  <c r="T132" i="5"/>
  <c r="T130" i="5"/>
  <c r="T128" i="5"/>
  <c r="T124" i="5"/>
  <c r="T120" i="5"/>
  <c r="T118" i="5"/>
  <c r="T116" i="5"/>
  <c r="T113" i="5"/>
  <c r="T109" i="5"/>
  <c r="T107" i="5"/>
  <c r="T105" i="5"/>
  <c r="T104" i="5"/>
  <c r="T102" i="5"/>
  <c r="T100" i="5"/>
  <c r="T98" i="5"/>
  <c r="T75" i="5"/>
  <c r="T95" i="5"/>
  <c r="T141" i="5"/>
  <c r="T137" i="5"/>
  <c r="T135" i="5"/>
  <c r="T133" i="5"/>
  <c r="T131" i="5"/>
  <c r="T129" i="5"/>
  <c r="T114" i="5"/>
  <c r="T112" i="5"/>
  <c r="T108" i="5"/>
  <c r="T101" i="5"/>
  <c r="T96" i="5"/>
  <c r="T94" i="5"/>
  <c r="T90" i="5"/>
  <c r="T93" i="5"/>
  <c r="G93" i="5"/>
  <c r="G141" i="5"/>
  <c r="G137" i="5"/>
  <c r="G135" i="5"/>
  <c r="G133" i="5"/>
  <c r="G131" i="5"/>
  <c r="G129" i="5"/>
  <c r="G95" i="5"/>
  <c r="G140" i="5"/>
  <c r="G132" i="5"/>
  <c r="G128" i="5"/>
  <c r="G94" i="5"/>
  <c r="G120" i="5"/>
  <c r="G118" i="5"/>
  <c r="G116" i="5"/>
  <c r="G113" i="5"/>
  <c r="G109" i="5"/>
  <c r="G107" i="5"/>
  <c r="G105" i="5"/>
  <c r="G104" i="5"/>
  <c r="G102" i="5"/>
  <c r="G100" i="5"/>
  <c r="G98" i="5"/>
  <c r="G75" i="5"/>
  <c r="G138" i="5"/>
  <c r="G134" i="5"/>
  <c r="G130" i="5"/>
  <c r="G124" i="5"/>
  <c r="G114" i="5"/>
  <c r="G112" i="5"/>
  <c r="G108" i="5"/>
  <c r="G101" i="5"/>
  <c r="G96" i="5"/>
  <c r="G90" i="5"/>
  <c r="H141" i="5"/>
  <c r="H137" i="5"/>
  <c r="H135" i="5"/>
  <c r="H133" i="5"/>
  <c r="H131" i="5"/>
  <c r="H129" i="5"/>
  <c r="H114" i="5"/>
  <c r="H112" i="5"/>
  <c r="H108" i="5"/>
  <c r="H101" i="5"/>
  <c r="H96" i="5"/>
  <c r="H94" i="5"/>
  <c r="H140" i="5"/>
  <c r="H132" i="5"/>
  <c r="H128" i="5"/>
  <c r="H124" i="5"/>
  <c r="H120" i="5"/>
  <c r="H116" i="5"/>
  <c r="H113" i="5"/>
  <c r="H109" i="5"/>
  <c r="H105" i="5"/>
  <c r="H102" i="5"/>
  <c r="H98" i="5"/>
  <c r="H95" i="5"/>
  <c r="H138" i="5"/>
  <c r="H134" i="5"/>
  <c r="H130" i="5"/>
  <c r="H118" i="5"/>
  <c r="H107" i="5"/>
  <c r="H104" i="5"/>
  <c r="H100" i="5"/>
  <c r="H75" i="5"/>
  <c r="H90" i="5"/>
  <c r="H93" i="5"/>
  <c r="N140" i="5"/>
  <c r="N138" i="5"/>
  <c r="N134" i="5"/>
  <c r="N132" i="5"/>
  <c r="N130" i="5"/>
  <c r="N128" i="5"/>
  <c r="N124" i="5"/>
  <c r="N120" i="5"/>
  <c r="N118" i="5"/>
  <c r="N116" i="5"/>
  <c r="N113" i="5"/>
  <c r="N109" i="5"/>
  <c r="N107" i="5"/>
  <c r="N105" i="5"/>
  <c r="N104" i="5"/>
  <c r="N102" i="5"/>
  <c r="N100" i="5"/>
  <c r="N98" i="5"/>
  <c r="N75" i="5"/>
  <c r="N95" i="5"/>
  <c r="N90" i="5"/>
  <c r="N135" i="5"/>
  <c r="N131" i="5"/>
  <c r="N112" i="5"/>
  <c r="N108" i="5"/>
  <c r="N101" i="5"/>
  <c r="N94" i="5"/>
  <c r="N141" i="5"/>
  <c r="N137" i="5"/>
  <c r="N133" i="5"/>
  <c r="N129" i="5"/>
  <c r="N114" i="5"/>
  <c r="N96" i="5"/>
  <c r="N93" i="5"/>
  <c r="Z141" i="5"/>
  <c r="Z137" i="5"/>
  <c r="Z135" i="5"/>
  <c r="Z133" i="5"/>
  <c r="Z131" i="5"/>
  <c r="Z129" i="5"/>
  <c r="Z114" i="5"/>
  <c r="Z112" i="5"/>
  <c r="Z108" i="5"/>
  <c r="Z101" i="5"/>
  <c r="Z96" i="5"/>
  <c r="Z94" i="5"/>
  <c r="Z93" i="5"/>
  <c r="Z138" i="5"/>
  <c r="Z134" i="5"/>
  <c r="Z130" i="5"/>
  <c r="Z118" i="5"/>
  <c r="Z107" i="5"/>
  <c r="Z104" i="5"/>
  <c r="Z100" i="5"/>
  <c r="Z75" i="5"/>
  <c r="Z140" i="5"/>
  <c r="Z132" i="5"/>
  <c r="Z128" i="5"/>
  <c r="Z124" i="5"/>
  <c r="Z120" i="5"/>
  <c r="Z116" i="5"/>
  <c r="Z113" i="5"/>
  <c r="Z109" i="5"/>
  <c r="Z105" i="5"/>
  <c r="Z102" i="5"/>
  <c r="Z98" i="5"/>
  <c r="Z95" i="5"/>
  <c r="Z90" i="5"/>
  <c r="V140" i="5"/>
  <c r="V138" i="5"/>
  <c r="V134" i="5"/>
  <c r="V132" i="5"/>
  <c r="V130" i="5"/>
  <c r="V128" i="5"/>
  <c r="V124" i="5"/>
  <c r="V120" i="5"/>
  <c r="V118" i="5"/>
  <c r="V116" i="5"/>
  <c r="V113" i="5"/>
  <c r="V109" i="5"/>
  <c r="V107" i="5"/>
  <c r="V105" i="5"/>
  <c r="V104" i="5"/>
  <c r="V102" i="5"/>
  <c r="V100" i="5"/>
  <c r="V98" i="5"/>
  <c r="V75" i="5"/>
  <c r="V95" i="5"/>
  <c r="V90" i="5"/>
  <c r="V141" i="5"/>
  <c r="V137" i="5"/>
  <c r="V133" i="5"/>
  <c r="V129" i="5"/>
  <c r="V114" i="5"/>
  <c r="V96" i="5"/>
  <c r="V93" i="5"/>
  <c r="V135" i="5"/>
  <c r="V131" i="5"/>
  <c r="V112" i="5"/>
  <c r="V108" i="5"/>
  <c r="V101" i="5"/>
  <c r="V94" i="5"/>
  <c r="R141" i="5"/>
  <c r="R137" i="5"/>
  <c r="R135" i="5"/>
  <c r="R133" i="5"/>
  <c r="R131" i="5"/>
  <c r="R129" i="5"/>
  <c r="R114" i="5"/>
  <c r="R112" i="5"/>
  <c r="R108" i="5"/>
  <c r="R101" i="5"/>
  <c r="R96" i="5"/>
  <c r="R94" i="5"/>
  <c r="R93" i="5"/>
  <c r="R140" i="5"/>
  <c r="R132" i="5"/>
  <c r="R128" i="5"/>
  <c r="R124" i="5"/>
  <c r="R120" i="5"/>
  <c r="R116" i="5"/>
  <c r="R113" i="5"/>
  <c r="R109" i="5"/>
  <c r="R105" i="5"/>
  <c r="R102" i="5"/>
  <c r="R98" i="5"/>
  <c r="R95" i="5"/>
  <c r="R90" i="5"/>
  <c r="R138" i="5"/>
  <c r="R134" i="5"/>
  <c r="R130" i="5"/>
  <c r="R118" i="5"/>
  <c r="R107" i="5"/>
  <c r="R104" i="5"/>
  <c r="R100" i="5"/>
  <c r="R75" i="5"/>
  <c r="I141" i="5"/>
  <c r="I137" i="5"/>
  <c r="I135" i="5"/>
  <c r="I133" i="5"/>
  <c r="I131" i="5"/>
  <c r="I129" i="5"/>
  <c r="I124" i="5"/>
  <c r="I120" i="5"/>
  <c r="I118" i="5"/>
  <c r="I116" i="5"/>
  <c r="I113" i="5"/>
  <c r="I109" i="5"/>
  <c r="I107" i="5"/>
  <c r="I105" i="5"/>
  <c r="I104" i="5"/>
  <c r="I102" i="5"/>
  <c r="I100" i="5"/>
  <c r="I98" i="5"/>
  <c r="I75" i="5"/>
  <c r="I95" i="5"/>
  <c r="I140" i="5"/>
  <c r="I132" i="5"/>
  <c r="I128" i="5"/>
  <c r="I112" i="5"/>
  <c r="I108" i="5"/>
  <c r="I101" i="5"/>
  <c r="I94" i="5"/>
  <c r="I93" i="5"/>
  <c r="I138" i="5"/>
  <c r="I134" i="5"/>
  <c r="I130" i="5"/>
  <c r="I114" i="5"/>
  <c r="I96" i="5"/>
  <c r="I90" i="5"/>
  <c r="O93" i="5"/>
  <c r="O141" i="5"/>
  <c r="O137" i="5"/>
  <c r="O135" i="5"/>
  <c r="O133" i="5"/>
  <c r="O131" i="5"/>
  <c r="O129" i="5"/>
  <c r="O95" i="5"/>
  <c r="O124" i="5"/>
  <c r="O120" i="5"/>
  <c r="O118" i="5"/>
  <c r="O116" i="5"/>
  <c r="O113" i="5"/>
  <c r="O109" i="5"/>
  <c r="O107" i="5"/>
  <c r="O105" i="5"/>
  <c r="O104" i="5"/>
  <c r="O102" i="5"/>
  <c r="O100" i="5"/>
  <c r="O98" i="5"/>
  <c r="O75" i="5"/>
  <c r="O94" i="5"/>
  <c r="O90" i="5"/>
  <c r="O140" i="5"/>
  <c r="O138" i="5"/>
  <c r="O134" i="5"/>
  <c r="O132" i="5"/>
  <c r="O130" i="5"/>
  <c r="O128" i="5"/>
  <c r="O114" i="5"/>
  <c r="O112" i="5"/>
  <c r="O108" i="5"/>
  <c r="O101" i="5"/>
  <c r="O96" i="5"/>
  <c r="P90" i="5"/>
  <c r="P140" i="5"/>
  <c r="P138" i="5"/>
  <c r="P134" i="5"/>
  <c r="P132" i="5"/>
  <c r="P130" i="5"/>
  <c r="P128" i="5"/>
  <c r="P124" i="5"/>
  <c r="P120" i="5"/>
  <c r="P118" i="5"/>
  <c r="P116" i="5"/>
  <c r="P113" i="5"/>
  <c r="P109" i="5"/>
  <c r="P107" i="5"/>
  <c r="P105" i="5"/>
  <c r="P104" i="5"/>
  <c r="P102" i="5"/>
  <c r="P100" i="5"/>
  <c r="P98" i="5"/>
  <c r="P75" i="5"/>
  <c r="P95" i="5"/>
  <c r="P141" i="5"/>
  <c r="P137" i="5"/>
  <c r="P135" i="5"/>
  <c r="P133" i="5"/>
  <c r="P131" i="5"/>
  <c r="P129" i="5"/>
  <c r="P114" i="5"/>
  <c r="P112" i="5"/>
  <c r="P108" i="5"/>
  <c r="P101" i="5"/>
  <c r="P96" i="5"/>
  <c r="P94" i="5"/>
  <c r="P93" i="5"/>
  <c r="W93" i="5"/>
  <c r="W141" i="5"/>
  <c r="W137" i="5"/>
  <c r="W135" i="5"/>
  <c r="W133" i="5"/>
  <c r="W131" i="5"/>
  <c r="W129" i="5"/>
  <c r="W95" i="5"/>
  <c r="W124" i="5"/>
  <c r="W120" i="5"/>
  <c r="W118" i="5"/>
  <c r="W116" i="5"/>
  <c r="W113" i="5"/>
  <c r="W109" i="5"/>
  <c r="W107" i="5"/>
  <c r="W105" i="5"/>
  <c r="W104" i="5"/>
  <c r="W102" i="5"/>
  <c r="W100" i="5"/>
  <c r="W98" i="5"/>
  <c r="W75" i="5"/>
  <c r="W94" i="5"/>
  <c r="W90" i="5"/>
  <c r="W140" i="5"/>
  <c r="W138" i="5"/>
  <c r="W134" i="5"/>
  <c r="W132" i="5"/>
  <c r="W130" i="5"/>
  <c r="W128" i="5"/>
  <c r="W114" i="5"/>
  <c r="W112" i="5"/>
  <c r="W108" i="5"/>
  <c r="W101" i="5"/>
  <c r="W96" i="5"/>
  <c r="S93" i="5"/>
  <c r="S140" i="5"/>
  <c r="S138" i="5"/>
  <c r="S134" i="5"/>
  <c r="S132" i="5"/>
  <c r="S130" i="5"/>
  <c r="S128" i="5"/>
  <c r="S114" i="5"/>
  <c r="S112" i="5"/>
  <c r="S108" i="5"/>
  <c r="S101" i="5"/>
  <c r="S96" i="5"/>
  <c r="S141" i="5"/>
  <c r="S137" i="5"/>
  <c r="S135" i="5"/>
  <c r="S133" i="5"/>
  <c r="S131" i="5"/>
  <c r="S129" i="5"/>
  <c r="S94" i="5"/>
  <c r="S124" i="5"/>
  <c r="S120" i="5"/>
  <c r="S118" i="5"/>
  <c r="S116" i="5"/>
  <c r="S113" i="5"/>
  <c r="S109" i="5"/>
  <c r="S107" i="5"/>
  <c r="S105" i="5"/>
  <c r="S104" i="5"/>
  <c r="S102" i="5"/>
  <c r="S100" i="5"/>
  <c r="S98" i="5"/>
  <c r="S75" i="5"/>
  <c r="S95" i="5"/>
  <c r="S90" i="5"/>
  <c r="I55" i="14"/>
  <c r="I53" i="14"/>
  <c r="I51" i="14"/>
  <c r="I49" i="14"/>
  <c r="I47" i="14"/>
  <c r="I45" i="14"/>
  <c r="I43" i="14"/>
  <c r="I41" i="14"/>
  <c r="I39" i="14"/>
  <c r="I37" i="14"/>
  <c r="I35" i="14"/>
  <c r="I56" i="14"/>
  <c r="I52" i="14"/>
  <c r="I48" i="14"/>
  <c r="I44" i="14"/>
  <c r="I40" i="14"/>
  <c r="I36" i="14"/>
  <c r="I33" i="14"/>
  <c r="I31" i="14"/>
  <c r="I29" i="14"/>
  <c r="I27" i="14"/>
  <c r="I25" i="14"/>
  <c r="I23" i="14"/>
  <c r="I21" i="14"/>
  <c r="I19" i="14"/>
  <c r="I17" i="14"/>
  <c r="I15" i="14"/>
  <c r="I13" i="14"/>
  <c r="I11" i="14"/>
  <c r="I9" i="14"/>
  <c r="I7" i="14"/>
  <c r="I5" i="14"/>
  <c r="I54" i="14"/>
  <c r="I50" i="14"/>
  <c r="I46" i="14"/>
  <c r="I42" i="14"/>
  <c r="I38" i="14"/>
  <c r="I34" i="14"/>
  <c r="I32" i="14"/>
  <c r="I30" i="14"/>
  <c r="I28" i="14"/>
  <c r="I26" i="14"/>
  <c r="I24" i="14"/>
  <c r="I22" i="14"/>
  <c r="I20" i="14"/>
  <c r="I18" i="14"/>
  <c r="I16" i="14"/>
  <c r="I14" i="14"/>
  <c r="I12" i="14"/>
  <c r="I10" i="14"/>
  <c r="I8" i="14"/>
  <c r="I6" i="14"/>
  <c r="I4" i="14"/>
  <c r="M4" i="14"/>
  <c r="M55" i="14"/>
  <c r="M53" i="14"/>
  <c r="M51" i="14"/>
  <c r="M49" i="14"/>
  <c r="M47" i="14"/>
  <c r="M45" i="14"/>
  <c r="M43" i="14"/>
  <c r="M41" i="14"/>
  <c r="M39" i="14"/>
  <c r="M37" i="14"/>
  <c r="M35" i="14"/>
  <c r="M33" i="14"/>
  <c r="M31" i="14"/>
  <c r="M29" i="14"/>
  <c r="M27" i="14"/>
  <c r="M25" i="14"/>
  <c r="M23" i="14"/>
  <c r="M21" i="14"/>
  <c r="M19" i="14"/>
  <c r="M17" i="14"/>
  <c r="M15" i="14"/>
  <c r="M13" i="14"/>
  <c r="M11" i="14"/>
  <c r="M9" i="14"/>
  <c r="M7" i="14"/>
  <c r="M5" i="14"/>
  <c r="M56" i="14"/>
  <c r="M54" i="14"/>
  <c r="M52" i="14"/>
  <c r="M50" i="14"/>
  <c r="M48" i="14"/>
  <c r="M46" i="14"/>
  <c r="M44" i="14"/>
  <c r="M42" i="14"/>
  <c r="M40" i="14"/>
  <c r="M38" i="14"/>
  <c r="M36" i="14"/>
  <c r="M34" i="14"/>
  <c r="M32" i="14"/>
  <c r="M30" i="14"/>
  <c r="M28" i="14"/>
  <c r="M26" i="14"/>
  <c r="M24" i="14"/>
  <c r="M22" i="14"/>
  <c r="M20" i="14"/>
  <c r="M18" i="14"/>
  <c r="M16" i="14"/>
  <c r="M14" i="14"/>
  <c r="M12" i="14"/>
  <c r="M10" i="14"/>
  <c r="M8" i="14"/>
  <c r="M6" i="14"/>
  <c r="Q55" i="14"/>
  <c r="Q53" i="14"/>
  <c r="Q51" i="14"/>
  <c r="Q49" i="14"/>
  <c r="Q47" i="14"/>
  <c r="Q45" i="14"/>
  <c r="Q43" i="14"/>
  <c r="Q41" i="14"/>
  <c r="Q39" i="14"/>
  <c r="Q37" i="14"/>
  <c r="Q35" i="14"/>
  <c r="Q33" i="14"/>
  <c r="Q31" i="14"/>
  <c r="Q29" i="14"/>
  <c r="Q26" i="14"/>
  <c r="Q24" i="14"/>
  <c r="Q22" i="14"/>
  <c r="Q20" i="14"/>
  <c r="Q18" i="14"/>
  <c r="Q16" i="14"/>
  <c r="Q14" i="14"/>
  <c r="Q12" i="14"/>
  <c r="Q10" i="14"/>
  <c r="Q8" i="14"/>
  <c r="Q6" i="14"/>
  <c r="Q28" i="14"/>
  <c r="Q56" i="14"/>
  <c r="Q54" i="14"/>
  <c r="Q52" i="14"/>
  <c r="Q50" i="14"/>
  <c r="Q48" i="14"/>
  <c r="Q46" i="14"/>
  <c r="Q44" i="14"/>
  <c r="Q42" i="14"/>
  <c r="Q40" i="14"/>
  <c r="Q38" i="14"/>
  <c r="Q36" i="14"/>
  <c r="Q34" i="14"/>
  <c r="Q32" i="14"/>
  <c r="Q30" i="14"/>
  <c r="Q27" i="14"/>
  <c r="Q25" i="14"/>
  <c r="Q23" i="14"/>
  <c r="Q21" i="14"/>
  <c r="Q19" i="14"/>
  <c r="Q17" i="14"/>
  <c r="Q15" i="14"/>
  <c r="Q13" i="14"/>
  <c r="Q11" i="14"/>
  <c r="Q9" i="14"/>
  <c r="Q7" i="14"/>
  <c r="Q5" i="14"/>
  <c r="Q4" i="14"/>
  <c r="U55" i="14"/>
  <c r="U53" i="14"/>
  <c r="U51" i="14"/>
  <c r="U49" i="14"/>
  <c r="U47" i="14"/>
  <c r="U45" i="14"/>
  <c r="U43" i="14"/>
  <c r="U41" i="14"/>
  <c r="U39" i="14"/>
  <c r="U37" i="14"/>
  <c r="U35" i="14"/>
  <c r="U33" i="14"/>
  <c r="U31" i="14"/>
  <c r="U29" i="14"/>
  <c r="U27" i="14"/>
  <c r="U25" i="14"/>
  <c r="U23" i="14"/>
  <c r="U21" i="14"/>
  <c r="U19" i="14"/>
  <c r="U17" i="14"/>
  <c r="U15" i="14"/>
  <c r="U13" i="14"/>
  <c r="U11" i="14"/>
  <c r="U9" i="14"/>
  <c r="U7" i="14"/>
  <c r="U5" i="14"/>
  <c r="U56" i="14"/>
  <c r="U54" i="14"/>
  <c r="U52" i="14"/>
  <c r="U50" i="14"/>
  <c r="U48" i="14"/>
  <c r="U46" i="14"/>
  <c r="U44" i="14"/>
  <c r="U42" i="14"/>
  <c r="U40" i="14"/>
  <c r="U38" i="14"/>
  <c r="U36" i="14"/>
  <c r="U34" i="14"/>
  <c r="U32" i="14"/>
  <c r="U30" i="14"/>
  <c r="U28" i="14"/>
  <c r="U26" i="14"/>
  <c r="U24" i="14"/>
  <c r="U22" i="14"/>
  <c r="U20" i="14"/>
  <c r="U18" i="14"/>
  <c r="U16" i="14"/>
  <c r="U14" i="14"/>
  <c r="U12" i="14"/>
  <c r="U10" i="14"/>
  <c r="U8" i="14"/>
  <c r="U6" i="14"/>
  <c r="U4" i="14"/>
  <c r="Y55" i="14"/>
  <c r="Y53" i="14"/>
  <c r="Y51" i="14"/>
  <c r="Y49" i="14"/>
  <c r="Y47" i="14"/>
  <c r="Y45" i="14"/>
  <c r="Y43" i="14"/>
  <c r="Y41" i="14"/>
  <c r="Y39" i="14"/>
  <c r="Y37" i="14"/>
  <c r="Y35" i="14"/>
  <c r="Y33" i="14"/>
  <c r="Y31" i="14"/>
  <c r="Y29" i="14"/>
  <c r="Y27" i="14"/>
  <c r="Y25" i="14"/>
  <c r="Y23" i="14"/>
  <c r="Y21" i="14"/>
  <c r="Y19" i="14"/>
  <c r="Y17" i="14"/>
  <c r="Y15" i="14"/>
  <c r="Y13" i="14"/>
  <c r="Y11" i="14"/>
  <c r="Y9" i="14"/>
  <c r="Y7" i="14"/>
  <c r="Y5" i="14"/>
  <c r="Y56" i="14"/>
  <c r="Y54" i="14"/>
  <c r="Y52" i="14"/>
  <c r="Y50" i="14"/>
  <c r="Y48" i="14"/>
  <c r="Y46" i="14"/>
  <c r="Y44" i="14"/>
  <c r="Y42" i="14"/>
  <c r="Y40" i="14"/>
  <c r="Y38" i="14"/>
  <c r="Y36" i="14"/>
  <c r="Y34" i="14"/>
  <c r="Y32" i="14"/>
  <c r="Y30" i="14"/>
  <c r="Y28" i="14"/>
  <c r="Y26" i="14"/>
  <c r="Y24" i="14"/>
  <c r="Y22" i="14"/>
  <c r="Y20" i="14"/>
  <c r="Y18" i="14"/>
  <c r="Y16" i="14"/>
  <c r="Y14" i="14"/>
  <c r="Y12" i="14"/>
  <c r="Y10" i="14"/>
  <c r="Y8" i="14"/>
  <c r="Y6" i="14"/>
  <c r="Y4" i="14"/>
  <c r="J55" i="14"/>
  <c r="J53" i="14"/>
  <c r="J51" i="14"/>
  <c r="J49" i="14"/>
  <c r="J47" i="14"/>
  <c r="J45" i="14"/>
  <c r="J43" i="14"/>
  <c r="J41" i="14"/>
  <c r="J39" i="14"/>
  <c r="J37" i="14"/>
  <c r="J35" i="14"/>
  <c r="J33" i="14"/>
  <c r="J31" i="14"/>
  <c r="J29" i="14"/>
  <c r="J27" i="14"/>
  <c r="J25" i="14"/>
  <c r="J23" i="14"/>
  <c r="J21" i="14"/>
  <c r="J19" i="14"/>
  <c r="J17" i="14"/>
  <c r="J15" i="14"/>
  <c r="J13" i="14"/>
  <c r="J11" i="14"/>
  <c r="J9" i="14"/>
  <c r="J7" i="14"/>
  <c r="J5" i="14"/>
  <c r="J56" i="14"/>
  <c r="J54" i="14"/>
  <c r="J52" i="14"/>
  <c r="J50" i="14"/>
  <c r="J48" i="14"/>
  <c r="J46" i="14"/>
  <c r="J44" i="14"/>
  <c r="J42" i="14"/>
  <c r="J40" i="14"/>
  <c r="J38" i="14"/>
  <c r="J36" i="14"/>
  <c r="J34" i="14"/>
  <c r="J32" i="14"/>
  <c r="J30" i="14"/>
  <c r="J28" i="14"/>
  <c r="J26" i="14"/>
  <c r="J24" i="14"/>
  <c r="J22" i="14"/>
  <c r="J20" i="14"/>
  <c r="J18" i="14"/>
  <c r="J16" i="14"/>
  <c r="J14" i="14"/>
  <c r="J12" i="14"/>
  <c r="J10" i="14"/>
  <c r="J8" i="14"/>
  <c r="J6" i="14"/>
  <c r="J4" i="14"/>
  <c r="N55" i="14"/>
  <c r="N53" i="14"/>
  <c r="N51" i="14"/>
  <c r="N49" i="14"/>
  <c r="N56" i="14"/>
  <c r="N52" i="14"/>
  <c r="N48" i="14"/>
  <c r="N46" i="14"/>
  <c r="N44" i="14"/>
  <c r="N42" i="14"/>
  <c r="N40" i="14"/>
  <c r="N38" i="14"/>
  <c r="N36" i="14"/>
  <c r="N34" i="14"/>
  <c r="N32" i="14"/>
  <c r="N30" i="14"/>
  <c r="N28" i="14"/>
  <c r="N26" i="14"/>
  <c r="N24" i="14"/>
  <c r="N22" i="14"/>
  <c r="N20" i="14"/>
  <c r="N18" i="14"/>
  <c r="N16" i="14"/>
  <c r="N14" i="14"/>
  <c r="N12" i="14"/>
  <c r="N10" i="14"/>
  <c r="N8" i="14"/>
  <c r="N6" i="14"/>
  <c r="N4" i="14"/>
  <c r="N54" i="14"/>
  <c r="N50" i="14"/>
  <c r="N47" i="14"/>
  <c r="N45" i="14"/>
  <c r="N43" i="14"/>
  <c r="N41" i="14"/>
  <c r="N39" i="14"/>
  <c r="N37" i="14"/>
  <c r="N35" i="14"/>
  <c r="N33" i="14"/>
  <c r="N31" i="14"/>
  <c r="N29" i="14"/>
  <c r="N27" i="14"/>
  <c r="N25" i="14"/>
  <c r="N23" i="14"/>
  <c r="N21" i="14"/>
  <c r="N19" i="14"/>
  <c r="N17" i="14"/>
  <c r="N15" i="14"/>
  <c r="N13" i="14"/>
  <c r="N11" i="14"/>
  <c r="N9" i="14"/>
  <c r="N7" i="14"/>
  <c r="N5" i="14"/>
  <c r="R55" i="14"/>
  <c r="R53" i="14"/>
  <c r="R51" i="14"/>
  <c r="R49" i="14"/>
  <c r="R47" i="14"/>
  <c r="R45" i="14"/>
  <c r="R43" i="14"/>
  <c r="R41" i="14"/>
  <c r="R39" i="14"/>
  <c r="R37" i="14"/>
  <c r="R35" i="14"/>
  <c r="R33" i="14"/>
  <c r="R31" i="14"/>
  <c r="R29" i="14"/>
  <c r="R27" i="14"/>
  <c r="R25" i="14"/>
  <c r="R23" i="14"/>
  <c r="R21" i="14"/>
  <c r="R19" i="14"/>
  <c r="R17" i="14"/>
  <c r="R15" i="14"/>
  <c r="R13" i="14"/>
  <c r="R11" i="14"/>
  <c r="R9" i="14"/>
  <c r="R7" i="14"/>
  <c r="R5" i="14"/>
  <c r="R56" i="14"/>
  <c r="R54" i="14"/>
  <c r="R52" i="14"/>
  <c r="R50" i="14"/>
  <c r="R48" i="14"/>
  <c r="R46" i="14"/>
  <c r="R44" i="14"/>
  <c r="R42" i="14"/>
  <c r="R40" i="14"/>
  <c r="R38" i="14"/>
  <c r="R36" i="14"/>
  <c r="R34" i="14"/>
  <c r="R32" i="14"/>
  <c r="R30" i="14"/>
  <c r="R28" i="14"/>
  <c r="R26" i="14"/>
  <c r="R24" i="14"/>
  <c r="R22" i="14"/>
  <c r="R20" i="14"/>
  <c r="R18" i="14"/>
  <c r="R16" i="14"/>
  <c r="R14" i="14"/>
  <c r="R12" i="14"/>
  <c r="R10" i="14"/>
  <c r="R8" i="14"/>
  <c r="R6" i="14"/>
  <c r="R4" i="14"/>
  <c r="V56" i="14"/>
  <c r="V54" i="14"/>
  <c r="V52" i="14"/>
  <c r="V50" i="14"/>
  <c r="V48" i="14"/>
  <c r="V46" i="14"/>
  <c r="V44" i="14"/>
  <c r="V42" i="14"/>
  <c r="V40" i="14"/>
  <c r="V38" i="14"/>
  <c r="V36" i="14"/>
  <c r="V34" i="14"/>
  <c r="V32" i="14"/>
  <c r="V30" i="14"/>
  <c r="V28" i="14"/>
  <c r="V26" i="14"/>
  <c r="V24" i="14"/>
  <c r="V22" i="14"/>
  <c r="V20" i="14"/>
  <c r="V18" i="14"/>
  <c r="V16" i="14"/>
  <c r="V14" i="14"/>
  <c r="V12" i="14"/>
  <c r="V10" i="14"/>
  <c r="V8" i="14"/>
  <c r="V6" i="14"/>
  <c r="V4" i="14"/>
  <c r="V55" i="14"/>
  <c r="V53" i="14"/>
  <c r="V51" i="14"/>
  <c r="V49" i="14"/>
  <c r="V47" i="14"/>
  <c r="V45" i="14"/>
  <c r="V43" i="14"/>
  <c r="V41" i="14"/>
  <c r="V39" i="14"/>
  <c r="V37" i="14"/>
  <c r="V35" i="14"/>
  <c r="V33" i="14"/>
  <c r="V31" i="14"/>
  <c r="V29" i="14"/>
  <c r="V27" i="14"/>
  <c r="V25" i="14"/>
  <c r="V23" i="14"/>
  <c r="V21" i="14"/>
  <c r="V19" i="14"/>
  <c r="V17" i="14"/>
  <c r="V15" i="14"/>
  <c r="V13" i="14"/>
  <c r="V11" i="14"/>
  <c r="V9" i="14"/>
  <c r="V7" i="14"/>
  <c r="V5" i="14"/>
  <c r="Z55" i="14"/>
  <c r="Z53" i="14"/>
  <c r="Z51" i="14"/>
  <c r="Z49" i="14"/>
  <c r="Z47" i="14"/>
  <c r="Z45" i="14"/>
  <c r="Z43" i="14"/>
  <c r="Z41" i="14"/>
  <c r="Z39" i="14"/>
  <c r="Z37" i="14"/>
  <c r="Z35" i="14"/>
  <c r="Z33" i="14"/>
  <c r="Z31" i="14"/>
  <c r="Z29" i="14"/>
  <c r="Z27" i="14"/>
  <c r="Z25" i="14"/>
  <c r="Z23" i="14"/>
  <c r="Z21" i="14"/>
  <c r="Z19" i="14"/>
  <c r="Z17" i="14"/>
  <c r="Z15" i="14"/>
  <c r="Z13" i="14"/>
  <c r="Z11" i="14"/>
  <c r="Z9" i="14"/>
  <c r="Z7" i="14"/>
  <c r="Z5" i="14"/>
  <c r="Z56" i="14"/>
  <c r="Z54" i="14"/>
  <c r="Z52" i="14"/>
  <c r="Z50" i="14"/>
  <c r="Z48" i="14"/>
  <c r="Z46" i="14"/>
  <c r="Z44" i="14"/>
  <c r="Z42" i="14"/>
  <c r="Z40" i="14"/>
  <c r="Z38" i="14"/>
  <c r="Z36" i="14"/>
  <c r="Z34" i="14"/>
  <c r="Z32" i="14"/>
  <c r="Z30" i="14"/>
  <c r="Z28" i="14"/>
  <c r="Z26" i="14"/>
  <c r="Z24" i="14"/>
  <c r="Z22" i="14"/>
  <c r="Z20" i="14"/>
  <c r="Z18" i="14"/>
  <c r="Z16" i="14"/>
  <c r="Z14" i="14"/>
  <c r="Z12" i="14"/>
  <c r="Z10" i="14"/>
  <c r="Z8" i="14"/>
  <c r="Z6" i="14"/>
  <c r="Z4" i="14"/>
  <c r="M140" i="5"/>
  <c r="M138" i="5"/>
  <c r="M134" i="5"/>
  <c r="M132" i="5"/>
  <c r="M130" i="5"/>
  <c r="M128" i="5"/>
  <c r="M114" i="5"/>
  <c r="M112" i="5"/>
  <c r="M108" i="5"/>
  <c r="M101" i="5"/>
  <c r="M96" i="5"/>
  <c r="M94" i="5"/>
  <c r="M90" i="5"/>
  <c r="M135" i="5"/>
  <c r="M131" i="5"/>
  <c r="M118" i="5"/>
  <c r="M107" i="5"/>
  <c r="M104" i="5"/>
  <c r="M100" i="5"/>
  <c r="M75" i="5"/>
  <c r="M141" i="5"/>
  <c r="M137" i="5"/>
  <c r="M133" i="5"/>
  <c r="M129" i="5"/>
  <c r="M124" i="5"/>
  <c r="M120" i="5"/>
  <c r="M116" i="5"/>
  <c r="M113" i="5"/>
  <c r="M109" i="5"/>
  <c r="M105" i="5"/>
  <c r="M102" i="5"/>
  <c r="M98" i="5"/>
  <c r="M95" i="5"/>
  <c r="M93" i="5"/>
  <c r="Y141" i="5"/>
  <c r="Y137" i="5"/>
  <c r="Y135" i="5"/>
  <c r="Y133" i="5"/>
  <c r="Y131" i="5"/>
  <c r="Y129" i="5"/>
  <c r="Y114" i="5"/>
  <c r="Y112" i="5"/>
  <c r="Y108" i="5"/>
  <c r="Y101" i="5"/>
  <c r="Y96" i="5"/>
  <c r="Y94" i="5"/>
  <c r="Y138" i="5"/>
  <c r="Y134" i="5"/>
  <c r="Y130" i="5"/>
  <c r="Y118" i="5"/>
  <c r="Y107" i="5"/>
  <c r="Y104" i="5"/>
  <c r="Y100" i="5"/>
  <c r="Y75" i="5"/>
  <c r="Y93" i="5"/>
  <c r="Y140" i="5"/>
  <c r="Y132" i="5"/>
  <c r="Y128" i="5"/>
  <c r="Y124" i="5"/>
  <c r="Y120" i="5"/>
  <c r="Y116" i="5"/>
  <c r="Y113" i="5"/>
  <c r="Y109" i="5"/>
  <c r="Y105" i="5"/>
  <c r="Y102" i="5"/>
  <c r="Y98" i="5"/>
  <c r="Y95" i="5"/>
  <c r="Y90" i="5"/>
  <c r="U140" i="5"/>
  <c r="U138" i="5"/>
  <c r="U134" i="5"/>
  <c r="U132" i="5"/>
  <c r="U130" i="5"/>
  <c r="U128" i="5"/>
  <c r="U114" i="5"/>
  <c r="U112" i="5"/>
  <c r="U108" i="5"/>
  <c r="U101" i="5"/>
  <c r="U96" i="5"/>
  <c r="U94" i="5"/>
  <c r="U90" i="5"/>
  <c r="U141" i="5"/>
  <c r="U137" i="5"/>
  <c r="U133" i="5"/>
  <c r="U129" i="5"/>
  <c r="U124" i="5"/>
  <c r="U120" i="5"/>
  <c r="U116" i="5"/>
  <c r="U113" i="5"/>
  <c r="U109" i="5"/>
  <c r="U105" i="5"/>
  <c r="U102" i="5"/>
  <c r="U98" i="5"/>
  <c r="U95" i="5"/>
  <c r="U135" i="5"/>
  <c r="U131" i="5"/>
  <c r="U118" i="5"/>
  <c r="U107" i="5"/>
  <c r="U104" i="5"/>
  <c r="U100" i="5"/>
  <c r="U75" i="5"/>
  <c r="U93" i="5"/>
  <c r="Q141" i="5"/>
  <c r="Q137" i="5"/>
  <c r="Q135" i="5"/>
  <c r="Q133" i="5"/>
  <c r="Q131" i="5"/>
  <c r="Q129" i="5"/>
  <c r="Q124" i="5"/>
  <c r="Q120" i="5"/>
  <c r="Q118" i="5"/>
  <c r="Q116" i="5"/>
  <c r="Q113" i="5"/>
  <c r="Q109" i="5"/>
  <c r="Q107" i="5"/>
  <c r="Q105" i="5"/>
  <c r="Q104" i="5"/>
  <c r="Q102" i="5"/>
  <c r="Q100" i="5"/>
  <c r="Q98" i="5"/>
  <c r="Q75" i="5"/>
  <c r="Q95" i="5"/>
  <c r="Q94" i="5"/>
  <c r="Q140" i="5"/>
  <c r="Q132" i="5"/>
  <c r="Q128" i="5"/>
  <c r="Q112" i="5"/>
  <c r="Q108" i="5"/>
  <c r="Q101" i="5"/>
  <c r="Q90" i="5"/>
  <c r="Q93" i="5"/>
  <c r="Q138" i="5"/>
  <c r="Q134" i="5"/>
  <c r="Q130" i="5"/>
  <c r="Q114" i="5"/>
  <c r="Q96" i="5"/>
  <c r="G15" i="14"/>
  <c r="G11" i="14"/>
  <c r="G7" i="14"/>
  <c r="G23" i="14"/>
  <c r="G27" i="14"/>
  <c r="G53" i="14"/>
  <c r="G45" i="14"/>
  <c r="G40" i="14"/>
  <c r="G38" i="14"/>
  <c r="G36" i="14"/>
  <c r="G34" i="14"/>
  <c r="G32" i="14"/>
  <c r="G30" i="14"/>
  <c r="G56" i="14"/>
  <c r="G48" i="14"/>
  <c r="G55" i="14"/>
  <c r="G47" i="14"/>
  <c r="G54" i="14"/>
  <c r="G46" i="14"/>
  <c r="G26" i="14"/>
  <c r="G18" i="14"/>
  <c r="G10" i="14"/>
  <c r="G25" i="14"/>
  <c r="G17" i="14"/>
  <c r="G9" i="14"/>
  <c r="G4" i="14"/>
  <c r="G24" i="14"/>
  <c r="G16" i="14"/>
  <c r="G8" i="14"/>
  <c r="G49" i="14"/>
  <c r="G41" i="14"/>
  <c r="G39" i="14"/>
  <c r="G37" i="14"/>
  <c r="G35" i="14"/>
  <c r="G33" i="14"/>
  <c r="G31" i="14"/>
  <c r="G29" i="14"/>
  <c r="G52" i="14"/>
  <c r="G44" i="14"/>
  <c r="G51" i="14"/>
  <c r="G43" i="14"/>
  <c r="G50" i="14"/>
  <c r="G42" i="14"/>
  <c r="G22" i="14"/>
  <c r="G14" i="14"/>
  <c r="G6" i="14"/>
  <c r="G21" i="14"/>
  <c r="G13" i="14"/>
  <c r="G5" i="14"/>
  <c r="G28" i="14"/>
  <c r="G20" i="14"/>
  <c r="G12" i="14"/>
  <c r="G19" i="14"/>
  <c r="K14" i="14"/>
  <c r="K18" i="14"/>
  <c r="K10" i="14"/>
  <c r="K26" i="14"/>
  <c r="K52" i="14"/>
  <c r="K44" i="14"/>
  <c r="K39" i="14"/>
  <c r="K37" i="14"/>
  <c r="K35" i="14"/>
  <c r="K33" i="14"/>
  <c r="K31" i="14"/>
  <c r="K29" i="14"/>
  <c r="K51" i="14"/>
  <c r="K43" i="14"/>
  <c r="K50" i="14"/>
  <c r="K42" i="14"/>
  <c r="K53" i="14"/>
  <c r="K25" i="14"/>
  <c r="K17" i="14"/>
  <c r="K9" i="14"/>
  <c r="K28" i="14"/>
  <c r="K20" i="14"/>
  <c r="K12" i="14"/>
  <c r="K4" i="14"/>
  <c r="K23" i="14"/>
  <c r="K15" i="14"/>
  <c r="K7" i="14"/>
  <c r="K56" i="14"/>
  <c r="K48" i="14"/>
  <c r="K40" i="14"/>
  <c r="K38" i="14"/>
  <c r="K36" i="14"/>
  <c r="K34" i="14"/>
  <c r="K32" i="14"/>
  <c r="K30" i="14"/>
  <c r="K55" i="14"/>
  <c r="K47" i="14"/>
  <c r="K54" i="14"/>
  <c r="K46" i="14"/>
  <c r="K41" i="14"/>
  <c r="K49" i="14"/>
  <c r="K21" i="14"/>
  <c r="K13" i="14"/>
  <c r="K5" i="14"/>
  <c r="K24" i="14"/>
  <c r="K16" i="14"/>
  <c r="K8" i="14"/>
  <c r="K27" i="14"/>
  <c r="K19" i="14"/>
  <c r="K11" i="14"/>
  <c r="K6" i="14"/>
  <c r="K45" i="14"/>
  <c r="K22" i="14"/>
  <c r="O13" i="14"/>
  <c r="O5" i="14"/>
  <c r="O21" i="14"/>
  <c r="O17" i="14"/>
  <c r="O51" i="14"/>
  <c r="O43" i="14"/>
  <c r="O39" i="14"/>
  <c r="O37" i="14"/>
  <c r="O35" i="14"/>
  <c r="O33" i="14"/>
  <c r="O31" i="14"/>
  <c r="O29" i="14"/>
  <c r="O54" i="14"/>
  <c r="O46" i="14"/>
  <c r="O53" i="14"/>
  <c r="O45" i="14"/>
  <c r="O44" i="14"/>
  <c r="O52" i="14"/>
  <c r="O20" i="14"/>
  <c r="O12" i="14"/>
  <c r="O27" i="14"/>
  <c r="O19" i="14"/>
  <c r="O11" i="14"/>
  <c r="O55" i="14"/>
  <c r="O47" i="14"/>
  <c r="O40" i="14"/>
  <c r="O38" i="14"/>
  <c r="O36" i="14"/>
  <c r="O34" i="14"/>
  <c r="O32" i="14"/>
  <c r="O30" i="14"/>
  <c r="O28" i="14"/>
  <c r="O50" i="14"/>
  <c r="O42" i="14"/>
  <c r="O49" i="14"/>
  <c r="O41" i="14"/>
  <c r="O56" i="14"/>
  <c r="O24" i="14"/>
  <c r="O16" i="14"/>
  <c r="O8" i="14"/>
  <c r="O23" i="14"/>
  <c r="O15" i="14"/>
  <c r="O7" i="14"/>
  <c r="O48" i="14"/>
  <c r="O22" i="14"/>
  <c r="O14" i="14"/>
  <c r="O6" i="14"/>
  <c r="O4" i="14"/>
  <c r="O18" i="14"/>
  <c r="O26" i="14"/>
  <c r="O10" i="14"/>
  <c r="O9" i="14"/>
  <c r="O25" i="14"/>
  <c r="S16" i="14"/>
  <c r="S20" i="14"/>
  <c r="S24" i="14"/>
  <c r="S8" i="14"/>
  <c r="S50" i="14"/>
  <c r="S42" i="14"/>
  <c r="S39" i="14"/>
  <c r="S37" i="14"/>
  <c r="S35" i="14"/>
  <c r="S33" i="14"/>
  <c r="S31" i="14"/>
  <c r="S29" i="14"/>
  <c r="S53" i="14"/>
  <c r="S45" i="14"/>
  <c r="S56" i="14"/>
  <c r="S48" i="14"/>
  <c r="S47" i="14"/>
  <c r="S55" i="14"/>
  <c r="S23" i="14"/>
  <c r="S15" i="14"/>
  <c r="S7" i="14"/>
  <c r="S26" i="14"/>
  <c r="S18" i="14"/>
  <c r="S10" i="14"/>
  <c r="S4" i="14"/>
  <c r="S21" i="14"/>
  <c r="S13" i="14"/>
  <c r="S5" i="14"/>
  <c r="S54" i="14"/>
  <c r="S40" i="14"/>
  <c r="S36" i="14"/>
  <c r="S32" i="14"/>
  <c r="S28" i="14"/>
  <c r="S41" i="14"/>
  <c r="S44" i="14"/>
  <c r="S27" i="14"/>
  <c r="S11" i="14"/>
  <c r="S22" i="14"/>
  <c r="S6" i="14"/>
  <c r="S17" i="14"/>
  <c r="S46" i="14"/>
  <c r="S38" i="14"/>
  <c r="S34" i="14"/>
  <c r="S30" i="14"/>
  <c r="S49" i="14"/>
  <c r="S52" i="14"/>
  <c r="S43" i="14"/>
  <c r="S19" i="14"/>
  <c r="S51" i="14"/>
  <c r="S14" i="14"/>
  <c r="S25" i="14"/>
  <c r="S9" i="14"/>
  <c r="S12" i="14"/>
  <c r="W7" i="14"/>
  <c r="W19" i="14"/>
  <c r="W27" i="14"/>
  <c r="W23" i="14"/>
  <c r="W11" i="14"/>
  <c r="W49" i="14"/>
  <c r="W41" i="14"/>
  <c r="W39" i="14"/>
  <c r="W53" i="14"/>
  <c r="W40" i="14"/>
  <c r="W37" i="14"/>
  <c r="W35" i="14"/>
  <c r="W33" i="14"/>
  <c r="W31" i="14"/>
  <c r="W29" i="14"/>
  <c r="W56" i="14"/>
  <c r="W48" i="14"/>
  <c r="W55" i="14"/>
  <c r="W47" i="14"/>
  <c r="W50" i="14"/>
  <c r="W42" i="14"/>
  <c r="W26" i="14"/>
  <c r="W18" i="14"/>
  <c r="W10" i="14"/>
  <c r="W25" i="14"/>
  <c r="W17" i="14"/>
  <c r="W9" i="14"/>
  <c r="W4" i="14"/>
  <c r="W20" i="14"/>
  <c r="W12" i="14"/>
  <c r="W45" i="14"/>
  <c r="W38" i="14"/>
  <c r="W36" i="14"/>
  <c r="W34" i="14"/>
  <c r="W32" i="14"/>
  <c r="W30" i="14"/>
  <c r="W28" i="14"/>
  <c r="W52" i="14"/>
  <c r="W44" i="14"/>
  <c r="W51" i="14"/>
  <c r="W43" i="14"/>
  <c r="W46" i="14"/>
  <c r="W54" i="14"/>
  <c r="W22" i="14"/>
  <c r="W14" i="14"/>
  <c r="W6" i="14"/>
  <c r="W21" i="14"/>
  <c r="W13" i="14"/>
  <c r="W5" i="14"/>
  <c r="W24" i="14"/>
  <c r="W16" i="14"/>
  <c r="W8" i="14"/>
  <c r="W15" i="14"/>
  <c r="H56" i="14"/>
  <c r="H54" i="14"/>
  <c r="H52" i="14"/>
  <c r="H50" i="14"/>
  <c r="H48" i="14"/>
  <c r="H46" i="14"/>
  <c r="H44" i="14"/>
  <c r="H42" i="14"/>
  <c r="H37" i="14"/>
  <c r="H29" i="14"/>
  <c r="H36" i="14"/>
  <c r="H39" i="14"/>
  <c r="H31" i="14"/>
  <c r="H27" i="14"/>
  <c r="H25" i="14"/>
  <c r="H23" i="14"/>
  <c r="H21" i="14"/>
  <c r="H19" i="14"/>
  <c r="H17" i="14"/>
  <c r="H15" i="14"/>
  <c r="H13" i="14"/>
  <c r="H11" i="14"/>
  <c r="H9" i="14"/>
  <c r="H7" i="14"/>
  <c r="H5" i="14"/>
  <c r="H4" i="14"/>
  <c r="H30" i="14"/>
  <c r="H55" i="14"/>
  <c r="H53" i="14"/>
  <c r="H51" i="14"/>
  <c r="H49" i="14"/>
  <c r="H47" i="14"/>
  <c r="H45" i="14"/>
  <c r="H43" i="14"/>
  <c r="H41" i="14"/>
  <c r="H33" i="14"/>
  <c r="H40" i="14"/>
  <c r="H32" i="14"/>
  <c r="H35" i="14"/>
  <c r="H28" i="14"/>
  <c r="H26" i="14"/>
  <c r="H24" i="14"/>
  <c r="H22" i="14"/>
  <c r="H20" i="14"/>
  <c r="H18" i="14"/>
  <c r="H16" i="14"/>
  <c r="H14" i="14"/>
  <c r="H12" i="14"/>
  <c r="H10" i="14"/>
  <c r="H8" i="14"/>
  <c r="H6" i="14"/>
  <c r="H38" i="14"/>
  <c r="H34" i="14"/>
  <c r="L56" i="14"/>
  <c r="L54" i="14"/>
  <c r="L52" i="14"/>
  <c r="L50" i="14"/>
  <c r="L48" i="14"/>
  <c r="L46" i="14"/>
  <c r="L44" i="14"/>
  <c r="L42" i="14"/>
  <c r="L40" i="14"/>
  <c r="L32" i="14"/>
  <c r="L35" i="14"/>
  <c r="L38" i="14"/>
  <c r="L30" i="14"/>
  <c r="L27" i="14"/>
  <c r="L25" i="14"/>
  <c r="L23" i="14"/>
  <c r="L21" i="14"/>
  <c r="L19" i="14"/>
  <c r="L17" i="14"/>
  <c r="L15" i="14"/>
  <c r="L13" i="14"/>
  <c r="L11" i="14"/>
  <c r="L9" i="14"/>
  <c r="L7" i="14"/>
  <c r="L5" i="14"/>
  <c r="L37" i="14"/>
  <c r="L55" i="14"/>
  <c r="L53" i="14"/>
  <c r="L51" i="14"/>
  <c r="L49" i="14"/>
  <c r="L47" i="14"/>
  <c r="L45" i="14"/>
  <c r="L43" i="14"/>
  <c r="L41" i="14"/>
  <c r="L36" i="14"/>
  <c r="L39" i="14"/>
  <c r="L31" i="14"/>
  <c r="L34" i="14"/>
  <c r="L28" i="14"/>
  <c r="L26" i="14"/>
  <c r="L24" i="14"/>
  <c r="L22" i="14"/>
  <c r="L20" i="14"/>
  <c r="L18" i="14"/>
  <c r="L16" i="14"/>
  <c r="L14" i="14"/>
  <c r="L12" i="14"/>
  <c r="L10" i="14"/>
  <c r="L8" i="14"/>
  <c r="L6" i="14"/>
  <c r="L4" i="14"/>
  <c r="L33" i="14"/>
  <c r="L29" i="14"/>
  <c r="P56" i="14"/>
  <c r="P54" i="14"/>
  <c r="P52" i="14"/>
  <c r="P50" i="14"/>
  <c r="P48" i="14"/>
  <c r="P46" i="14"/>
  <c r="P44" i="14"/>
  <c r="P42" i="14"/>
  <c r="P39" i="14"/>
  <c r="P31" i="14"/>
  <c r="P38" i="14"/>
  <c r="P30" i="14"/>
  <c r="P33" i="14"/>
  <c r="P27" i="14"/>
  <c r="P25" i="14"/>
  <c r="P23" i="14"/>
  <c r="P21" i="14"/>
  <c r="P19" i="14"/>
  <c r="P17" i="14"/>
  <c r="P15" i="14"/>
  <c r="P13" i="14"/>
  <c r="P11" i="14"/>
  <c r="P9" i="14"/>
  <c r="P7" i="14"/>
  <c r="P5" i="14"/>
  <c r="P40" i="14"/>
  <c r="P55" i="14"/>
  <c r="P53" i="14"/>
  <c r="P51" i="14"/>
  <c r="P49" i="14"/>
  <c r="P47" i="14"/>
  <c r="P45" i="14"/>
  <c r="P43" i="14"/>
  <c r="P41" i="14"/>
  <c r="P35" i="14"/>
  <c r="P28" i="14"/>
  <c r="P34" i="14"/>
  <c r="P37" i="14"/>
  <c r="P29" i="14"/>
  <c r="P26" i="14"/>
  <c r="P24" i="14"/>
  <c r="P22" i="14"/>
  <c r="P20" i="14"/>
  <c r="P18" i="14"/>
  <c r="P16" i="14"/>
  <c r="P14" i="14"/>
  <c r="P12" i="14"/>
  <c r="P10" i="14"/>
  <c r="P8" i="14"/>
  <c r="P6" i="14"/>
  <c r="P4" i="14"/>
  <c r="P36" i="14"/>
  <c r="P32" i="14"/>
  <c r="T35" i="14"/>
  <c r="T55" i="14"/>
  <c r="T53" i="14"/>
  <c r="T51" i="14"/>
  <c r="T49" i="14"/>
  <c r="T47" i="14"/>
  <c r="T45" i="14"/>
  <c r="T43" i="14"/>
  <c r="T41" i="14"/>
  <c r="T34" i="14"/>
  <c r="T37" i="14"/>
  <c r="T29" i="14"/>
  <c r="T36" i="14"/>
  <c r="T28" i="14"/>
  <c r="T26" i="14"/>
  <c r="T24" i="14"/>
  <c r="T22" i="14"/>
  <c r="T20" i="14"/>
  <c r="T18" i="14"/>
  <c r="T16" i="14"/>
  <c r="T14" i="14"/>
  <c r="T12" i="14"/>
  <c r="T10" i="14"/>
  <c r="T8" i="14"/>
  <c r="T6" i="14"/>
  <c r="T31" i="14"/>
  <c r="T39" i="14"/>
  <c r="T56" i="14"/>
  <c r="T54" i="14"/>
  <c r="T52" i="14"/>
  <c r="T50" i="14"/>
  <c r="T48" i="14"/>
  <c r="T46" i="14"/>
  <c r="T44" i="14"/>
  <c r="T42" i="14"/>
  <c r="T38" i="14"/>
  <c r="T30" i="14"/>
  <c r="T33" i="14"/>
  <c r="T40" i="14"/>
  <c r="T32" i="14"/>
  <c r="T27" i="14"/>
  <c r="T25" i="14"/>
  <c r="T23" i="14"/>
  <c r="T21" i="14"/>
  <c r="T19" i="14"/>
  <c r="T17" i="14"/>
  <c r="T15" i="14"/>
  <c r="T13" i="14"/>
  <c r="T11" i="14"/>
  <c r="T9" i="14"/>
  <c r="T7" i="14"/>
  <c r="T5" i="14"/>
  <c r="T4" i="14"/>
  <c r="X56" i="14"/>
  <c r="X54" i="14"/>
  <c r="X52" i="14"/>
  <c r="X50" i="14"/>
  <c r="X48" i="14"/>
  <c r="X46" i="14"/>
  <c r="X44" i="14"/>
  <c r="X42" i="14"/>
  <c r="X37" i="14"/>
  <c r="X29" i="14"/>
  <c r="X36" i="14"/>
  <c r="X28" i="14"/>
  <c r="X35" i="14"/>
  <c r="X27" i="14"/>
  <c r="X25" i="14"/>
  <c r="X23" i="14"/>
  <c r="X21" i="14"/>
  <c r="X19" i="14"/>
  <c r="X17" i="14"/>
  <c r="X15" i="14"/>
  <c r="X13" i="14"/>
  <c r="X11" i="14"/>
  <c r="X9" i="14"/>
  <c r="X7" i="14"/>
  <c r="X55" i="14"/>
  <c r="X53" i="14"/>
  <c r="X51" i="14"/>
  <c r="X49" i="14"/>
  <c r="X47" i="14"/>
  <c r="X45" i="14"/>
  <c r="X43" i="14"/>
  <c r="X41" i="14"/>
  <c r="X33" i="14"/>
  <c r="X40" i="14"/>
  <c r="X32" i="14"/>
  <c r="X39" i="14"/>
  <c r="X31" i="14"/>
  <c r="X26" i="14"/>
  <c r="X24" i="14"/>
  <c r="X22" i="14"/>
  <c r="X20" i="14"/>
  <c r="X18" i="14"/>
  <c r="X16" i="14"/>
  <c r="X14" i="14"/>
  <c r="X12" i="14"/>
  <c r="X10" i="14"/>
  <c r="X8" i="14"/>
  <c r="X6" i="14"/>
  <c r="X5" i="14"/>
  <c r="X4" i="14"/>
  <c r="X34" i="14"/>
  <c r="X30" i="14"/>
  <c r="X38" i="14"/>
  <c r="K11" i="1"/>
  <c r="K14" i="1"/>
  <c r="Q130" i="13" l="1"/>
  <c r="Q130" i="12"/>
  <c r="Q130" i="10"/>
  <c r="Q130" i="11"/>
  <c r="Q130" i="9"/>
  <c r="Q130" i="8"/>
  <c r="Q130" i="7"/>
  <c r="Q130" i="6"/>
  <c r="Q90" i="13"/>
  <c r="Q90" i="12"/>
  <c r="Q90" i="11"/>
  <c r="Q90" i="10"/>
  <c r="Q90" i="9"/>
  <c r="Q90" i="8"/>
  <c r="Q90" i="7"/>
  <c r="Q90" i="6"/>
  <c r="Q128" i="13"/>
  <c r="Q128" i="12"/>
  <c r="Q128" i="11"/>
  <c r="Q128" i="10"/>
  <c r="Q128" i="9"/>
  <c r="Q128" i="8"/>
  <c r="Q128" i="7"/>
  <c r="Q128" i="6"/>
  <c r="Q95" i="13"/>
  <c r="Q95" i="12"/>
  <c r="Q95" i="11"/>
  <c r="Q95" i="10"/>
  <c r="Q95" i="9"/>
  <c r="Q95" i="8"/>
  <c r="Q95" i="7"/>
  <c r="Q95" i="6"/>
  <c r="Q102" i="13"/>
  <c r="Q102" i="12"/>
  <c r="Q102" i="11"/>
  <c r="Q102" i="10"/>
  <c r="Q102" i="9"/>
  <c r="Q102" i="8"/>
  <c r="Q102" i="7"/>
  <c r="Q102" i="6"/>
  <c r="Q109" i="13"/>
  <c r="Q109" i="12"/>
  <c r="Q109" i="11"/>
  <c r="Q109" i="10"/>
  <c r="Q109" i="9"/>
  <c r="Q109" i="8"/>
  <c r="Q109" i="7"/>
  <c r="Q109" i="6"/>
  <c r="Q120" i="13"/>
  <c r="Q120" i="12"/>
  <c r="Q120" i="11"/>
  <c r="Q120" i="10"/>
  <c r="Q120" i="9"/>
  <c r="Q120" i="8"/>
  <c r="Q120" i="7"/>
  <c r="Q120" i="6"/>
  <c r="Q133" i="13"/>
  <c r="Q133" i="12"/>
  <c r="Q133" i="11"/>
  <c r="Q133" i="10"/>
  <c r="Q133" i="9"/>
  <c r="Q133" i="8"/>
  <c r="Q133" i="7"/>
  <c r="Q133" i="6"/>
  <c r="U93" i="13"/>
  <c r="U93" i="12"/>
  <c r="U93" i="11"/>
  <c r="U93" i="10"/>
  <c r="U93" i="9"/>
  <c r="U93" i="8"/>
  <c r="U93" i="7"/>
  <c r="U93" i="6"/>
  <c r="U107" i="13"/>
  <c r="U107" i="12"/>
  <c r="U107" i="11"/>
  <c r="U107" i="10"/>
  <c r="U107" i="9"/>
  <c r="U107" i="8"/>
  <c r="U107" i="7"/>
  <c r="U107" i="6"/>
  <c r="U95" i="13"/>
  <c r="U95" i="12"/>
  <c r="U95" i="11"/>
  <c r="U95" i="10"/>
  <c r="U95" i="9"/>
  <c r="U95" i="8"/>
  <c r="U95" i="7"/>
  <c r="U95" i="6"/>
  <c r="U109" i="13"/>
  <c r="U109" i="12"/>
  <c r="U109" i="11"/>
  <c r="U109" i="10"/>
  <c r="U109" i="9"/>
  <c r="U109" i="8"/>
  <c r="U109" i="7"/>
  <c r="U109" i="6"/>
  <c r="U124" i="13"/>
  <c r="U124" i="12"/>
  <c r="U124" i="11"/>
  <c r="U124" i="10"/>
  <c r="U124" i="9"/>
  <c r="U124" i="8"/>
  <c r="U124" i="7"/>
  <c r="U124" i="6"/>
  <c r="U141" i="13"/>
  <c r="U141" i="12"/>
  <c r="U141" i="11"/>
  <c r="U141" i="10"/>
  <c r="U141" i="9"/>
  <c r="U141" i="8"/>
  <c r="U141" i="7"/>
  <c r="U141" i="6"/>
  <c r="U101" i="13"/>
  <c r="U101" i="12"/>
  <c r="U101" i="11"/>
  <c r="U101" i="10"/>
  <c r="U101" i="9"/>
  <c r="U101" i="8"/>
  <c r="U101" i="7"/>
  <c r="U101" i="6"/>
  <c r="U128" i="13"/>
  <c r="U128" i="12"/>
  <c r="U128" i="11"/>
  <c r="U128" i="10"/>
  <c r="U128" i="9"/>
  <c r="U128" i="8"/>
  <c r="U128" i="7"/>
  <c r="U128" i="6"/>
  <c r="U138" i="13"/>
  <c r="U138" i="12"/>
  <c r="U138" i="11"/>
  <c r="U138" i="10"/>
  <c r="U138" i="9"/>
  <c r="U138" i="8"/>
  <c r="U138" i="7"/>
  <c r="U138" i="6"/>
  <c r="Y98" i="13"/>
  <c r="Y98" i="12"/>
  <c r="Y98" i="11"/>
  <c r="Y98" i="10"/>
  <c r="Y98" i="9"/>
  <c r="Y98" i="8"/>
  <c r="Y98" i="7"/>
  <c r="Y98" i="6"/>
  <c r="Y113" i="13"/>
  <c r="Y113" i="12"/>
  <c r="Y113" i="11"/>
  <c r="Y113" i="10"/>
  <c r="Y113" i="9"/>
  <c r="Y113" i="8"/>
  <c r="Y113" i="7"/>
  <c r="Y113" i="6"/>
  <c r="Y128" i="13"/>
  <c r="Y128" i="12"/>
  <c r="Y128" i="11"/>
  <c r="Y128" i="10"/>
  <c r="Y128" i="9"/>
  <c r="Y128" i="8"/>
  <c r="Y128" i="7"/>
  <c r="Y128" i="6"/>
  <c r="Y75" i="13"/>
  <c r="Y75" i="12"/>
  <c r="Y75" i="11"/>
  <c r="Y75" i="9"/>
  <c r="Y75" i="10"/>
  <c r="Y75" i="8"/>
  <c r="Y75" i="7"/>
  <c r="Y75" i="6"/>
  <c r="Y118" i="13"/>
  <c r="Y118" i="12"/>
  <c r="Y118" i="10"/>
  <c r="Y118" i="9"/>
  <c r="Y118" i="11"/>
  <c r="Y118" i="8"/>
  <c r="Y118" i="7"/>
  <c r="Y118" i="6"/>
  <c r="Y94" i="13"/>
  <c r="Y94" i="12"/>
  <c r="Y94" i="11"/>
  <c r="Y94" i="10"/>
  <c r="Y94" i="9"/>
  <c r="Y94" i="8"/>
  <c r="Y94" i="7"/>
  <c r="Y94" i="6"/>
  <c r="Y112" i="13"/>
  <c r="Y112" i="12"/>
  <c r="Y112" i="11"/>
  <c r="Y112" i="10"/>
  <c r="Y112" i="9"/>
  <c r="Y112" i="8"/>
  <c r="Y112" i="7"/>
  <c r="Y112" i="6"/>
  <c r="Y133" i="13"/>
  <c r="Y133" i="12"/>
  <c r="Y133" i="11"/>
  <c r="Y133" i="9"/>
  <c r="Y133" i="10"/>
  <c r="Y133" i="8"/>
  <c r="Y133" i="7"/>
  <c r="Y133" i="6"/>
  <c r="M93" i="13"/>
  <c r="M93" i="12"/>
  <c r="M93" i="11"/>
  <c r="M93" i="10"/>
  <c r="M93" i="9"/>
  <c r="M93" i="8"/>
  <c r="M93" i="7"/>
  <c r="M93" i="6"/>
  <c r="M105" i="13"/>
  <c r="M105" i="12"/>
  <c r="M105" i="11"/>
  <c r="M105" i="10"/>
  <c r="M105" i="9"/>
  <c r="M105" i="7"/>
  <c r="M105" i="8"/>
  <c r="M105" i="6"/>
  <c r="M120" i="13"/>
  <c r="M120" i="12"/>
  <c r="M120" i="11"/>
  <c r="M120" i="10"/>
  <c r="M120" i="9"/>
  <c r="M120" i="7"/>
  <c r="M120" i="8"/>
  <c r="M120" i="6"/>
  <c r="M137" i="13"/>
  <c r="M137" i="12"/>
  <c r="M137" i="11"/>
  <c r="M137" i="10"/>
  <c r="M137" i="9"/>
  <c r="M137" i="7"/>
  <c r="M137" i="8"/>
  <c r="M137" i="6"/>
  <c r="M104" i="13"/>
  <c r="M104" i="12"/>
  <c r="M104" i="11"/>
  <c r="M104" i="10"/>
  <c r="M104" i="9"/>
  <c r="M104" i="7"/>
  <c r="M104" i="8"/>
  <c r="M104" i="6"/>
  <c r="M135" i="13"/>
  <c r="M135" i="12"/>
  <c r="M135" i="11"/>
  <c r="M135" i="10"/>
  <c r="M135" i="9"/>
  <c r="M135" i="8"/>
  <c r="M135" i="7"/>
  <c r="M135" i="6"/>
  <c r="M101" i="13"/>
  <c r="M101" i="12"/>
  <c r="M101" i="11"/>
  <c r="M101" i="10"/>
  <c r="M101" i="9"/>
  <c r="M101" i="8"/>
  <c r="M101" i="7"/>
  <c r="M101" i="6"/>
  <c r="M128" i="13"/>
  <c r="M128" i="12"/>
  <c r="M128" i="11"/>
  <c r="M128" i="10"/>
  <c r="M128" i="9"/>
  <c r="M128" i="7"/>
  <c r="M128" i="8"/>
  <c r="M128" i="6"/>
  <c r="M138" i="13"/>
  <c r="M138" i="12"/>
  <c r="M138" i="11"/>
  <c r="M138" i="10"/>
  <c r="M138" i="9"/>
  <c r="M138" i="7"/>
  <c r="M138" i="8"/>
  <c r="M138" i="6"/>
  <c r="S90" i="13"/>
  <c r="S90" i="12"/>
  <c r="S90" i="10"/>
  <c r="S90" i="11"/>
  <c r="S90" i="9"/>
  <c r="S90" i="8"/>
  <c r="S90" i="7"/>
  <c r="S90" i="6"/>
  <c r="S100" i="13"/>
  <c r="S100" i="12"/>
  <c r="S100" i="11"/>
  <c r="S100" i="10"/>
  <c r="S100" i="9"/>
  <c r="S100" i="8"/>
  <c r="S100" i="7"/>
  <c r="S100" i="6"/>
  <c r="S107" i="13"/>
  <c r="S107" i="12"/>
  <c r="S107" i="11"/>
  <c r="S107" i="10"/>
  <c r="S107" i="9"/>
  <c r="S107" i="8"/>
  <c r="S107" i="7"/>
  <c r="S107" i="6"/>
  <c r="S118" i="13"/>
  <c r="S118" i="12"/>
  <c r="S118" i="11"/>
  <c r="S118" i="10"/>
  <c r="S118" i="9"/>
  <c r="S118" i="8"/>
  <c r="S118" i="7"/>
  <c r="S118" i="6"/>
  <c r="S129" i="13"/>
  <c r="S129" i="12"/>
  <c r="S129" i="11"/>
  <c r="S129" i="10"/>
  <c r="S129" i="9"/>
  <c r="S129" i="8"/>
  <c r="S129" i="7"/>
  <c r="S129" i="6"/>
  <c r="S137" i="13"/>
  <c r="S137" i="12"/>
  <c r="S137" i="11"/>
  <c r="S137" i="10"/>
  <c r="S137" i="9"/>
  <c r="S137" i="8"/>
  <c r="S137" i="7"/>
  <c r="S137" i="6"/>
  <c r="S108" i="13"/>
  <c r="S108" i="12"/>
  <c r="S108" i="11"/>
  <c r="S108" i="10"/>
  <c r="S108" i="9"/>
  <c r="S108" i="8"/>
  <c r="S108" i="7"/>
  <c r="S108" i="6"/>
  <c r="S130" i="13"/>
  <c r="S130" i="12"/>
  <c r="S130" i="11"/>
  <c r="S130" i="10"/>
  <c r="S130" i="9"/>
  <c r="S130" i="8"/>
  <c r="S130" i="7"/>
  <c r="S130" i="6"/>
  <c r="S140" i="13"/>
  <c r="S140" i="12"/>
  <c r="S140" i="10"/>
  <c r="S140" i="11"/>
  <c r="S140" i="9"/>
  <c r="S140" i="8"/>
  <c r="S140" i="7"/>
  <c r="S140" i="6"/>
  <c r="W108" i="13"/>
  <c r="W108" i="12"/>
  <c r="W108" i="11"/>
  <c r="W108" i="9"/>
  <c r="W108" i="10"/>
  <c r="W108" i="8"/>
  <c r="W108" i="7"/>
  <c r="W108" i="6"/>
  <c r="W130" i="13"/>
  <c r="W130" i="12"/>
  <c r="W130" i="11"/>
  <c r="W130" i="10"/>
  <c r="W130" i="9"/>
  <c r="W130" i="8"/>
  <c r="W130" i="7"/>
  <c r="W130" i="6"/>
  <c r="W140" i="13"/>
  <c r="W140" i="12"/>
  <c r="W140" i="10"/>
  <c r="W140" i="9"/>
  <c r="W140" i="11"/>
  <c r="W140" i="8"/>
  <c r="W140" i="7"/>
  <c r="W140" i="6"/>
  <c r="W98" i="13"/>
  <c r="W98" i="12"/>
  <c r="W98" i="10"/>
  <c r="W98" i="9"/>
  <c r="W98" i="11"/>
  <c r="W98" i="8"/>
  <c r="W98" i="7"/>
  <c r="W98" i="6"/>
  <c r="W105" i="13"/>
  <c r="W105" i="12"/>
  <c r="W105" i="10"/>
  <c r="W105" i="11"/>
  <c r="W105" i="9"/>
  <c r="W105" i="8"/>
  <c r="W105" i="7"/>
  <c r="W105" i="6"/>
  <c r="W116" i="13"/>
  <c r="W116" i="12"/>
  <c r="W116" i="10"/>
  <c r="W116" i="11"/>
  <c r="W116" i="9"/>
  <c r="W116" i="8"/>
  <c r="W116" i="7"/>
  <c r="W116" i="6"/>
  <c r="W95" i="13"/>
  <c r="W95" i="12"/>
  <c r="W95" i="11"/>
  <c r="W95" i="10"/>
  <c r="W95" i="9"/>
  <c r="W95" i="8"/>
  <c r="W95" i="7"/>
  <c r="W95" i="6"/>
  <c r="W135" i="13"/>
  <c r="W135" i="12"/>
  <c r="W135" i="11"/>
  <c r="W135" i="9"/>
  <c r="W135" i="10"/>
  <c r="W135" i="8"/>
  <c r="W135" i="7"/>
  <c r="W135" i="6"/>
  <c r="P93" i="13"/>
  <c r="P93" i="12"/>
  <c r="P93" i="11"/>
  <c r="P93" i="10"/>
  <c r="P93" i="9"/>
  <c r="P93" i="8"/>
  <c r="P93" i="7"/>
  <c r="P93" i="6"/>
  <c r="P108" i="13"/>
  <c r="P108" i="12"/>
  <c r="P108" i="11"/>
  <c r="P108" i="10"/>
  <c r="P108" i="9"/>
  <c r="P108" i="8"/>
  <c r="P108" i="7"/>
  <c r="P108" i="6"/>
  <c r="P131" i="13"/>
  <c r="P131" i="12"/>
  <c r="P131" i="11"/>
  <c r="P131" i="10"/>
  <c r="P131" i="9"/>
  <c r="P131" i="8"/>
  <c r="P131" i="7"/>
  <c r="P131" i="6"/>
  <c r="P141" i="13"/>
  <c r="P141" i="12"/>
  <c r="P141" i="11"/>
  <c r="P141" i="10"/>
  <c r="P141" i="9"/>
  <c r="P141" i="8"/>
  <c r="P141" i="7"/>
  <c r="P141" i="6"/>
  <c r="P100" i="13"/>
  <c r="P100" i="12"/>
  <c r="P100" i="11"/>
  <c r="P100" i="10"/>
  <c r="P100" i="9"/>
  <c r="P100" i="8"/>
  <c r="P100" i="7"/>
  <c r="P100" i="6"/>
  <c r="P107" i="13"/>
  <c r="P107" i="12"/>
  <c r="P107" i="11"/>
  <c r="P107" i="10"/>
  <c r="P107" i="9"/>
  <c r="P107" i="8"/>
  <c r="P107" i="7"/>
  <c r="P107" i="6"/>
  <c r="P118" i="13"/>
  <c r="P118" i="12"/>
  <c r="P118" i="11"/>
  <c r="P118" i="10"/>
  <c r="P118" i="9"/>
  <c r="P118" i="8"/>
  <c r="P118" i="7"/>
  <c r="P118" i="6"/>
  <c r="P130" i="13"/>
  <c r="P130" i="12"/>
  <c r="P130" i="11"/>
  <c r="P130" i="10"/>
  <c r="P130" i="9"/>
  <c r="P130" i="8"/>
  <c r="P130" i="7"/>
  <c r="P130" i="6"/>
  <c r="P140" i="13"/>
  <c r="P140" i="12"/>
  <c r="P140" i="11"/>
  <c r="P140" i="10"/>
  <c r="P140" i="9"/>
  <c r="P140" i="8"/>
  <c r="P140" i="7"/>
  <c r="P140" i="6"/>
  <c r="O108" i="13"/>
  <c r="O108" i="12"/>
  <c r="O108" i="11"/>
  <c r="O108" i="10"/>
  <c r="O108" i="9"/>
  <c r="O108" i="7"/>
  <c r="O108" i="8"/>
  <c r="O108" i="6"/>
  <c r="O130" i="13"/>
  <c r="O130" i="12"/>
  <c r="O130" i="11"/>
  <c r="O130" i="10"/>
  <c r="O130" i="9"/>
  <c r="O130" i="7"/>
  <c r="O130" i="8"/>
  <c r="O130" i="6"/>
  <c r="O140" i="13"/>
  <c r="O140" i="12"/>
  <c r="O140" i="10"/>
  <c r="O140" i="11"/>
  <c r="O140" i="9"/>
  <c r="O140" i="7"/>
  <c r="O140" i="8"/>
  <c r="O140" i="6"/>
  <c r="O98" i="12"/>
  <c r="O98" i="10"/>
  <c r="O98" i="11"/>
  <c r="O98" i="13"/>
  <c r="O98" i="9"/>
  <c r="O98" i="7"/>
  <c r="O98" i="8"/>
  <c r="O98" i="6"/>
  <c r="O105" i="13"/>
  <c r="O105" i="12"/>
  <c r="O105" i="11"/>
  <c r="O105" i="10"/>
  <c r="O105" i="9"/>
  <c r="O105" i="7"/>
  <c r="O105" i="8"/>
  <c r="O105" i="6"/>
  <c r="O116" i="13"/>
  <c r="O116" i="12"/>
  <c r="O116" i="11"/>
  <c r="O116" i="10"/>
  <c r="O116" i="9"/>
  <c r="O116" i="7"/>
  <c r="O116" i="8"/>
  <c r="O116" i="6"/>
  <c r="O95" i="13"/>
  <c r="O95" i="12"/>
  <c r="O95" i="11"/>
  <c r="O95" i="10"/>
  <c r="O95" i="9"/>
  <c r="O95" i="8"/>
  <c r="O95" i="7"/>
  <c r="O95" i="6"/>
  <c r="O135" i="13"/>
  <c r="O135" i="12"/>
  <c r="O135" i="11"/>
  <c r="O135" i="10"/>
  <c r="O135" i="9"/>
  <c r="O135" i="7"/>
  <c r="O135" i="8"/>
  <c r="O135" i="6"/>
  <c r="I90" i="13"/>
  <c r="I90" i="12"/>
  <c r="I90" i="11"/>
  <c r="I90" i="10"/>
  <c r="I90" i="9"/>
  <c r="I90" i="7"/>
  <c r="I90" i="8"/>
  <c r="I90" i="6"/>
  <c r="I134" i="13"/>
  <c r="I134" i="12"/>
  <c r="I134" i="11"/>
  <c r="I134" i="10"/>
  <c r="I134" i="9"/>
  <c r="I134" i="7"/>
  <c r="I134" i="8"/>
  <c r="I134" i="6"/>
  <c r="I101" i="13"/>
  <c r="I101" i="12"/>
  <c r="I101" i="11"/>
  <c r="I101" i="10"/>
  <c r="I101" i="9"/>
  <c r="I101" i="8"/>
  <c r="I101" i="7"/>
  <c r="I101" i="6"/>
  <c r="I132" i="13"/>
  <c r="I132" i="12"/>
  <c r="I132" i="11"/>
  <c r="I132" i="10"/>
  <c r="I132" i="9"/>
  <c r="I132" i="7"/>
  <c r="I132" i="8"/>
  <c r="I132" i="6"/>
  <c r="I98" i="13"/>
  <c r="I98" i="12"/>
  <c r="I98" i="11"/>
  <c r="I98" i="10"/>
  <c r="I98" i="9"/>
  <c r="I98" i="7"/>
  <c r="I98" i="8"/>
  <c r="I98" i="6"/>
  <c r="I105" i="13"/>
  <c r="I105" i="12"/>
  <c r="I105" i="11"/>
  <c r="I105" i="10"/>
  <c r="I105" i="9"/>
  <c r="I105" i="7"/>
  <c r="I105" i="8"/>
  <c r="I105" i="6"/>
  <c r="I116" i="13"/>
  <c r="I116" i="12"/>
  <c r="I116" i="11"/>
  <c r="I116" i="10"/>
  <c r="I116" i="9"/>
  <c r="I116" i="7"/>
  <c r="I116" i="8"/>
  <c r="I116" i="6"/>
  <c r="I129" i="13"/>
  <c r="I129" i="12"/>
  <c r="I129" i="10"/>
  <c r="I129" i="11"/>
  <c r="I129" i="9"/>
  <c r="I129" i="7"/>
  <c r="I129" i="8"/>
  <c r="I129" i="6"/>
  <c r="I137" i="13"/>
  <c r="I137" i="12"/>
  <c r="I137" i="10"/>
  <c r="I137" i="11"/>
  <c r="I137" i="9"/>
  <c r="I137" i="7"/>
  <c r="I137" i="8"/>
  <c r="I137" i="6"/>
  <c r="R104" i="13"/>
  <c r="R104" i="12"/>
  <c r="R104" i="11"/>
  <c r="R104" i="10"/>
  <c r="R104" i="9"/>
  <c r="R104" i="8"/>
  <c r="R104" i="7"/>
  <c r="R104" i="6"/>
  <c r="R134" i="13"/>
  <c r="R134" i="12"/>
  <c r="R134" i="11"/>
  <c r="R134" i="10"/>
  <c r="R134" i="9"/>
  <c r="R134" i="8"/>
  <c r="R134" i="7"/>
  <c r="R134" i="6"/>
  <c r="R98" i="13"/>
  <c r="R98" i="12"/>
  <c r="R98" i="11"/>
  <c r="R98" i="10"/>
  <c r="R98" i="9"/>
  <c r="R98" i="8"/>
  <c r="R98" i="7"/>
  <c r="R98" i="6"/>
  <c r="R113" i="13"/>
  <c r="R113" i="12"/>
  <c r="R113" i="11"/>
  <c r="R113" i="10"/>
  <c r="R113" i="9"/>
  <c r="R113" i="8"/>
  <c r="R113" i="7"/>
  <c r="R113" i="6"/>
  <c r="R128" i="13"/>
  <c r="R128" i="12"/>
  <c r="R128" i="11"/>
  <c r="R128" i="10"/>
  <c r="R128" i="9"/>
  <c r="R128" i="8"/>
  <c r="R128" i="7"/>
  <c r="R128" i="6"/>
  <c r="R94" i="13"/>
  <c r="R94" i="12"/>
  <c r="R94" i="11"/>
  <c r="R94" i="10"/>
  <c r="R94" i="9"/>
  <c r="R94" i="8"/>
  <c r="R94" i="7"/>
  <c r="R94" i="6"/>
  <c r="R112" i="13"/>
  <c r="R112" i="12"/>
  <c r="R112" i="10"/>
  <c r="R112" i="11"/>
  <c r="R112" i="9"/>
  <c r="R112" i="8"/>
  <c r="R112" i="7"/>
  <c r="R112" i="6"/>
  <c r="R133" i="13"/>
  <c r="R133" i="12"/>
  <c r="R133" i="11"/>
  <c r="R133" i="10"/>
  <c r="R133" i="9"/>
  <c r="R133" i="8"/>
  <c r="R133" i="7"/>
  <c r="R133" i="6"/>
  <c r="V94" i="13"/>
  <c r="V94" i="12"/>
  <c r="V94" i="11"/>
  <c r="V94" i="10"/>
  <c r="V94" i="9"/>
  <c r="V94" i="8"/>
  <c r="V94" i="7"/>
  <c r="V94" i="6"/>
  <c r="V131" i="13"/>
  <c r="V131" i="12"/>
  <c r="V131" i="10"/>
  <c r="V131" i="11"/>
  <c r="V131" i="9"/>
  <c r="V131" i="8"/>
  <c r="V131" i="7"/>
  <c r="V131" i="6"/>
  <c r="V114" i="13"/>
  <c r="V114" i="12"/>
  <c r="V114" i="11"/>
  <c r="V114" i="10"/>
  <c r="V114" i="9"/>
  <c r="V114" i="8"/>
  <c r="V114" i="7"/>
  <c r="V114" i="6"/>
  <c r="V141" i="13"/>
  <c r="V141" i="12"/>
  <c r="V141" i="11"/>
  <c r="V141" i="10"/>
  <c r="V141" i="9"/>
  <c r="V141" i="8"/>
  <c r="V141" i="7"/>
  <c r="V141" i="6"/>
  <c r="V98" i="13"/>
  <c r="V98" i="12"/>
  <c r="V98" i="11"/>
  <c r="V98" i="10"/>
  <c r="V98" i="9"/>
  <c r="V98" i="8"/>
  <c r="V98" i="7"/>
  <c r="V98" i="6"/>
  <c r="V105" i="13"/>
  <c r="V105" i="12"/>
  <c r="V105" i="11"/>
  <c r="V105" i="10"/>
  <c r="V105" i="9"/>
  <c r="V105" i="8"/>
  <c r="V105" i="7"/>
  <c r="V105" i="6"/>
  <c r="V116" i="13"/>
  <c r="V116" i="12"/>
  <c r="V116" i="11"/>
  <c r="V116" i="10"/>
  <c r="V116" i="9"/>
  <c r="V116" i="8"/>
  <c r="V116" i="7"/>
  <c r="V116" i="6"/>
  <c r="V128" i="13"/>
  <c r="V128" i="12"/>
  <c r="V128" i="11"/>
  <c r="V128" i="10"/>
  <c r="V128" i="9"/>
  <c r="V128" i="8"/>
  <c r="V128" i="7"/>
  <c r="V128" i="6"/>
  <c r="V138" i="13"/>
  <c r="V138" i="12"/>
  <c r="V138" i="11"/>
  <c r="V138" i="10"/>
  <c r="V138" i="9"/>
  <c r="V138" i="8"/>
  <c r="V138" i="7"/>
  <c r="V138" i="6"/>
  <c r="Z98" i="13"/>
  <c r="Z98" i="12"/>
  <c r="Z98" i="11"/>
  <c r="Z98" i="10"/>
  <c r="Z98" i="9"/>
  <c r="Z98" i="8"/>
  <c r="Z98" i="7"/>
  <c r="Z98" i="6"/>
  <c r="Z113" i="13"/>
  <c r="Z113" i="12"/>
  <c r="Z113" i="11"/>
  <c r="Z113" i="10"/>
  <c r="Z113" i="9"/>
  <c r="Z113" i="8"/>
  <c r="Z113" i="7"/>
  <c r="Z113" i="6"/>
  <c r="Z128" i="13"/>
  <c r="Z128" i="12"/>
  <c r="Z128" i="11"/>
  <c r="Z128" i="10"/>
  <c r="Z128" i="9"/>
  <c r="Z128" i="8"/>
  <c r="Z128" i="7"/>
  <c r="Z128" i="6"/>
  <c r="Z100" i="13"/>
  <c r="Z100" i="12"/>
  <c r="Z100" i="11"/>
  <c r="Z100" i="9"/>
  <c r="Z100" i="10"/>
  <c r="Z100" i="8"/>
  <c r="Z100" i="7"/>
  <c r="Z100" i="6"/>
  <c r="Z130" i="13"/>
  <c r="Z130" i="12"/>
  <c r="Z130" i="11"/>
  <c r="Z130" i="9"/>
  <c r="Z130" i="10"/>
  <c r="Z130" i="8"/>
  <c r="Z130" i="7"/>
  <c r="Z130" i="6"/>
  <c r="Z94" i="13"/>
  <c r="Z94" i="12"/>
  <c r="Z94" i="11"/>
  <c r="Z94" i="10"/>
  <c r="Z94" i="9"/>
  <c r="Z94" i="8"/>
  <c r="Z94" i="7"/>
  <c r="Z94" i="6"/>
  <c r="Z112" i="13"/>
  <c r="Z112" i="12"/>
  <c r="Z112" i="11"/>
  <c r="Z112" i="10"/>
  <c r="Z112" i="9"/>
  <c r="Z112" i="8"/>
  <c r="Z112" i="7"/>
  <c r="Z112" i="6"/>
  <c r="Z133" i="13"/>
  <c r="Z133" i="12"/>
  <c r="Z133" i="11"/>
  <c r="Z133" i="10"/>
  <c r="Z133" i="9"/>
  <c r="Z133" i="8"/>
  <c r="Z133" i="7"/>
  <c r="Z133" i="6"/>
  <c r="N93" i="13"/>
  <c r="N93" i="12"/>
  <c r="N93" i="11"/>
  <c r="N93" i="10"/>
  <c r="N93" i="9"/>
  <c r="N93" i="7"/>
  <c r="N93" i="8"/>
  <c r="N93" i="6"/>
  <c r="N133" i="13"/>
  <c r="N133" i="12"/>
  <c r="N133" i="11"/>
  <c r="N133" i="10"/>
  <c r="N133" i="9"/>
  <c r="N133" i="7"/>
  <c r="N133" i="8"/>
  <c r="N133" i="6"/>
  <c r="N101" i="13"/>
  <c r="N101" i="12"/>
  <c r="N101" i="11"/>
  <c r="N101" i="10"/>
  <c r="N101" i="9"/>
  <c r="N101" i="7"/>
  <c r="N101" i="8"/>
  <c r="N101" i="6"/>
  <c r="N135" i="13"/>
  <c r="N135" i="12"/>
  <c r="N135" i="11"/>
  <c r="N135" i="10"/>
  <c r="N135" i="9"/>
  <c r="N135" i="7"/>
  <c r="N135" i="8"/>
  <c r="N135" i="6"/>
  <c r="N98" i="13"/>
  <c r="N98" i="12"/>
  <c r="N98" i="11"/>
  <c r="N98" i="10"/>
  <c r="N98" i="9"/>
  <c r="N98" i="8"/>
  <c r="N98" i="7"/>
  <c r="N98" i="6"/>
  <c r="N105" i="13"/>
  <c r="N105" i="12"/>
  <c r="N105" i="11"/>
  <c r="N105" i="10"/>
  <c r="N105" i="9"/>
  <c r="N105" i="8"/>
  <c r="N105" i="7"/>
  <c r="N105" i="6"/>
  <c r="N116" i="13"/>
  <c r="N116" i="12"/>
  <c r="N116" i="11"/>
  <c r="N116" i="10"/>
  <c r="N116" i="9"/>
  <c r="N116" i="8"/>
  <c r="N116" i="7"/>
  <c r="N116" i="6"/>
  <c r="N128" i="13"/>
  <c r="N128" i="12"/>
  <c r="N128" i="11"/>
  <c r="N128" i="10"/>
  <c r="N128" i="9"/>
  <c r="N128" i="8"/>
  <c r="N128" i="7"/>
  <c r="N128" i="6"/>
  <c r="N138" i="13"/>
  <c r="N138" i="12"/>
  <c r="N138" i="11"/>
  <c r="N138" i="10"/>
  <c r="N138" i="9"/>
  <c r="N138" i="7"/>
  <c r="N138" i="8"/>
  <c r="N138" i="6"/>
  <c r="H75" i="13"/>
  <c r="H75" i="12"/>
  <c r="H75" i="11"/>
  <c r="H75" i="10"/>
  <c r="H75" i="9"/>
  <c r="H75" i="7"/>
  <c r="H75" i="8"/>
  <c r="H75" i="6"/>
  <c r="H118" i="13"/>
  <c r="H118" i="12"/>
  <c r="H118" i="11"/>
  <c r="H118" i="10"/>
  <c r="H118" i="9"/>
  <c r="H118" i="8"/>
  <c r="H118" i="7"/>
  <c r="H118" i="6"/>
  <c r="H95" i="13"/>
  <c r="H95" i="12"/>
  <c r="H95" i="11"/>
  <c r="H95" i="10"/>
  <c r="H95" i="9"/>
  <c r="H95" i="7"/>
  <c r="H95" i="8"/>
  <c r="H95" i="6"/>
  <c r="H109" i="13"/>
  <c r="H109" i="12"/>
  <c r="H109" i="10"/>
  <c r="H109" i="11"/>
  <c r="H109" i="9"/>
  <c r="H109" i="7"/>
  <c r="H109" i="8"/>
  <c r="H109" i="6"/>
  <c r="H124" i="13"/>
  <c r="H124" i="12"/>
  <c r="H124" i="10"/>
  <c r="H124" i="11"/>
  <c r="H124" i="9"/>
  <c r="H124" i="7"/>
  <c r="H124" i="8"/>
  <c r="H124" i="6"/>
  <c r="H94" i="13"/>
  <c r="H94" i="12"/>
  <c r="H94" i="10"/>
  <c r="H94" i="11"/>
  <c r="H94" i="9"/>
  <c r="H94" i="7"/>
  <c r="H94" i="8"/>
  <c r="H94" i="6"/>
  <c r="H112" i="13"/>
  <c r="H112" i="12"/>
  <c r="H112" i="11"/>
  <c r="H112" i="10"/>
  <c r="H112" i="9"/>
  <c r="H112" i="7"/>
  <c r="H112" i="8"/>
  <c r="H112" i="6"/>
  <c r="H133" i="13"/>
  <c r="H133" i="12"/>
  <c r="H133" i="11"/>
  <c r="H133" i="10"/>
  <c r="H133" i="9"/>
  <c r="H133" i="7"/>
  <c r="H133" i="8"/>
  <c r="H133" i="6"/>
  <c r="G90" i="13"/>
  <c r="G90" i="12"/>
  <c r="G90" i="11"/>
  <c r="G90" i="10"/>
  <c r="G90" i="9"/>
  <c r="G90" i="7"/>
  <c r="G90" i="8"/>
  <c r="G90" i="6"/>
  <c r="G112" i="13"/>
  <c r="G112" i="12"/>
  <c r="G112" i="10"/>
  <c r="G112" i="11"/>
  <c r="G112" i="9"/>
  <c r="G112" i="7"/>
  <c r="G112" i="8"/>
  <c r="G112" i="6"/>
  <c r="G134" i="13"/>
  <c r="G134" i="12"/>
  <c r="G134" i="11"/>
  <c r="G134" i="10"/>
  <c r="G134" i="9"/>
  <c r="G134" i="7"/>
  <c r="G134" i="8"/>
  <c r="G134" i="6"/>
  <c r="G100" i="13"/>
  <c r="G100" i="12"/>
  <c r="G100" i="11"/>
  <c r="G100" i="10"/>
  <c r="G100" i="9"/>
  <c r="G100" i="7"/>
  <c r="G100" i="8"/>
  <c r="G100" i="6"/>
  <c r="G107" i="13"/>
  <c r="G107" i="12"/>
  <c r="G107" i="11"/>
  <c r="G107" i="10"/>
  <c r="G107" i="9"/>
  <c r="G107" i="7"/>
  <c r="G107" i="8"/>
  <c r="G107" i="6"/>
  <c r="G118" i="13"/>
  <c r="G118" i="12"/>
  <c r="G118" i="11"/>
  <c r="G118" i="10"/>
  <c r="G118" i="9"/>
  <c r="G118" i="7"/>
  <c r="G118" i="8"/>
  <c r="G118" i="6"/>
  <c r="G132" i="13"/>
  <c r="G132" i="12"/>
  <c r="G132" i="11"/>
  <c r="G132" i="10"/>
  <c r="G132" i="9"/>
  <c r="G132" i="7"/>
  <c r="G132" i="8"/>
  <c r="G132" i="6"/>
  <c r="G131" i="13"/>
  <c r="G131" i="12"/>
  <c r="G131" i="10"/>
  <c r="G131" i="11"/>
  <c r="G131" i="9"/>
  <c r="G131" i="7"/>
  <c r="G131" i="8"/>
  <c r="G131" i="6"/>
  <c r="G141" i="13"/>
  <c r="G141" i="12"/>
  <c r="G141" i="11"/>
  <c r="G141" i="10"/>
  <c r="G141" i="9"/>
  <c r="G141" i="8"/>
  <c r="G141" i="7"/>
  <c r="G141" i="6"/>
  <c r="T94" i="13"/>
  <c r="T94" i="12"/>
  <c r="T94" i="11"/>
  <c r="T94" i="10"/>
  <c r="T94" i="9"/>
  <c r="T94" i="8"/>
  <c r="T94" i="7"/>
  <c r="T94" i="6"/>
  <c r="T112" i="13"/>
  <c r="T112" i="12"/>
  <c r="T112" i="11"/>
  <c r="T112" i="10"/>
  <c r="T112" i="9"/>
  <c r="T112" i="8"/>
  <c r="T112" i="7"/>
  <c r="T112" i="6"/>
  <c r="T133" i="13"/>
  <c r="T133" i="12"/>
  <c r="T133" i="10"/>
  <c r="T133" i="11"/>
  <c r="T133" i="9"/>
  <c r="T133" i="8"/>
  <c r="T133" i="7"/>
  <c r="T133" i="6"/>
  <c r="T95" i="13"/>
  <c r="T95" i="12"/>
  <c r="T95" i="10"/>
  <c r="T95" i="11"/>
  <c r="T95" i="9"/>
  <c r="T95" i="8"/>
  <c r="T95" i="7"/>
  <c r="T95" i="6"/>
  <c r="T102" i="13"/>
  <c r="T102" i="12"/>
  <c r="T102" i="11"/>
  <c r="T102" i="10"/>
  <c r="T102" i="9"/>
  <c r="T102" i="8"/>
  <c r="T102" i="7"/>
  <c r="T102" i="6"/>
  <c r="T109" i="13"/>
  <c r="T109" i="12"/>
  <c r="T109" i="11"/>
  <c r="T109" i="10"/>
  <c r="T109" i="9"/>
  <c r="T109" i="8"/>
  <c r="T109" i="7"/>
  <c r="T109" i="6"/>
  <c r="T120" i="13"/>
  <c r="T120" i="12"/>
  <c r="T120" i="11"/>
  <c r="T120" i="10"/>
  <c r="T120" i="9"/>
  <c r="T120" i="8"/>
  <c r="T120" i="7"/>
  <c r="T120" i="6"/>
  <c r="T132" i="13"/>
  <c r="T132" i="12"/>
  <c r="T132" i="11"/>
  <c r="T132" i="10"/>
  <c r="T132" i="9"/>
  <c r="T132" i="8"/>
  <c r="T132" i="7"/>
  <c r="T132" i="6"/>
  <c r="X93" i="13"/>
  <c r="X93" i="12"/>
  <c r="X93" i="11"/>
  <c r="X93" i="10"/>
  <c r="X93" i="9"/>
  <c r="X93" i="8"/>
  <c r="X93" i="7"/>
  <c r="X93" i="6"/>
  <c r="X100" i="13"/>
  <c r="X100" i="12"/>
  <c r="X100" i="11"/>
  <c r="X100" i="10"/>
  <c r="X100" i="9"/>
  <c r="X100" i="8"/>
  <c r="X100" i="7"/>
  <c r="X100" i="6"/>
  <c r="X107" i="13"/>
  <c r="X107" i="12"/>
  <c r="X107" i="11"/>
  <c r="X107" i="10"/>
  <c r="X107" i="9"/>
  <c r="X107" i="8"/>
  <c r="X107" i="7"/>
  <c r="X107" i="6"/>
  <c r="X118" i="13"/>
  <c r="X118" i="12"/>
  <c r="X118" i="11"/>
  <c r="X118" i="10"/>
  <c r="X118" i="9"/>
  <c r="X118" i="8"/>
  <c r="X118" i="7"/>
  <c r="X118" i="6"/>
  <c r="X130" i="13"/>
  <c r="X130" i="12"/>
  <c r="X130" i="11"/>
  <c r="X130" i="10"/>
  <c r="X130" i="9"/>
  <c r="X130" i="8"/>
  <c r="X130" i="7"/>
  <c r="X130" i="6"/>
  <c r="X140" i="13"/>
  <c r="X140" i="12"/>
  <c r="X140" i="11"/>
  <c r="X140" i="10"/>
  <c r="X140" i="9"/>
  <c r="X140" i="8"/>
  <c r="X140" i="7"/>
  <c r="X140" i="6"/>
  <c r="X101" i="13"/>
  <c r="X101" i="12"/>
  <c r="X101" i="11"/>
  <c r="X101" i="10"/>
  <c r="X101" i="9"/>
  <c r="X101" i="8"/>
  <c r="X101" i="7"/>
  <c r="X101" i="6"/>
  <c r="X129" i="13"/>
  <c r="X129" i="12"/>
  <c r="X129" i="10"/>
  <c r="X129" i="11"/>
  <c r="X129" i="9"/>
  <c r="X129" i="8"/>
  <c r="X129" i="7"/>
  <c r="X129" i="6"/>
  <c r="X137" i="13"/>
  <c r="X137" i="12"/>
  <c r="X137" i="10"/>
  <c r="X137" i="9"/>
  <c r="X137" i="11"/>
  <c r="X137" i="8"/>
  <c r="X137" i="7"/>
  <c r="X137" i="6"/>
  <c r="L96" i="13"/>
  <c r="L96" i="12"/>
  <c r="L96" i="11"/>
  <c r="L96" i="10"/>
  <c r="L96" i="9"/>
  <c r="L96" i="8"/>
  <c r="L96" i="7"/>
  <c r="L96" i="6"/>
  <c r="L114" i="13"/>
  <c r="L114" i="12"/>
  <c r="L114" i="11"/>
  <c r="L114" i="10"/>
  <c r="L114" i="9"/>
  <c r="L114" i="7"/>
  <c r="L114" i="8"/>
  <c r="L114" i="6"/>
  <c r="L135" i="13"/>
  <c r="L135" i="12"/>
  <c r="L135" i="11"/>
  <c r="L135" i="10"/>
  <c r="L135" i="9"/>
  <c r="L135" i="7"/>
  <c r="L135" i="8"/>
  <c r="L135" i="6"/>
  <c r="L95" i="13"/>
  <c r="L95" i="12"/>
  <c r="L95" i="11"/>
  <c r="L95" i="10"/>
  <c r="L95" i="9"/>
  <c r="L95" i="7"/>
  <c r="L95" i="8"/>
  <c r="L95" i="6"/>
  <c r="L102" i="13"/>
  <c r="L102" i="12"/>
  <c r="L102" i="11"/>
  <c r="L102" i="10"/>
  <c r="L102" i="9"/>
  <c r="L102" i="7"/>
  <c r="L102" i="8"/>
  <c r="L102" i="6"/>
  <c r="L109" i="13"/>
  <c r="L109" i="12"/>
  <c r="L109" i="11"/>
  <c r="L109" i="10"/>
  <c r="L109" i="9"/>
  <c r="L109" i="7"/>
  <c r="L109" i="8"/>
  <c r="L109" i="6"/>
  <c r="L120" i="13"/>
  <c r="L120" i="12"/>
  <c r="L120" i="11"/>
  <c r="L120" i="10"/>
  <c r="L120" i="9"/>
  <c r="L120" i="7"/>
  <c r="L120" i="8"/>
  <c r="L120" i="6"/>
  <c r="L132" i="13"/>
  <c r="L132" i="12"/>
  <c r="L132" i="11"/>
  <c r="L132" i="10"/>
  <c r="L132" i="9"/>
  <c r="L132" i="7"/>
  <c r="L132" i="8"/>
  <c r="L132" i="6"/>
  <c r="K90" i="13"/>
  <c r="K90" i="12"/>
  <c r="K90" i="11"/>
  <c r="K90" i="10"/>
  <c r="K90" i="9"/>
  <c r="K90" i="7"/>
  <c r="K90" i="8"/>
  <c r="K90" i="6"/>
  <c r="K112" i="13"/>
  <c r="K112" i="12"/>
  <c r="K112" i="11"/>
  <c r="K112" i="10"/>
  <c r="K112" i="9"/>
  <c r="K112" i="7"/>
  <c r="K112" i="8"/>
  <c r="K112" i="6"/>
  <c r="K130" i="13"/>
  <c r="K130" i="12"/>
  <c r="K130" i="11"/>
  <c r="K130" i="10"/>
  <c r="K130" i="9"/>
  <c r="K130" i="7"/>
  <c r="K130" i="8"/>
  <c r="K130" i="6"/>
  <c r="K140" i="13"/>
  <c r="K140" i="12"/>
  <c r="K140" i="11"/>
  <c r="K140" i="10"/>
  <c r="K140" i="9"/>
  <c r="K140" i="7"/>
  <c r="K140" i="8"/>
  <c r="K140" i="6"/>
  <c r="K100" i="13"/>
  <c r="K100" i="12"/>
  <c r="K100" i="11"/>
  <c r="K100" i="10"/>
  <c r="K100" i="9"/>
  <c r="K100" i="7"/>
  <c r="K100" i="8"/>
  <c r="K100" i="6"/>
  <c r="K107" i="13"/>
  <c r="K107" i="12"/>
  <c r="K107" i="11"/>
  <c r="K107" i="10"/>
  <c r="K107" i="9"/>
  <c r="K107" i="7"/>
  <c r="K107" i="8"/>
  <c r="K107" i="6"/>
  <c r="K118" i="13"/>
  <c r="K118" i="12"/>
  <c r="K118" i="11"/>
  <c r="K118" i="10"/>
  <c r="K118" i="9"/>
  <c r="K118" i="7"/>
  <c r="K118" i="8"/>
  <c r="K118" i="6"/>
  <c r="K131" i="13"/>
  <c r="K131" i="12"/>
  <c r="K131" i="11"/>
  <c r="K131" i="10"/>
  <c r="K131" i="9"/>
  <c r="K131" i="7"/>
  <c r="K131" i="8"/>
  <c r="K131" i="6"/>
  <c r="K141" i="13"/>
  <c r="K141" i="11"/>
  <c r="K141" i="12"/>
  <c r="K141" i="10"/>
  <c r="K141" i="9"/>
  <c r="K141" i="8"/>
  <c r="K141" i="7"/>
  <c r="K141" i="6"/>
  <c r="J102" i="13"/>
  <c r="J102" i="11"/>
  <c r="J102" i="12"/>
  <c r="J102" i="10"/>
  <c r="J102" i="9"/>
  <c r="J102" i="8"/>
  <c r="J102" i="7"/>
  <c r="J102" i="6"/>
  <c r="J116" i="13"/>
  <c r="J116" i="11"/>
  <c r="J116" i="12"/>
  <c r="J116" i="10"/>
  <c r="J116" i="9"/>
  <c r="J116" i="8"/>
  <c r="J116" i="7"/>
  <c r="J116" i="6"/>
  <c r="J132" i="13"/>
  <c r="J132" i="11"/>
  <c r="J132" i="12"/>
  <c r="J132" i="10"/>
  <c r="J132" i="9"/>
  <c r="J132" i="8"/>
  <c r="J132" i="7"/>
  <c r="J132" i="6"/>
  <c r="J107" i="13"/>
  <c r="J107" i="12"/>
  <c r="J107" i="11"/>
  <c r="J107" i="10"/>
  <c r="J107" i="9"/>
  <c r="J107" i="7"/>
  <c r="J107" i="8"/>
  <c r="J107" i="6"/>
  <c r="J138" i="13"/>
  <c r="J138" i="12"/>
  <c r="J138" i="11"/>
  <c r="J138" i="10"/>
  <c r="J138" i="9"/>
  <c r="J138" i="7"/>
  <c r="J138" i="8"/>
  <c r="J138" i="6"/>
  <c r="J108" i="13"/>
  <c r="J108" i="12"/>
  <c r="J108" i="11"/>
  <c r="J108" i="10"/>
  <c r="J108" i="9"/>
  <c r="J108" i="7"/>
  <c r="J108" i="8"/>
  <c r="J108" i="6"/>
  <c r="J131" i="13"/>
  <c r="J131" i="12"/>
  <c r="J131" i="10"/>
  <c r="J131" i="11"/>
  <c r="J131" i="9"/>
  <c r="J131" i="7"/>
  <c r="J131" i="8"/>
  <c r="J131" i="6"/>
  <c r="J141" i="13"/>
  <c r="J141" i="12"/>
  <c r="J141" i="11"/>
  <c r="J141" i="10"/>
  <c r="J141" i="9"/>
  <c r="J141" i="7"/>
  <c r="J141" i="8"/>
  <c r="J141" i="6"/>
  <c r="G121" i="13"/>
  <c r="G121" i="12"/>
  <c r="G121" i="11"/>
  <c r="G121" i="10"/>
  <c r="G121" i="9"/>
  <c r="G121" i="8"/>
  <c r="G121" i="7"/>
  <c r="G121" i="6"/>
  <c r="G125" i="13"/>
  <c r="G125" i="12"/>
  <c r="G125" i="11"/>
  <c r="G125" i="10"/>
  <c r="G125" i="9"/>
  <c r="G125" i="8"/>
  <c r="G125" i="7"/>
  <c r="G125" i="6"/>
  <c r="K123" i="13"/>
  <c r="K123" i="12"/>
  <c r="K123" i="11"/>
  <c r="K123" i="10"/>
  <c r="K123" i="9"/>
  <c r="K123" i="7"/>
  <c r="K123" i="8"/>
  <c r="K123" i="6"/>
  <c r="Q134" i="13"/>
  <c r="Q134" i="12"/>
  <c r="Q134" i="10"/>
  <c r="Q134" i="11"/>
  <c r="Q134" i="9"/>
  <c r="Q134" i="8"/>
  <c r="Q134" i="7"/>
  <c r="Q134" i="6"/>
  <c r="Q101" i="13"/>
  <c r="Q101" i="12"/>
  <c r="Q101" i="11"/>
  <c r="Q101" i="10"/>
  <c r="Q101" i="9"/>
  <c r="Q101" i="8"/>
  <c r="Q101" i="7"/>
  <c r="Q101" i="6"/>
  <c r="Q132" i="13"/>
  <c r="Q132" i="12"/>
  <c r="Q132" i="11"/>
  <c r="Q132" i="10"/>
  <c r="Q132" i="9"/>
  <c r="Q132" i="8"/>
  <c r="Q132" i="7"/>
  <c r="Q132" i="6"/>
  <c r="Q75" i="13"/>
  <c r="Q75" i="12"/>
  <c r="Q75" i="11"/>
  <c r="Q75" i="10"/>
  <c r="Q75" i="9"/>
  <c r="Q75" i="8"/>
  <c r="Q75" i="7"/>
  <c r="Q75" i="6"/>
  <c r="Q104" i="13"/>
  <c r="Q104" i="12"/>
  <c r="Q104" i="10"/>
  <c r="Q104" i="11"/>
  <c r="Q104" i="9"/>
  <c r="Q104" i="8"/>
  <c r="Q104" i="7"/>
  <c r="Q104" i="6"/>
  <c r="Q113" i="13"/>
  <c r="Q113" i="12"/>
  <c r="Q113" i="11"/>
  <c r="Q113" i="10"/>
  <c r="Q113" i="9"/>
  <c r="Q113" i="8"/>
  <c r="Q113" i="7"/>
  <c r="Q113" i="6"/>
  <c r="Q124" i="13"/>
  <c r="Q124" i="12"/>
  <c r="Q124" i="11"/>
  <c r="Q124" i="10"/>
  <c r="Q124" i="9"/>
  <c r="Q124" i="8"/>
  <c r="Q124" i="7"/>
  <c r="Q124" i="6"/>
  <c r="Q135" i="13"/>
  <c r="Q135" i="12"/>
  <c r="Q135" i="11"/>
  <c r="Q135" i="10"/>
  <c r="Q135" i="9"/>
  <c r="Q135" i="8"/>
  <c r="Q135" i="7"/>
  <c r="Q135" i="6"/>
  <c r="U75" i="13"/>
  <c r="U75" i="12"/>
  <c r="U75" i="11"/>
  <c r="U75" i="10"/>
  <c r="U75" i="9"/>
  <c r="U75" i="8"/>
  <c r="U75" i="7"/>
  <c r="U75" i="6"/>
  <c r="U118" i="13"/>
  <c r="U118" i="12"/>
  <c r="U118" i="10"/>
  <c r="U118" i="11"/>
  <c r="U118" i="9"/>
  <c r="U118" i="8"/>
  <c r="U118" i="7"/>
  <c r="U118" i="6"/>
  <c r="U98" i="13"/>
  <c r="U98" i="12"/>
  <c r="U98" i="11"/>
  <c r="U98" i="10"/>
  <c r="U98" i="9"/>
  <c r="U98" i="8"/>
  <c r="U98" i="7"/>
  <c r="U98" i="6"/>
  <c r="U113" i="13"/>
  <c r="U113" i="12"/>
  <c r="U113" i="11"/>
  <c r="U113" i="10"/>
  <c r="U113" i="9"/>
  <c r="U113" i="8"/>
  <c r="U113" i="7"/>
  <c r="U113" i="6"/>
  <c r="U129" i="13"/>
  <c r="U129" i="12"/>
  <c r="U129" i="11"/>
  <c r="U129" i="10"/>
  <c r="U129" i="9"/>
  <c r="U129" i="8"/>
  <c r="U129" i="7"/>
  <c r="U129" i="6"/>
  <c r="U90" i="13"/>
  <c r="U90" i="12"/>
  <c r="U90" i="11"/>
  <c r="U90" i="10"/>
  <c r="U90" i="9"/>
  <c r="U90" i="8"/>
  <c r="U90" i="7"/>
  <c r="U90" i="6"/>
  <c r="U108" i="13"/>
  <c r="U108" i="12"/>
  <c r="U108" i="11"/>
  <c r="U108" i="10"/>
  <c r="U108" i="9"/>
  <c r="U108" i="8"/>
  <c r="U108" i="7"/>
  <c r="U108" i="6"/>
  <c r="U130" i="13"/>
  <c r="U130" i="12"/>
  <c r="U130" i="10"/>
  <c r="U130" i="11"/>
  <c r="U130" i="9"/>
  <c r="U130" i="8"/>
  <c r="U130" i="7"/>
  <c r="U130" i="6"/>
  <c r="U140" i="13"/>
  <c r="U140" i="12"/>
  <c r="U140" i="11"/>
  <c r="U140" i="10"/>
  <c r="U140" i="9"/>
  <c r="U140" i="8"/>
  <c r="U140" i="7"/>
  <c r="U140" i="6"/>
  <c r="Y102" i="13"/>
  <c r="Y102" i="12"/>
  <c r="Y102" i="11"/>
  <c r="Y102" i="10"/>
  <c r="Y102" i="9"/>
  <c r="Y102" i="8"/>
  <c r="Y102" i="7"/>
  <c r="Y102" i="6"/>
  <c r="Y116" i="13"/>
  <c r="Y116" i="12"/>
  <c r="Y116" i="11"/>
  <c r="Y116" i="10"/>
  <c r="Y116" i="9"/>
  <c r="Y116" i="8"/>
  <c r="Y116" i="7"/>
  <c r="Y116" i="6"/>
  <c r="Y132" i="13"/>
  <c r="Y132" i="12"/>
  <c r="Y132" i="11"/>
  <c r="Y132" i="10"/>
  <c r="Y132" i="9"/>
  <c r="Y132" i="8"/>
  <c r="Y132" i="7"/>
  <c r="Y132" i="6"/>
  <c r="Y100" i="13"/>
  <c r="Y100" i="12"/>
  <c r="Y100" i="11"/>
  <c r="Y100" i="10"/>
  <c r="Y100" i="9"/>
  <c r="Y100" i="8"/>
  <c r="Y100" i="7"/>
  <c r="Y100" i="6"/>
  <c r="Y130" i="13"/>
  <c r="Y130" i="12"/>
  <c r="Y130" i="10"/>
  <c r="Y130" i="11"/>
  <c r="Y130" i="9"/>
  <c r="Y130" i="8"/>
  <c r="Y130" i="7"/>
  <c r="Y130" i="6"/>
  <c r="Y96" i="13"/>
  <c r="Y96" i="12"/>
  <c r="Y96" i="11"/>
  <c r="Y96" i="10"/>
  <c r="Y96" i="9"/>
  <c r="Y96" i="8"/>
  <c r="Y96" i="7"/>
  <c r="Y96" i="6"/>
  <c r="Y114" i="13"/>
  <c r="Y114" i="12"/>
  <c r="Y114" i="11"/>
  <c r="Y114" i="9"/>
  <c r="Y114" i="10"/>
  <c r="Y114" i="8"/>
  <c r="Y114" i="7"/>
  <c r="Y114" i="6"/>
  <c r="Y135" i="13"/>
  <c r="Y135" i="12"/>
  <c r="Y135" i="11"/>
  <c r="Y135" i="10"/>
  <c r="Y135" i="9"/>
  <c r="Y135" i="8"/>
  <c r="Y135" i="7"/>
  <c r="Y135" i="6"/>
  <c r="M95" i="13"/>
  <c r="M95" i="12"/>
  <c r="M95" i="11"/>
  <c r="M95" i="10"/>
  <c r="M95" i="9"/>
  <c r="M95" i="7"/>
  <c r="M95" i="8"/>
  <c r="M95" i="6"/>
  <c r="M109" i="13"/>
  <c r="M109" i="12"/>
  <c r="M109" i="11"/>
  <c r="M109" i="10"/>
  <c r="M109" i="9"/>
  <c r="M109" i="7"/>
  <c r="M109" i="8"/>
  <c r="M109" i="6"/>
  <c r="M124" i="13"/>
  <c r="M124" i="12"/>
  <c r="M124" i="11"/>
  <c r="M124" i="10"/>
  <c r="M124" i="9"/>
  <c r="M124" i="7"/>
  <c r="M124" i="8"/>
  <c r="M124" i="6"/>
  <c r="M141" i="13"/>
  <c r="M141" i="12"/>
  <c r="M141" i="11"/>
  <c r="M141" i="10"/>
  <c r="M141" i="9"/>
  <c r="M141" i="7"/>
  <c r="M141" i="8"/>
  <c r="M141" i="6"/>
  <c r="M107" i="13"/>
  <c r="M107" i="12"/>
  <c r="M107" i="11"/>
  <c r="M107" i="10"/>
  <c r="M107" i="9"/>
  <c r="M107" i="7"/>
  <c r="M107" i="8"/>
  <c r="M107" i="6"/>
  <c r="M90" i="13"/>
  <c r="M90" i="12"/>
  <c r="M90" i="11"/>
  <c r="M90" i="10"/>
  <c r="M90" i="9"/>
  <c r="M90" i="7"/>
  <c r="M90" i="8"/>
  <c r="M90" i="6"/>
  <c r="M108" i="13"/>
  <c r="M108" i="12"/>
  <c r="M108" i="11"/>
  <c r="M108" i="10"/>
  <c r="M108" i="9"/>
  <c r="M108" i="8"/>
  <c r="M108" i="7"/>
  <c r="M108" i="6"/>
  <c r="M130" i="13"/>
  <c r="M130" i="12"/>
  <c r="M130" i="11"/>
  <c r="M130" i="10"/>
  <c r="M130" i="9"/>
  <c r="M130" i="7"/>
  <c r="M130" i="8"/>
  <c r="M130" i="6"/>
  <c r="M140" i="13"/>
  <c r="M140" i="12"/>
  <c r="M140" i="11"/>
  <c r="M140" i="10"/>
  <c r="M140" i="9"/>
  <c r="M140" i="7"/>
  <c r="M140" i="8"/>
  <c r="M140" i="6"/>
  <c r="S95" i="13"/>
  <c r="S95" i="12"/>
  <c r="S95" i="11"/>
  <c r="S95" i="10"/>
  <c r="S95" i="9"/>
  <c r="S95" i="8"/>
  <c r="S95" i="7"/>
  <c r="S95" i="6"/>
  <c r="S102" i="13"/>
  <c r="S102" i="12"/>
  <c r="S102" i="11"/>
  <c r="S102" i="10"/>
  <c r="S102" i="9"/>
  <c r="S102" i="8"/>
  <c r="S102" i="7"/>
  <c r="S102" i="6"/>
  <c r="S109" i="13"/>
  <c r="S109" i="10"/>
  <c r="S109" i="12"/>
  <c r="S109" i="11"/>
  <c r="S109" i="9"/>
  <c r="S109" i="8"/>
  <c r="S109" i="7"/>
  <c r="S109" i="6"/>
  <c r="S120" i="13"/>
  <c r="S120" i="12"/>
  <c r="S120" i="10"/>
  <c r="S120" i="11"/>
  <c r="S120" i="9"/>
  <c r="S120" i="8"/>
  <c r="S120" i="7"/>
  <c r="S120" i="6"/>
  <c r="S131" i="13"/>
  <c r="S131" i="12"/>
  <c r="S131" i="11"/>
  <c r="S131" i="10"/>
  <c r="S131" i="9"/>
  <c r="S131" i="8"/>
  <c r="S131" i="7"/>
  <c r="S131" i="6"/>
  <c r="S141" i="13"/>
  <c r="S141" i="12"/>
  <c r="S141" i="11"/>
  <c r="S141" i="10"/>
  <c r="S141" i="9"/>
  <c r="S141" i="8"/>
  <c r="S141" i="7"/>
  <c r="S141" i="6"/>
  <c r="S112" i="13"/>
  <c r="S112" i="12"/>
  <c r="S112" i="11"/>
  <c r="S112" i="10"/>
  <c r="S112" i="9"/>
  <c r="S112" i="8"/>
  <c r="S112" i="7"/>
  <c r="S112" i="6"/>
  <c r="S132" i="13"/>
  <c r="S132" i="12"/>
  <c r="S132" i="10"/>
  <c r="S132" i="11"/>
  <c r="S132" i="9"/>
  <c r="S132" i="8"/>
  <c r="S132" i="7"/>
  <c r="S132" i="6"/>
  <c r="S93" i="13"/>
  <c r="S93" i="12"/>
  <c r="S93" i="11"/>
  <c r="S93" i="10"/>
  <c r="S93" i="9"/>
  <c r="S93" i="8"/>
  <c r="S93" i="7"/>
  <c r="S93" i="6"/>
  <c r="W112" i="13"/>
  <c r="W112" i="12"/>
  <c r="W112" i="11"/>
  <c r="W112" i="9"/>
  <c r="W112" i="10"/>
  <c r="W112" i="8"/>
  <c r="W112" i="7"/>
  <c r="W112" i="6"/>
  <c r="W132" i="13"/>
  <c r="W132" i="12"/>
  <c r="W132" i="10"/>
  <c r="W132" i="11"/>
  <c r="W132" i="9"/>
  <c r="W132" i="8"/>
  <c r="W132" i="7"/>
  <c r="W132" i="6"/>
  <c r="W90" i="13"/>
  <c r="W90" i="12"/>
  <c r="W90" i="10"/>
  <c r="W90" i="11"/>
  <c r="W90" i="9"/>
  <c r="W90" i="8"/>
  <c r="W90" i="7"/>
  <c r="W90" i="6"/>
  <c r="W100" i="13"/>
  <c r="W100" i="12"/>
  <c r="W100" i="11"/>
  <c r="W100" i="10"/>
  <c r="W100" i="9"/>
  <c r="W100" i="8"/>
  <c r="W100" i="7"/>
  <c r="W100" i="6"/>
  <c r="W107" i="13"/>
  <c r="W107" i="12"/>
  <c r="W107" i="11"/>
  <c r="W107" i="10"/>
  <c r="W107" i="9"/>
  <c r="W107" i="8"/>
  <c r="W107" i="7"/>
  <c r="W107" i="6"/>
  <c r="W118" i="13"/>
  <c r="W118" i="12"/>
  <c r="W118" i="11"/>
  <c r="W118" i="10"/>
  <c r="W118" i="9"/>
  <c r="W118" i="8"/>
  <c r="W118" i="7"/>
  <c r="W118" i="6"/>
  <c r="W129" i="13"/>
  <c r="W129" i="12"/>
  <c r="W129" i="11"/>
  <c r="W129" i="10"/>
  <c r="W129" i="9"/>
  <c r="W129" i="8"/>
  <c r="W129" i="7"/>
  <c r="W129" i="6"/>
  <c r="W137" i="13"/>
  <c r="W137" i="12"/>
  <c r="W137" i="11"/>
  <c r="W137" i="10"/>
  <c r="W137" i="9"/>
  <c r="W137" i="8"/>
  <c r="W137" i="7"/>
  <c r="W137" i="6"/>
  <c r="P94" i="13"/>
  <c r="P94" i="12"/>
  <c r="P94" i="11"/>
  <c r="P94" i="10"/>
  <c r="P94" i="9"/>
  <c r="P94" i="8"/>
  <c r="P94" i="7"/>
  <c r="P94" i="6"/>
  <c r="P112" i="13"/>
  <c r="P112" i="12"/>
  <c r="P112" i="11"/>
  <c r="P112" i="10"/>
  <c r="P112" i="9"/>
  <c r="P112" i="8"/>
  <c r="P112" i="7"/>
  <c r="P112" i="6"/>
  <c r="P133" i="13"/>
  <c r="P133" i="12"/>
  <c r="P133" i="11"/>
  <c r="P133" i="10"/>
  <c r="P133" i="9"/>
  <c r="P133" i="8"/>
  <c r="P133" i="7"/>
  <c r="P133" i="6"/>
  <c r="P95" i="13"/>
  <c r="P95" i="12"/>
  <c r="P95" i="10"/>
  <c r="P95" i="11"/>
  <c r="P95" i="9"/>
  <c r="P95" i="8"/>
  <c r="P95" i="7"/>
  <c r="P95" i="6"/>
  <c r="P102" i="13"/>
  <c r="P102" i="12"/>
  <c r="P102" i="11"/>
  <c r="P102" i="10"/>
  <c r="P102" i="9"/>
  <c r="P102" i="8"/>
  <c r="P102" i="7"/>
  <c r="P102" i="6"/>
  <c r="P109" i="13"/>
  <c r="P109" i="12"/>
  <c r="P109" i="11"/>
  <c r="P109" i="10"/>
  <c r="P109" i="9"/>
  <c r="P109" i="8"/>
  <c r="P109" i="7"/>
  <c r="P109" i="6"/>
  <c r="P120" i="13"/>
  <c r="P120" i="12"/>
  <c r="P120" i="11"/>
  <c r="P120" i="10"/>
  <c r="P120" i="9"/>
  <c r="P120" i="8"/>
  <c r="P120" i="7"/>
  <c r="P120" i="6"/>
  <c r="P132" i="13"/>
  <c r="P132" i="12"/>
  <c r="P132" i="11"/>
  <c r="P132" i="10"/>
  <c r="P132" i="9"/>
  <c r="P132" i="8"/>
  <c r="P132" i="7"/>
  <c r="P132" i="6"/>
  <c r="P90" i="13"/>
  <c r="P90" i="12"/>
  <c r="P90" i="11"/>
  <c r="P90" i="10"/>
  <c r="P90" i="9"/>
  <c r="P90" i="8"/>
  <c r="P90" i="7"/>
  <c r="P90" i="6"/>
  <c r="O112" i="13"/>
  <c r="O112" i="12"/>
  <c r="O112" i="11"/>
  <c r="O112" i="10"/>
  <c r="O112" i="9"/>
  <c r="O112" i="7"/>
  <c r="O112" i="8"/>
  <c r="O112" i="6"/>
  <c r="O132" i="13"/>
  <c r="O132" i="12"/>
  <c r="O132" i="11"/>
  <c r="O132" i="10"/>
  <c r="O132" i="9"/>
  <c r="O132" i="7"/>
  <c r="O132" i="8"/>
  <c r="O132" i="6"/>
  <c r="O90" i="13"/>
  <c r="O90" i="12"/>
  <c r="O90" i="11"/>
  <c r="O90" i="10"/>
  <c r="O90" i="9"/>
  <c r="O90" i="8"/>
  <c r="O90" i="7"/>
  <c r="O90" i="6"/>
  <c r="O100" i="13"/>
  <c r="O100" i="12"/>
  <c r="O100" i="11"/>
  <c r="O100" i="10"/>
  <c r="O100" i="9"/>
  <c r="O100" i="7"/>
  <c r="O100" i="8"/>
  <c r="O100" i="6"/>
  <c r="O107" i="13"/>
  <c r="O107" i="12"/>
  <c r="O107" i="11"/>
  <c r="O107" i="10"/>
  <c r="O107" i="9"/>
  <c r="O107" i="7"/>
  <c r="O107" i="8"/>
  <c r="O107" i="6"/>
  <c r="O118" i="13"/>
  <c r="O118" i="12"/>
  <c r="O118" i="11"/>
  <c r="O118" i="10"/>
  <c r="O118" i="9"/>
  <c r="O118" i="7"/>
  <c r="O118" i="8"/>
  <c r="O118" i="6"/>
  <c r="O129" i="13"/>
  <c r="O129" i="12"/>
  <c r="O129" i="11"/>
  <c r="O129" i="10"/>
  <c r="O129" i="9"/>
  <c r="O129" i="8"/>
  <c r="O129" i="7"/>
  <c r="O129" i="6"/>
  <c r="O137" i="13"/>
  <c r="O137" i="12"/>
  <c r="O137" i="11"/>
  <c r="O137" i="10"/>
  <c r="O137" i="9"/>
  <c r="O137" i="8"/>
  <c r="O137" i="7"/>
  <c r="O137" i="6"/>
  <c r="I96" i="13"/>
  <c r="I96" i="12"/>
  <c r="I96" i="11"/>
  <c r="I96" i="10"/>
  <c r="I96" i="9"/>
  <c r="I96" i="7"/>
  <c r="I96" i="8"/>
  <c r="I96" i="6"/>
  <c r="I138" i="13"/>
  <c r="I138" i="12"/>
  <c r="I138" i="11"/>
  <c r="I138" i="10"/>
  <c r="I138" i="9"/>
  <c r="I138" i="7"/>
  <c r="I138" i="8"/>
  <c r="I138" i="6"/>
  <c r="I108" i="13"/>
  <c r="I108" i="12"/>
  <c r="I108" i="11"/>
  <c r="I108" i="10"/>
  <c r="I108" i="9"/>
  <c r="I108" i="8"/>
  <c r="I108" i="7"/>
  <c r="I108" i="6"/>
  <c r="I140" i="13"/>
  <c r="I140" i="12"/>
  <c r="I140" i="11"/>
  <c r="I140" i="10"/>
  <c r="I140" i="9"/>
  <c r="I140" i="7"/>
  <c r="I140" i="8"/>
  <c r="I140" i="6"/>
  <c r="I100" i="13"/>
  <c r="I100" i="12"/>
  <c r="I100" i="11"/>
  <c r="I100" i="10"/>
  <c r="I100" i="9"/>
  <c r="I100" i="7"/>
  <c r="I100" i="8"/>
  <c r="I100" i="6"/>
  <c r="I107" i="13"/>
  <c r="I107" i="12"/>
  <c r="I107" i="11"/>
  <c r="I107" i="10"/>
  <c r="I107" i="9"/>
  <c r="I107" i="7"/>
  <c r="I107" i="8"/>
  <c r="I107" i="6"/>
  <c r="I118" i="13"/>
  <c r="I118" i="12"/>
  <c r="I118" i="11"/>
  <c r="I118" i="10"/>
  <c r="I118" i="9"/>
  <c r="I118" i="7"/>
  <c r="I118" i="8"/>
  <c r="I118" i="6"/>
  <c r="I131" i="13"/>
  <c r="I131" i="12"/>
  <c r="I131" i="11"/>
  <c r="I131" i="10"/>
  <c r="I131" i="9"/>
  <c r="I131" i="8"/>
  <c r="I131" i="7"/>
  <c r="I131" i="6"/>
  <c r="I141" i="13"/>
  <c r="I141" i="12"/>
  <c r="I141" i="11"/>
  <c r="I141" i="10"/>
  <c r="I141" i="9"/>
  <c r="I141" i="7"/>
  <c r="I141" i="8"/>
  <c r="I141" i="6"/>
  <c r="R107" i="13"/>
  <c r="R107" i="12"/>
  <c r="R107" i="11"/>
  <c r="R107" i="10"/>
  <c r="R107" i="9"/>
  <c r="R107" i="8"/>
  <c r="R107" i="7"/>
  <c r="R107" i="6"/>
  <c r="R138" i="13"/>
  <c r="R138" i="12"/>
  <c r="R138" i="11"/>
  <c r="R138" i="10"/>
  <c r="R138" i="9"/>
  <c r="R138" i="8"/>
  <c r="R138" i="7"/>
  <c r="R138" i="6"/>
  <c r="R102" i="13"/>
  <c r="R102" i="12"/>
  <c r="R102" i="11"/>
  <c r="R102" i="10"/>
  <c r="R102" i="9"/>
  <c r="R102" i="8"/>
  <c r="R102" i="7"/>
  <c r="R102" i="6"/>
  <c r="R116" i="13"/>
  <c r="R116" i="12"/>
  <c r="R116" i="11"/>
  <c r="R116" i="10"/>
  <c r="R116" i="9"/>
  <c r="R116" i="8"/>
  <c r="R116" i="7"/>
  <c r="R116" i="6"/>
  <c r="R132" i="13"/>
  <c r="R132" i="12"/>
  <c r="R132" i="11"/>
  <c r="R132" i="10"/>
  <c r="R132" i="9"/>
  <c r="R132" i="8"/>
  <c r="R132" i="7"/>
  <c r="R132" i="6"/>
  <c r="R96" i="13"/>
  <c r="R96" i="12"/>
  <c r="R96" i="11"/>
  <c r="R96" i="10"/>
  <c r="R96" i="9"/>
  <c r="R96" i="8"/>
  <c r="R96" i="7"/>
  <c r="R96" i="6"/>
  <c r="R114" i="13"/>
  <c r="R114" i="12"/>
  <c r="R114" i="11"/>
  <c r="R114" i="10"/>
  <c r="R114" i="9"/>
  <c r="R114" i="8"/>
  <c r="R114" i="7"/>
  <c r="R114" i="6"/>
  <c r="R135" i="13"/>
  <c r="R135" i="12"/>
  <c r="R135" i="11"/>
  <c r="R135" i="10"/>
  <c r="R135" i="9"/>
  <c r="R135" i="8"/>
  <c r="R135" i="7"/>
  <c r="R135" i="6"/>
  <c r="V101" i="13"/>
  <c r="V101" i="12"/>
  <c r="V101" i="10"/>
  <c r="V101" i="11"/>
  <c r="V101" i="9"/>
  <c r="V101" i="8"/>
  <c r="V101" i="7"/>
  <c r="V101" i="6"/>
  <c r="V135" i="13"/>
  <c r="V135" i="12"/>
  <c r="V135" i="11"/>
  <c r="V135" i="10"/>
  <c r="V135" i="9"/>
  <c r="V135" i="8"/>
  <c r="V135" i="7"/>
  <c r="V135" i="6"/>
  <c r="V129" i="13"/>
  <c r="V129" i="12"/>
  <c r="V129" i="11"/>
  <c r="V129" i="10"/>
  <c r="V129" i="9"/>
  <c r="V129" i="8"/>
  <c r="V129" i="7"/>
  <c r="V129" i="6"/>
  <c r="V90" i="13"/>
  <c r="V90" i="12"/>
  <c r="V90" i="11"/>
  <c r="V90" i="10"/>
  <c r="V90" i="9"/>
  <c r="V90" i="8"/>
  <c r="V90" i="7"/>
  <c r="V90" i="6"/>
  <c r="V100" i="13"/>
  <c r="V100" i="12"/>
  <c r="V100" i="11"/>
  <c r="V100" i="10"/>
  <c r="V100" i="9"/>
  <c r="V100" i="8"/>
  <c r="V100" i="7"/>
  <c r="V100" i="6"/>
  <c r="V107" i="13"/>
  <c r="V107" i="12"/>
  <c r="V107" i="11"/>
  <c r="V107" i="10"/>
  <c r="V107" i="9"/>
  <c r="V107" i="8"/>
  <c r="V107" i="7"/>
  <c r="V107" i="6"/>
  <c r="V118" i="13"/>
  <c r="V118" i="12"/>
  <c r="V118" i="11"/>
  <c r="V118" i="10"/>
  <c r="V118" i="9"/>
  <c r="V118" i="8"/>
  <c r="V118" i="7"/>
  <c r="V118" i="6"/>
  <c r="V130" i="13"/>
  <c r="V130" i="12"/>
  <c r="V130" i="11"/>
  <c r="V130" i="10"/>
  <c r="V130" i="9"/>
  <c r="V130" i="8"/>
  <c r="V130" i="7"/>
  <c r="V130" i="6"/>
  <c r="V140" i="13"/>
  <c r="V140" i="12"/>
  <c r="V140" i="11"/>
  <c r="V140" i="10"/>
  <c r="V140" i="9"/>
  <c r="V140" i="8"/>
  <c r="V140" i="7"/>
  <c r="V140" i="6"/>
  <c r="Z102" i="13"/>
  <c r="Z102" i="12"/>
  <c r="Z102" i="11"/>
  <c r="Z102" i="10"/>
  <c r="Z102" i="9"/>
  <c r="Z102" i="8"/>
  <c r="Z102" i="7"/>
  <c r="Z102" i="6"/>
  <c r="Z116" i="13"/>
  <c r="Z116" i="12"/>
  <c r="Z116" i="10"/>
  <c r="Z116" i="9"/>
  <c r="Z116" i="11"/>
  <c r="Z116" i="8"/>
  <c r="Z116" i="7"/>
  <c r="Z116" i="6"/>
  <c r="Z132" i="13"/>
  <c r="Z132" i="12"/>
  <c r="Z132" i="11"/>
  <c r="Z132" i="10"/>
  <c r="Z132" i="9"/>
  <c r="Z132" i="8"/>
  <c r="Z132" i="7"/>
  <c r="Z132" i="6"/>
  <c r="Z104" i="13"/>
  <c r="Z104" i="12"/>
  <c r="Z104" i="11"/>
  <c r="Z104" i="9"/>
  <c r="Z104" i="10"/>
  <c r="Z104" i="8"/>
  <c r="Z104" i="7"/>
  <c r="Z104" i="6"/>
  <c r="Z134" i="13"/>
  <c r="Z134" i="12"/>
  <c r="Z134" i="11"/>
  <c r="Z134" i="10"/>
  <c r="Z134" i="9"/>
  <c r="Z134" i="8"/>
  <c r="Z134" i="7"/>
  <c r="Z134" i="6"/>
  <c r="Z96" i="13"/>
  <c r="Z96" i="12"/>
  <c r="Z96" i="11"/>
  <c r="Z96" i="9"/>
  <c r="Z96" i="10"/>
  <c r="Z96" i="8"/>
  <c r="Z96" i="7"/>
  <c r="Z96" i="6"/>
  <c r="Z114" i="13"/>
  <c r="Z114" i="12"/>
  <c r="Z114" i="11"/>
  <c r="Z114" i="10"/>
  <c r="Z114" i="9"/>
  <c r="Z114" i="8"/>
  <c r="Z114" i="7"/>
  <c r="Z114" i="6"/>
  <c r="Z135" i="13"/>
  <c r="Z135" i="12"/>
  <c r="Z135" i="11"/>
  <c r="Z135" i="10"/>
  <c r="Z135" i="9"/>
  <c r="Z135" i="8"/>
  <c r="Z135" i="7"/>
  <c r="Z135" i="6"/>
  <c r="N96" i="13"/>
  <c r="N96" i="12"/>
  <c r="N96" i="11"/>
  <c r="N96" i="10"/>
  <c r="N96" i="9"/>
  <c r="N96" i="7"/>
  <c r="N96" i="8"/>
  <c r="N96" i="6"/>
  <c r="N137" i="13"/>
  <c r="N137" i="12"/>
  <c r="N137" i="11"/>
  <c r="N137" i="10"/>
  <c r="N137" i="9"/>
  <c r="N137" i="7"/>
  <c r="N137" i="8"/>
  <c r="N137" i="6"/>
  <c r="N108" i="13"/>
  <c r="N108" i="12"/>
  <c r="N108" i="11"/>
  <c r="N108" i="10"/>
  <c r="N108" i="9"/>
  <c r="N108" i="7"/>
  <c r="N108" i="8"/>
  <c r="N108" i="6"/>
  <c r="N90" i="13"/>
  <c r="N90" i="12"/>
  <c r="N90" i="11"/>
  <c r="N90" i="10"/>
  <c r="N90" i="9"/>
  <c r="N90" i="8"/>
  <c r="N90" i="7"/>
  <c r="N90" i="6"/>
  <c r="N100" i="13"/>
  <c r="N100" i="12"/>
  <c r="N100" i="11"/>
  <c r="N100" i="10"/>
  <c r="N100" i="9"/>
  <c r="N100" i="7"/>
  <c r="N100" i="8"/>
  <c r="N100" i="6"/>
  <c r="N107" i="13"/>
  <c r="N107" i="12"/>
  <c r="N107" i="11"/>
  <c r="N107" i="10"/>
  <c r="N107" i="9"/>
  <c r="N107" i="7"/>
  <c r="N107" i="8"/>
  <c r="N107" i="6"/>
  <c r="N118" i="13"/>
  <c r="N118" i="12"/>
  <c r="N118" i="11"/>
  <c r="N118" i="10"/>
  <c r="N118" i="9"/>
  <c r="N118" i="7"/>
  <c r="N118" i="8"/>
  <c r="N118" i="6"/>
  <c r="N130" i="13"/>
  <c r="N130" i="12"/>
  <c r="N130" i="11"/>
  <c r="N130" i="10"/>
  <c r="N130" i="9"/>
  <c r="N130" i="7"/>
  <c r="N130" i="8"/>
  <c r="N130" i="6"/>
  <c r="N140" i="13"/>
  <c r="N140" i="12"/>
  <c r="N140" i="11"/>
  <c r="N140" i="10"/>
  <c r="N140" i="9"/>
  <c r="N140" i="8"/>
  <c r="N140" i="7"/>
  <c r="N140" i="6"/>
  <c r="H100" i="13"/>
  <c r="H100" i="12"/>
  <c r="H100" i="11"/>
  <c r="H100" i="10"/>
  <c r="H100" i="9"/>
  <c r="H100" i="8"/>
  <c r="H100" i="7"/>
  <c r="H100" i="6"/>
  <c r="H130" i="13"/>
  <c r="H130" i="11"/>
  <c r="H130" i="12"/>
  <c r="H130" i="10"/>
  <c r="H130" i="9"/>
  <c r="H130" i="8"/>
  <c r="H130" i="7"/>
  <c r="H130" i="6"/>
  <c r="H98" i="13"/>
  <c r="H98" i="12"/>
  <c r="H98" i="10"/>
  <c r="H98" i="11"/>
  <c r="H98" i="9"/>
  <c r="H98" i="7"/>
  <c r="H98" i="8"/>
  <c r="H98" i="6"/>
  <c r="H113" i="13"/>
  <c r="H113" i="12"/>
  <c r="H113" i="11"/>
  <c r="H113" i="10"/>
  <c r="H113" i="9"/>
  <c r="H113" i="7"/>
  <c r="H113" i="8"/>
  <c r="H113" i="6"/>
  <c r="H128" i="13"/>
  <c r="H128" i="12"/>
  <c r="H128" i="11"/>
  <c r="H128" i="10"/>
  <c r="H128" i="9"/>
  <c r="H128" i="7"/>
  <c r="H128" i="8"/>
  <c r="H128" i="6"/>
  <c r="H96" i="13"/>
  <c r="H96" i="12"/>
  <c r="H96" i="11"/>
  <c r="H96" i="10"/>
  <c r="H96" i="9"/>
  <c r="H96" i="8"/>
  <c r="H96" i="7"/>
  <c r="H96" i="6"/>
  <c r="H114" i="13"/>
  <c r="H114" i="12"/>
  <c r="H114" i="11"/>
  <c r="H114" i="10"/>
  <c r="H114" i="9"/>
  <c r="H114" i="7"/>
  <c r="H114" i="8"/>
  <c r="H114" i="6"/>
  <c r="H135" i="13"/>
  <c r="H135" i="12"/>
  <c r="H135" i="11"/>
  <c r="H135" i="10"/>
  <c r="H135" i="9"/>
  <c r="H135" i="7"/>
  <c r="H135" i="8"/>
  <c r="H135" i="6"/>
  <c r="G96" i="13"/>
  <c r="G96" i="12"/>
  <c r="G96" i="11"/>
  <c r="G96" i="10"/>
  <c r="G96" i="9"/>
  <c r="G96" i="7"/>
  <c r="G96" i="8"/>
  <c r="G96" i="6"/>
  <c r="G114" i="13"/>
  <c r="G114" i="12"/>
  <c r="G114" i="11"/>
  <c r="G114" i="10"/>
  <c r="G114" i="9"/>
  <c r="G114" i="8"/>
  <c r="G114" i="7"/>
  <c r="G114" i="6"/>
  <c r="G138" i="13"/>
  <c r="G138" i="12"/>
  <c r="G138" i="11"/>
  <c r="G138" i="10"/>
  <c r="G138" i="9"/>
  <c r="G138" i="7"/>
  <c r="G138" i="8"/>
  <c r="G138" i="6"/>
  <c r="G102" i="13"/>
  <c r="G102" i="12"/>
  <c r="G102" i="11"/>
  <c r="G102" i="10"/>
  <c r="G102" i="9"/>
  <c r="G102" i="7"/>
  <c r="G102" i="8"/>
  <c r="G102" i="6"/>
  <c r="G109" i="13"/>
  <c r="G109" i="12"/>
  <c r="G109" i="11"/>
  <c r="G109" i="10"/>
  <c r="G109" i="9"/>
  <c r="G109" i="7"/>
  <c r="G109" i="8"/>
  <c r="G109" i="6"/>
  <c r="G120" i="13"/>
  <c r="G120" i="12"/>
  <c r="G120" i="11"/>
  <c r="G120" i="10"/>
  <c r="G120" i="9"/>
  <c r="G120" i="7"/>
  <c r="G120" i="8"/>
  <c r="G120" i="6"/>
  <c r="G140" i="13"/>
  <c r="G140" i="12"/>
  <c r="G140" i="11"/>
  <c r="G140" i="10"/>
  <c r="G140" i="9"/>
  <c r="G140" i="7"/>
  <c r="G140" i="8"/>
  <c r="G140" i="6"/>
  <c r="G133" i="13"/>
  <c r="G133" i="12"/>
  <c r="G133" i="11"/>
  <c r="G133" i="10"/>
  <c r="G133" i="9"/>
  <c r="G133" i="8"/>
  <c r="G133" i="7"/>
  <c r="G133" i="6"/>
  <c r="G93" i="13"/>
  <c r="G93" i="12"/>
  <c r="G93" i="10"/>
  <c r="G93" i="11"/>
  <c r="G93" i="9"/>
  <c r="G93" i="7"/>
  <c r="G93" i="8"/>
  <c r="G93" i="6"/>
  <c r="T96" i="13"/>
  <c r="T96" i="12"/>
  <c r="T96" i="11"/>
  <c r="T96" i="10"/>
  <c r="T96" i="9"/>
  <c r="T96" i="8"/>
  <c r="T96" i="7"/>
  <c r="T96" i="6"/>
  <c r="T114" i="13"/>
  <c r="T114" i="12"/>
  <c r="T114" i="10"/>
  <c r="T114" i="11"/>
  <c r="T114" i="9"/>
  <c r="T114" i="8"/>
  <c r="T114" i="7"/>
  <c r="T114" i="6"/>
  <c r="T135" i="13"/>
  <c r="T135" i="12"/>
  <c r="T135" i="11"/>
  <c r="T135" i="10"/>
  <c r="T135" i="9"/>
  <c r="T135" i="8"/>
  <c r="T135" i="7"/>
  <c r="T135" i="6"/>
  <c r="T75" i="13"/>
  <c r="T75" i="12"/>
  <c r="T75" i="10"/>
  <c r="T75" i="11"/>
  <c r="T75" i="9"/>
  <c r="T75" i="8"/>
  <c r="T75" i="7"/>
  <c r="T75" i="6"/>
  <c r="T104" i="13"/>
  <c r="T104" i="12"/>
  <c r="T104" i="11"/>
  <c r="T104" i="10"/>
  <c r="T104" i="9"/>
  <c r="T104" i="8"/>
  <c r="T104" i="7"/>
  <c r="T104" i="6"/>
  <c r="T113" i="13"/>
  <c r="T113" i="12"/>
  <c r="T113" i="11"/>
  <c r="T113" i="10"/>
  <c r="T113" i="9"/>
  <c r="T113" i="8"/>
  <c r="T113" i="7"/>
  <c r="T113" i="6"/>
  <c r="T124" i="13"/>
  <c r="T124" i="12"/>
  <c r="T124" i="11"/>
  <c r="T124" i="10"/>
  <c r="T124" i="9"/>
  <c r="T124" i="8"/>
  <c r="T124" i="7"/>
  <c r="T124" i="6"/>
  <c r="T134" i="13"/>
  <c r="T134" i="12"/>
  <c r="T134" i="11"/>
  <c r="T134" i="10"/>
  <c r="T134" i="9"/>
  <c r="T134" i="8"/>
  <c r="T134" i="7"/>
  <c r="T134" i="6"/>
  <c r="X95" i="13"/>
  <c r="X95" i="12"/>
  <c r="X95" i="10"/>
  <c r="X95" i="9"/>
  <c r="X95" i="11"/>
  <c r="X95" i="8"/>
  <c r="X95" i="7"/>
  <c r="X95" i="6"/>
  <c r="X102" i="13"/>
  <c r="X102" i="12"/>
  <c r="X102" i="11"/>
  <c r="X102" i="9"/>
  <c r="X102" i="10"/>
  <c r="X102" i="8"/>
  <c r="X102" i="7"/>
  <c r="X102" i="6"/>
  <c r="X109" i="13"/>
  <c r="X109" i="12"/>
  <c r="X109" i="11"/>
  <c r="X109" i="10"/>
  <c r="X109" i="9"/>
  <c r="X109" i="8"/>
  <c r="X109" i="7"/>
  <c r="X109" i="6"/>
  <c r="X120" i="13"/>
  <c r="X120" i="12"/>
  <c r="X120" i="11"/>
  <c r="X120" i="9"/>
  <c r="X120" i="10"/>
  <c r="X120" i="8"/>
  <c r="X120" i="7"/>
  <c r="X120" i="6"/>
  <c r="X132" i="13"/>
  <c r="X132" i="12"/>
  <c r="X132" i="11"/>
  <c r="X132" i="9"/>
  <c r="X132" i="10"/>
  <c r="X132" i="8"/>
  <c r="X132" i="7"/>
  <c r="X132" i="6"/>
  <c r="X90" i="13"/>
  <c r="X90" i="12"/>
  <c r="X90" i="11"/>
  <c r="X90" i="9"/>
  <c r="X90" i="10"/>
  <c r="X90" i="8"/>
  <c r="X90" i="7"/>
  <c r="X90" i="6"/>
  <c r="X108" i="13"/>
  <c r="X108" i="12"/>
  <c r="X108" i="11"/>
  <c r="X108" i="10"/>
  <c r="X108" i="9"/>
  <c r="X108" i="8"/>
  <c r="X108" i="7"/>
  <c r="X108" i="6"/>
  <c r="X131" i="13"/>
  <c r="X131" i="12"/>
  <c r="X131" i="11"/>
  <c r="X131" i="10"/>
  <c r="X131" i="9"/>
  <c r="X131" i="8"/>
  <c r="X131" i="7"/>
  <c r="X131" i="6"/>
  <c r="X141" i="13"/>
  <c r="X141" i="12"/>
  <c r="X141" i="11"/>
  <c r="X141" i="10"/>
  <c r="X141" i="9"/>
  <c r="X141" i="8"/>
  <c r="X141" i="7"/>
  <c r="X141" i="6"/>
  <c r="L101" i="13"/>
  <c r="L101" i="12"/>
  <c r="L101" i="11"/>
  <c r="L101" i="10"/>
  <c r="L101" i="9"/>
  <c r="L101" i="7"/>
  <c r="L101" i="8"/>
  <c r="L101" i="6"/>
  <c r="L129" i="13"/>
  <c r="L129" i="12"/>
  <c r="L129" i="11"/>
  <c r="L129" i="10"/>
  <c r="L129" i="9"/>
  <c r="L129" i="7"/>
  <c r="L129" i="8"/>
  <c r="L129" i="6"/>
  <c r="L137" i="13"/>
  <c r="L137" i="12"/>
  <c r="L137" i="11"/>
  <c r="L137" i="10"/>
  <c r="L137" i="9"/>
  <c r="L137" i="7"/>
  <c r="L137" i="8"/>
  <c r="L137" i="6"/>
  <c r="L75" i="13"/>
  <c r="L75" i="12"/>
  <c r="L75" i="11"/>
  <c r="L75" i="10"/>
  <c r="L75" i="9"/>
  <c r="L75" i="7"/>
  <c r="L75" i="8"/>
  <c r="L75" i="6"/>
  <c r="L104" i="13"/>
  <c r="L104" i="12"/>
  <c r="L104" i="11"/>
  <c r="L104" i="10"/>
  <c r="L104" i="9"/>
  <c r="L104" i="8"/>
  <c r="L104" i="7"/>
  <c r="L104" i="6"/>
  <c r="L113" i="13"/>
  <c r="L113" i="12"/>
  <c r="L113" i="11"/>
  <c r="L113" i="10"/>
  <c r="L113" i="9"/>
  <c r="L113" i="7"/>
  <c r="L113" i="8"/>
  <c r="L113" i="6"/>
  <c r="L124" i="13"/>
  <c r="L124" i="12"/>
  <c r="L124" i="11"/>
  <c r="L124" i="10"/>
  <c r="L124" i="9"/>
  <c r="L124" i="7"/>
  <c r="L124" i="8"/>
  <c r="L124" i="6"/>
  <c r="L134" i="13"/>
  <c r="L134" i="12"/>
  <c r="L134" i="11"/>
  <c r="L134" i="10"/>
  <c r="L134" i="9"/>
  <c r="L134" i="8"/>
  <c r="L134" i="7"/>
  <c r="L134" i="6"/>
  <c r="K96" i="13"/>
  <c r="K96" i="12"/>
  <c r="K96" i="11"/>
  <c r="K96" i="10"/>
  <c r="K96" i="9"/>
  <c r="K96" i="7"/>
  <c r="K96" i="8"/>
  <c r="K96" i="6"/>
  <c r="K114" i="13"/>
  <c r="K114" i="11"/>
  <c r="K114" i="12"/>
  <c r="K114" i="10"/>
  <c r="K114" i="9"/>
  <c r="K114" i="8"/>
  <c r="K114" i="7"/>
  <c r="K114" i="6"/>
  <c r="K132" i="13"/>
  <c r="K132" i="12"/>
  <c r="K132" i="11"/>
  <c r="K132" i="10"/>
  <c r="K132" i="9"/>
  <c r="K132" i="7"/>
  <c r="K132" i="8"/>
  <c r="K132" i="6"/>
  <c r="K95" i="13"/>
  <c r="K95" i="12"/>
  <c r="K95" i="11"/>
  <c r="K95" i="10"/>
  <c r="K95" i="9"/>
  <c r="K95" i="8"/>
  <c r="K95" i="7"/>
  <c r="K95" i="6"/>
  <c r="K102" i="13"/>
  <c r="K102" i="12"/>
  <c r="K102" i="11"/>
  <c r="K102" i="10"/>
  <c r="K102" i="9"/>
  <c r="K102" i="7"/>
  <c r="K102" i="8"/>
  <c r="K102" i="6"/>
  <c r="K109" i="13"/>
  <c r="K109" i="12"/>
  <c r="K109" i="10"/>
  <c r="K109" i="11"/>
  <c r="K109" i="9"/>
  <c r="K109" i="7"/>
  <c r="K109" i="8"/>
  <c r="K109" i="6"/>
  <c r="K120" i="13"/>
  <c r="K120" i="12"/>
  <c r="K120" i="11"/>
  <c r="K120" i="10"/>
  <c r="K120" i="9"/>
  <c r="K120" i="7"/>
  <c r="K120" i="8"/>
  <c r="K120" i="6"/>
  <c r="K133" i="13"/>
  <c r="K133" i="11"/>
  <c r="K133" i="10"/>
  <c r="K133" i="12"/>
  <c r="K133" i="9"/>
  <c r="K133" i="8"/>
  <c r="K133" i="7"/>
  <c r="K133" i="6"/>
  <c r="K93" i="13"/>
  <c r="K93" i="12"/>
  <c r="K93" i="11"/>
  <c r="K93" i="10"/>
  <c r="K93" i="9"/>
  <c r="K93" i="7"/>
  <c r="K93" i="8"/>
  <c r="K93" i="6"/>
  <c r="J105" i="13"/>
  <c r="J105" i="11"/>
  <c r="J105" i="12"/>
  <c r="J105" i="10"/>
  <c r="J105" i="9"/>
  <c r="J105" i="8"/>
  <c r="J105" i="7"/>
  <c r="J105" i="6"/>
  <c r="J120" i="13"/>
  <c r="J120" i="11"/>
  <c r="J120" i="12"/>
  <c r="J120" i="10"/>
  <c r="J120" i="9"/>
  <c r="J120" i="8"/>
  <c r="J120" i="7"/>
  <c r="J120" i="6"/>
  <c r="J75" i="13"/>
  <c r="J75" i="12"/>
  <c r="J75" i="11"/>
  <c r="J75" i="10"/>
  <c r="J75" i="9"/>
  <c r="J75" i="7"/>
  <c r="J75" i="8"/>
  <c r="J75" i="6"/>
  <c r="J118" i="13"/>
  <c r="J118" i="12"/>
  <c r="J118" i="11"/>
  <c r="J118" i="10"/>
  <c r="J118" i="9"/>
  <c r="J118" i="7"/>
  <c r="J118" i="8"/>
  <c r="J118" i="6"/>
  <c r="J94" i="13"/>
  <c r="J94" i="11"/>
  <c r="J94" i="12"/>
  <c r="J94" i="10"/>
  <c r="J94" i="9"/>
  <c r="J94" i="8"/>
  <c r="J94" i="7"/>
  <c r="J94" i="6"/>
  <c r="J112" i="13"/>
  <c r="J112" i="12"/>
  <c r="J112" i="11"/>
  <c r="J112" i="10"/>
  <c r="J112" i="9"/>
  <c r="J112" i="7"/>
  <c r="J112" i="8"/>
  <c r="J112" i="6"/>
  <c r="J133" i="13"/>
  <c r="J133" i="12"/>
  <c r="J133" i="11"/>
  <c r="J133" i="10"/>
  <c r="J133" i="9"/>
  <c r="J133" i="7"/>
  <c r="J133" i="8"/>
  <c r="J133" i="6"/>
  <c r="J90" i="13"/>
  <c r="J90" i="11"/>
  <c r="J90" i="12"/>
  <c r="J90" i="10"/>
  <c r="J90" i="9"/>
  <c r="J90" i="8"/>
  <c r="J90" i="7"/>
  <c r="J90" i="6"/>
  <c r="G139" i="13"/>
  <c r="G139" i="12"/>
  <c r="G139" i="10"/>
  <c r="G139" i="11"/>
  <c r="G139" i="9"/>
  <c r="G139" i="7"/>
  <c r="G139" i="8"/>
  <c r="G139" i="6"/>
  <c r="K121" i="13"/>
  <c r="K121" i="12"/>
  <c r="K121" i="11"/>
  <c r="K121" i="10"/>
  <c r="K121" i="9"/>
  <c r="K121" i="8"/>
  <c r="K121" i="7"/>
  <c r="K121" i="6"/>
  <c r="Q96" i="13"/>
  <c r="Q96" i="12"/>
  <c r="Q96" i="11"/>
  <c r="Q96" i="10"/>
  <c r="Q96" i="9"/>
  <c r="Q96" i="8"/>
  <c r="Q96" i="7"/>
  <c r="Q96" i="6"/>
  <c r="Q138" i="13"/>
  <c r="Q138" i="12"/>
  <c r="Q138" i="11"/>
  <c r="Q138" i="10"/>
  <c r="Q138" i="9"/>
  <c r="Q138" i="8"/>
  <c r="Q138" i="7"/>
  <c r="Q138" i="6"/>
  <c r="Q108" i="13"/>
  <c r="Q108" i="12"/>
  <c r="Q108" i="11"/>
  <c r="Q108" i="10"/>
  <c r="Q108" i="9"/>
  <c r="Q108" i="8"/>
  <c r="Q108" i="7"/>
  <c r="Q108" i="6"/>
  <c r="Q140" i="13"/>
  <c r="Q140" i="12"/>
  <c r="Q140" i="11"/>
  <c r="Q140" i="10"/>
  <c r="Q140" i="9"/>
  <c r="Q140" i="8"/>
  <c r="Q140" i="7"/>
  <c r="Q140" i="6"/>
  <c r="Q98" i="13"/>
  <c r="Q98" i="12"/>
  <c r="Q98" i="11"/>
  <c r="Q98" i="10"/>
  <c r="Q98" i="9"/>
  <c r="Q98" i="8"/>
  <c r="Q98" i="7"/>
  <c r="Q98" i="6"/>
  <c r="Q105" i="13"/>
  <c r="Q105" i="12"/>
  <c r="Q105" i="11"/>
  <c r="Q105" i="10"/>
  <c r="Q105" i="9"/>
  <c r="Q105" i="8"/>
  <c r="Q105" i="7"/>
  <c r="Q105" i="6"/>
  <c r="Q116" i="13"/>
  <c r="Q116" i="12"/>
  <c r="Q116" i="11"/>
  <c r="Q116" i="10"/>
  <c r="Q116" i="9"/>
  <c r="Q116" i="8"/>
  <c r="Q116" i="7"/>
  <c r="Q116" i="6"/>
  <c r="Q129" i="13"/>
  <c r="Q129" i="12"/>
  <c r="Q129" i="11"/>
  <c r="Q129" i="10"/>
  <c r="Q129" i="9"/>
  <c r="Q129" i="8"/>
  <c r="Q129" i="7"/>
  <c r="Q129" i="6"/>
  <c r="Q137" i="13"/>
  <c r="Q137" i="12"/>
  <c r="Q137" i="11"/>
  <c r="Q137" i="10"/>
  <c r="Q137" i="9"/>
  <c r="Q137" i="8"/>
  <c r="Q137" i="7"/>
  <c r="Q137" i="6"/>
  <c r="U100" i="13"/>
  <c r="U100" i="12"/>
  <c r="U100" i="10"/>
  <c r="U100" i="11"/>
  <c r="U100" i="9"/>
  <c r="U100" i="8"/>
  <c r="U100" i="7"/>
  <c r="U100" i="6"/>
  <c r="U131" i="13"/>
  <c r="U131" i="12"/>
  <c r="U131" i="11"/>
  <c r="U131" i="10"/>
  <c r="U131" i="9"/>
  <c r="U131" i="8"/>
  <c r="U131" i="7"/>
  <c r="U131" i="6"/>
  <c r="U102" i="13"/>
  <c r="U102" i="12"/>
  <c r="U102" i="11"/>
  <c r="U102" i="10"/>
  <c r="U102" i="9"/>
  <c r="U102" i="8"/>
  <c r="U102" i="7"/>
  <c r="U102" i="6"/>
  <c r="U116" i="13"/>
  <c r="U116" i="12"/>
  <c r="U116" i="11"/>
  <c r="U116" i="10"/>
  <c r="U116" i="9"/>
  <c r="U116" i="8"/>
  <c r="U116" i="7"/>
  <c r="U116" i="6"/>
  <c r="U133" i="13"/>
  <c r="U133" i="12"/>
  <c r="U133" i="11"/>
  <c r="U133" i="10"/>
  <c r="U133" i="9"/>
  <c r="U133" i="8"/>
  <c r="U133" i="7"/>
  <c r="U133" i="6"/>
  <c r="U94" i="13"/>
  <c r="U94" i="12"/>
  <c r="U94" i="11"/>
  <c r="U94" i="10"/>
  <c r="U94" i="9"/>
  <c r="U94" i="8"/>
  <c r="U94" i="7"/>
  <c r="U94" i="6"/>
  <c r="U112" i="13"/>
  <c r="U112" i="12"/>
  <c r="U112" i="11"/>
  <c r="U112" i="10"/>
  <c r="U112" i="9"/>
  <c r="U112" i="8"/>
  <c r="U112" i="7"/>
  <c r="U112" i="6"/>
  <c r="U132" i="13"/>
  <c r="U132" i="12"/>
  <c r="U132" i="11"/>
  <c r="U132" i="10"/>
  <c r="U132" i="9"/>
  <c r="U132" i="8"/>
  <c r="U132" i="7"/>
  <c r="U132" i="6"/>
  <c r="Y90" i="13"/>
  <c r="Y90" i="12"/>
  <c r="Y90" i="11"/>
  <c r="Y90" i="10"/>
  <c r="Y90" i="9"/>
  <c r="Y90" i="8"/>
  <c r="Y90" i="7"/>
  <c r="Y90" i="6"/>
  <c r="Y105" i="13"/>
  <c r="Y105" i="12"/>
  <c r="Y105" i="11"/>
  <c r="Y105" i="10"/>
  <c r="Y105" i="9"/>
  <c r="Y105" i="8"/>
  <c r="Y105" i="7"/>
  <c r="Y105" i="6"/>
  <c r="Y120" i="13"/>
  <c r="Y120" i="12"/>
  <c r="Y120" i="11"/>
  <c r="Y120" i="10"/>
  <c r="Y120" i="9"/>
  <c r="Y120" i="8"/>
  <c r="Y120" i="7"/>
  <c r="Y120" i="6"/>
  <c r="Y140" i="13"/>
  <c r="Y140" i="12"/>
  <c r="Y140" i="11"/>
  <c r="Y140" i="10"/>
  <c r="Y140" i="9"/>
  <c r="Y140" i="8"/>
  <c r="Y140" i="7"/>
  <c r="Y140" i="6"/>
  <c r="Y104" i="13"/>
  <c r="Y104" i="12"/>
  <c r="Y104" i="11"/>
  <c r="Y104" i="10"/>
  <c r="Y104" i="9"/>
  <c r="Y104" i="8"/>
  <c r="Y104" i="7"/>
  <c r="Y104" i="6"/>
  <c r="Y134" i="13"/>
  <c r="Y134" i="12"/>
  <c r="Y134" i="10"/>
  <c r="Y134" i="11"/>
  <c r="Y134" i="9"/>
  <c r="Y134" i="8"/>
  <c r="Y134" i="7"/>
  <c r="Y134" i="6"/>
  <c r="Y101" i="13"/>
  <c r="Y101" i="12"/>
  <c r="Y101" i="11"/>
  <c r="Y101" i="10"/>
  <c r="Y101" i="9"/>
  <c r="Y101" i="8"/>
  <c r="Y101" i="7"/>
  <c r="Y101" i="6"/>
  <c r="Y129" i="13"/>
  <c r="Y129" i="12"/>
  <c r="Y129" i="11"/>
  <c r="Y129" i="9"/>
  <c r="Y129" i="10"/>
  <c r="Y129" i="8"/>
  <c r="Y129" i="7"/>
  <c r="Y129" i="6"/>
  <c r="Y137" i="13"/>
  <c r="Y137" i="12"/>
  <c r="Y137" i="11"/>
  <c r="Y137" i="10"/>
  <c r="Y137" i="9"/>
  <c r="Y137" i="8"/>
  <c r="Y137" i="7"/>
  <c r="Y137" i="6"/>
  <c r="M98" i="13"/>
  <c r="M98" i="12"/>
  <c r="M98" i="11"/>
  <c r="M98" i="10"/>
  <c r="M98" i="9"/>
  <c r="M98" i="7"/>
  <c r="M98" i="8"/>
  <c r="M98" i="6"/>
  <c r="M113" i="13"/>
  <c r="M113" i="12"/>
  <c r="M113" i="11"/>
  <c r="M113" i="10"/>
  <c r="M113" i="9"/>
  <c r="M113" i="7"/>
  <c r="M113" i="8"/>
  <c r="M113" i="6"/>
  <c r="M129" i="13"/>
  <c r="M129" i="12"/>
  <c r="M129" i="11"/>
  <c r="M129" i="10"/>
  <c r="M129" i="9"/>
  <c r="M129" i="7"/>
  <c r="M129" i="8"/>
  <c r="M129" i="6"/>
  <c r="M75" i="13"/>
  <c r="M75" i="12"/>
  <c r="M75" i="11"/>
  <c r="M75" i="10"/>
  <c r="M75" i="9"/>
  <c r="M75" i="7"/>
  <c r="M75" i="8"/>
  <c r="M75" i="6"/>
  <c r="M118" i="13"/>
  <c r="M118" i="12"/>
  <c r="M118" i="11"/>
  <c r="M118" i="10"/>
  <c r="M118" i="9"/>
  <c r="M118" i="7"/>
  <c r="M118" i="8"/>
  <c r="M118" i="6"/>
  <c r="M94" i="12"/>
  <c r="M94" i="13"/>
  <c r="M94" i="11"/>
  <c r="M94" i="10"/>
  <c r="M94" i="9"/>
  <c r="M94" i="7"/>
  <c r="M94" i="8"/>
  <c r="M94" i="6"/>
  <c r="M112" i="13"/>
  <c r="M112" i="12"/>
  <c r="M112" i="11"/>
  <c r="M112" i="10"/>
  <c r="M112" i="9"/>
  <c r="M112" i="8"/>
  <c r="M112" i="7"/>
  <c r="M112" i="6"/>
  <c r="M132" i="13"/>
  <c r="M132" i="12"/>
  <c r="M132" i="11"/>
  <c r="M132" i="10"/>
  <c r="M132" i="9"/>
  <c r="M132" i="7"/>
  <c r="M132" i="8"/>
  <c r="M132" i="6"/>
  <c r="S75" i="13"/>
  <c r="S75" i="12"/>
  <c r="S75" i="11"/>
  <c r="S75" i="10"/>
  <c r="S75" i="9"/>
  <c r="S75" i="8"/>
  <c r="S75" i="7"/>
  <c r="S75" i="6"/>
  <c r="S104" i="13"/>
  <c r="S104" i="12"/>
  <c r="S104" i="11"/>
  <c r="S104" i="10"/>
  <c r="S104" i="9"/>
  <c r="S104" i="8"/>
  <c r="S104" i="7"/>
  <c r="S104" i="6"/>
  <c r="S113" i="13"/>
  <c r="S113" i="12"/>
  <c r="S113" i="11"/>
  <c r="S113" i="10"/>
  <c r="S113" i="9"/>
  <c r="S113" i="8"/>
  <c r="S113" i="7"/>
  <c r="S113" i="6"/>
  <c r="S124" i="13"/>
  <c r="S124" i="12"/>
  <c r="S124" i="10"/>
  <c r="S124" i="11"/>
  <c r="S124" i="9"/>
  <c r="S124" i="8"/>
  <c r="S124" i="7"/>
  <c r="S124" i="6"/>
  <c r="S133" i="13"/>
  <c r="S133" i="12"/>
  <c r="S133" i="11"/>
  <c r="S133" i="10"/>
  <c r="S133" i="9"/>
  <c r="S133" i="8"/>
  <c r="S133" i="7"/>
  <c r="S133" i="6"/>
  <c r="S96" i="13"/>
  <c r="S96" i="12"/>
  <c r="S96" i="11"/>
  <c r="S96" i="10"/>
  <c r="S96" i="9"/>
  <c r="S96" i="8"/>
  <c r="S96" i="7"/>
  <c r="S96" i="6"/>
  <c r="S114" i="13"/>
  <c r="S114" i="12"/>
  <c r="S114" i="11"/>
  <c r="S114" i="10"/>
  <c r="S114" i="9"/>
  <c r="S114" i="8"/>
  <c r="S114" i="7"/>
  <c r="S114" i="6"/>
  <c r="S134" i="13"/>
  <c r="S134" i="12"/>
  <c r="S134" i="11"/>
  <c r="S134" i="10"/>
  <c r="S134" i="9"/>
  <c r="S134" i="8"/>
  <c r="S134" i="7"/>
  <c r="S134" i="6"/>
  <c r="W96" i="13"/>
  <c r="W96" i="12"/>
  <c r="W96" i="11"/>
  <c r="W96" i="10"/>
  <c r="W96" i="9"/>
  <c r="W96" i="8"/>
  <c r="W96" i="7"/>
  <c r="W96" i="6"/>
  <c r="W114" i="13"/>
  <c r="W114" i="12"/>
  <c r="W114" i="11"/>
  <c r="W114" i="10"/>
  <c r="W114" i="9"/>
  <c r="W114" i="8"/>
  <c r="W114" i="7"/>
  <c r="W114" i="6"/>
  <c r="W134" i="13"/>
  <c r="W134" i="12"/>
  <c r="W134" i="11"/>
  <c r="W134" i="10"/>
  <c r="W134" i="9"/>
  <c r="W134" i="8"/>
  <c r="W134" i="7"/>
  <c r="W134" i="6"/>
  <c r="W94" i="13"/>
  <c r="W94" i="12"/>
  <c r="W94" i="10"/>
  <c r="W94" i="11"/>
  <c r="W94" i="9"/>
  <c r="W94" i="8"/>
  <c r="W94" i="7"/>
  <c r="W94" i="6"/>
  <c r="W102" i="13"/>
  <c r="W102" i="12"/>
  <c r="W102" i="11"/>
  <c r="W102" i="10"/>
  <c r="W102" i="9"/>
  <c r="W102" i="8"/>
  <c r="W102" i="7"/>
  <c r="W102" i="6"/>
  <c r="W109" i="13"/>
  <c r="W109" i="12"/>
  <c r="W109" i="10"/>
  <c r="W109" i="11"/>
  <c r="W109" i="9"/>
  <c r="W109" i="8"/>
  <c r="W109" i="7"/>
  <c r="W109" i="6"/>
  <c r="W120" i="13"/>
  <c r="W120" i="12"/>
  <c r="W120" i="10"/>
  <c r="W120" i="11"/>
  <c r="W120" i="9"/>
  <c r="W120" i="8"/>
  <c r="W120" i="7"/>
  <c r="W120" i="6"/>
  <c r="W131" i="13"/>
  <c r="W131" i="12"/>
  <c r="W131" i="11"/>
  <c r="W131" i="10"/>
  <c r="W131" i="9"/>
  <c r="W131" i="8"/>
  <c r="W131" i="7"/>
  <c r="W131" i="6"/>
  <c r="W141" i="13"/>
  <c r="W141" i="12"/>
  <c r="W141" i="11"/>
  <c r="W141" i="10"/>
  <c r="W141" i="9"/>
  <c r="W141" i="8"/>
  <c r="W141" i="7"/>
  <c r="W141" i="6"/>
  <c r="P96" i="13"/>
  <c r="P96" i="12"/>
  <c r="P96" i="11"/>
  <c r="P96" i="10"/>
  <c r="P96" i="9"/>
  <c r="P96" i="8"/>
  <c r="P96" i="7"/>
  <c r="P96" i="6"/>
  <c r="P114" i="13"/>
  <c r="P114" i="12"/>
  <c r="P114" i="10"/>
  <c r="P114" i="11"/>
  <c r="P114" i="9"/>
  <c r="P114" i="8"/>
  <c r="P114" i="7"/>
  <c r="P114" i="6"/>
  <c r="P135" i="13"/>
  <c r="P135" i="12"/>
  <c r="P135" i="11"/>
  <c r="P135" i="10"/>
  <c r="P135" i="9"/>
  <c r="P135" i="8"/>
  <c r="P135" i="7"/>
  <c r="P135" i="6"/>
  <c r="P75" i="13"/>
  <c r="P75" i="12"/>
  <c r="P75" i="10"/>
  <c r="P75" i="11"/>
  <c r="P75" i="9"/>
  <c r="P75" i="8"/>
  <c r="P75" i="7"/>
  <c r="P75" i="6"/>
  <c r="P104" i="13"/>
  <c r="P104" i="12"/>
  <c r="P104" i="11"/>
  <c r="P104" i="10"/>
  <c r="P104" i="9"/>
  <c r="P104" i="8"/>
  <c r="P104" i="7"/>
  <c r="P104" i="6"/>
  <c r="P113" i="13"/>
  <c r="P113" i="12"/>
  <c r="P113" i="11"/>
  <c r="P113" i="10"/>
  <c r="P113" i="9"/>
  <c r="P113" i="8"/>
  <c r="P113" i="7"/>
  <c r="P113" i="6"/>
  <c r="P124" i="13"/>
  <c r="P124" i="12"/>
  <c r="P124" i="11"/>
  <c r="P124" i="10"/>
  <c r="P124" i="9"/>
  <c r="P124" i="8"/>
  <c r="P124" i="7"/>
  <c r="P124" i="6"/>
  <c r="P134" i="13"/>
  <c r="P134" i="12"/>
  <c r="P134" i="11"/>
  <c r="P134" i="10"/>
  <c r="P134" i="9"/>
  <c r="P134" i="8"/>
  <c r="P134" i="7"/>
  <c r="P134" i="6"/>
  <c r="O96" i="13"/>
  <c r="O96" i="12"/>
  <c r="O96" i="11"/>
  <c r="O96" i="10"/>
  <c r="O96" i="9"/>
  <c r="O96" i="7"/>
  <c r="O96" i="8"/>
  <c r="O96" i="6"/>
  <c r="O114" i="13"/>
  <c r="O114" i="12"/>
  <c r="O114" i="11"/>
  <c r="O114" i="10"/>
  <c r="O114" i="9"/>
  <c r="O114" i="8"/>
  <c r="O114" i="7"/>
  <c r="O114" i="6"/>
  <c r="O134" i="13"/>
  <c r="O134" i="12"/>
  <c r="O134" i="11"/>
  <c r="O134" i="10"/>
  <c r="O134" i="9"/>
  <c r="O134" i="7"/>
  <c r="O134" i="8"/>
  <c r="O134" i="6"/>
  <c r="O94" i="13"/>
  <c r="O94" i="12"/>
  <c r="O94" i="11"/>
  <c r="O94" i="10"/>
  <c r="O94" i="9"/>
  <c r="O94" i="7"/>
  <c r="O94" i="8"/>
  <c r="O94" i="6"/>
  <c r="O102" i="13"/>
  <c r="O102" i="12"/>
  <c r="O102" i="11"/>
  <c r="O102" i="10"/>
  <c r="O102" i="9"/>
  <c r="O102" i="7"/>
  <c r="O102" i="8"/>
  <c r="O102" i="6"/>
  <c r="O109" i="13"/>
  <c r="O109" i="12"/>
  <c r="O109" i="11"/>
  <c r="O109" i="10"/>
  <c r="O109" i="9"/>
  <c r="O109" i="7"/>
  <c r="O109" i="8"/>
  <c r="O109" i="6"/>
  <c r="O120" i="13"/>
  <c r="O120" i="12"/>
  <c r="O120" i="11"/>
  <c r="O120" i="10"/>
  <c r="O120" i="9"/>
  <c r="O120" i="7"/>
  <c r="O120" i="8"/>
  <c r="O120" i="6"/>
  <c r="O131" i="13"/>
  <c r="O131" i="12"/>
  <c r="O131" i="11"/>
  <c r="O131" i="10"/>
  <c r="O131" i="9"/>
  <c r="O131" i="7"/>
  <c r="O131" i="8"/>
  <c r="O131" i="6"/>
  <c r="O141" i="13"/>
  <c r="O141" i="12"/>
  <c r="O141" i="11"/>
  <c r="O141" i="10"/>
  <c r="O141" i="9"/>
  <c r="O141" i="8"/>
  <c r="O141" i="7"/>
  <c r="O141" i="6"/>
  <c r="I114" i="13"/>
  <c r="I114" i="12"/>
  <c r="I114" i="10"/>
  <c r="I114" i="11"/>
  <c r="I114" i="9"/>
  <c r="I114" i="7"/>
  <c r="I114" i="8"/>
  <c r="I114" i="6"/>
  <c r="I93" i="13"/>
  <c r="I93" i="12"/>
  <c r="I93" i="11"/>
  <c r="I93" i="10"/>
  <c r="I93" i="9"/>
  <c r="I93" i="8"/>
  <c r="I93" i="7"/>
  <c r="I93" i="6"/>
  <c r="I112" i="13"/>
  <c r="I112" i="11"/>
  <c r="I112" i="12"/>
  <c r="I112" i="10"/>
  <c r="I112" i="9"/>
  <c r="I112" i="8"/>
  <c r="I112" i="7"/>
  <c r="I112" i="6"/>
  <c r="I95" i="13"/>
  <c r="I95" i="12"/>
  <c r="I95" i="10"/>
  <c r="I95" i="11"/>
  <c r="I95" i="9"/>
  <c r="I95" i="7"/>
  <c r="I95" i="8"/>
  <c r="I95" i="6"/>
  <c r="I102" i="13"/>
  <c r="I102" i="12"/>
  <c r="I102" i="11"/>
  <c r="I102" i="10"/>
  <c r="I102" i="9"/>
  <c r="I102" i="7"/>
  <c r="I102" i="8"/>
  <c r="I102" i="6"/>
  <c r="I109" i="13"/>
  <c r="I109" i="12"/>
  <c r="I109" i="11"/>
  <c r="I109" i="10"/>
  <c r="I109" i="9"/>
  <c r="I109" i="7"/>
  <c r="I109" i="8"/>
  <c r="I109" i="6"/>
  <c r="I120" i="13"/>
  <c r="I120" i="12"/>
  <c r="I120" i="11"/>
  <c r="I120" i="10"/>
  <c r="I120" i="9"/>
  <c r="I120" i="7"/>
  <c r="I120" i="8"/>
  <c r="I120" i="6"/>
  <c r="I133" i="13"/>
  <c r="I133" i="12"/>
  <c r="I133" i="10"/>
  <c r="I133" i="11"/>
  <c r="I133" i="9"/>
  <c r="I133" i="7"/>
  <c r="I133" i="8"/>
  <c r="I133" i="6"/>
  <c r="R75" i="13"/>
  <c r="R75" i="12"/>
  <c r="R75" i="11"/>
  <c r="R75" i="10"/>
  <c r="R75" i="9"/>
  <c r="R75" i="8"/>
  <c r="R75" i="7"/>
  <c r="R75" i="6"/>
  <c r="R118" i="13"/>
  <c r="R118" i="12"/>
  <c r="R118" i="11"/>
  <c r="R118" i="10"/>
  <c r="R118" i="9"/>
  <c r="R118" i="8"/>
  <c r="R118" i="7"/>
  <c r="R118" i="6"/>
  <c r="R90" i="13"/>
  <c r="R90" i="12"/>
  <c r="R90" i="11"/>
  <c r="R90" i="10"/>
  <c r="R90" i="9"/>
  <c r="R90" i="8"/>
  <c r="R90" i="7"/>
  <c r="R90" i="6"/>
  <c r="R105" i="13"/>
  <c r="R105" i="12"/>
  <c r="R105" i="11"/>
  <c r="R105" i="10"/>
  <c r="R105" i="9"/>
  <c r="R105" i="8"/>
  <c r="R105" i="7"/>
  <c r="R105" i="6"/>
  <c r="R120" i="13"/>
  <c r="R120" i="12"/>
  <c r="R120" i="11"/>
  <c r="R120" i="10"/>
  <c r="R120" i="9"/>
  <c r="R120" i="8"/>
  <c r="R120" i="7"/>
  <c r="R120" i="6"/>
  <c r="R140" i="13"/>
  <c r="R140" i="12"/>
  <c r="R140" i="11"/>
  <c r="R140" i="10"/>
  <c r="R140" i="9"/>
  <c r="R140" i="8"/>
  <c r="R140" i="7"/>
  <c r="R140" i="6"/>
  <c r="R101" i="13"/>
  <c r="R101" i="12"/>
  <c r="R101" i="10"/>
  <c r="R101" i="11"/>
  <c r="R101" i="9"/>
  <c r="R101" i="8"/>
  <c r="R101" i="7"/>
  <c r="R101" i="6"/>
  <c r="R129" i="13"/>
  <c r="R129" i="12"/>
  <c r="R129" i="11"/>
  <c r="R129" i="10"/>
  <c r="R129" i="9"/>
  <c r="R129" i="8"/>
  <c r="R129" i="7"/>
  <c r="R129" i="6"/>
  <c r="R137" i="13"/>
  <c r="R137" i="12"/>
  <c r="R137" i="11"/>
  <c r="R137" i="10"/>
  <c r="R137" i="9"/>
  <c r="R137" i="8"/>
  <c r="R137" i="7"/>
  <c r="R137" i="6"/>
  <c r="V108" i="13"/>
  <c r="V108" i="12"/>
  <c r="V108" i="10"/>
  <c r="V108" i="11"/>
  <c r="V108" i="9"/>
  <c r="V108" i="8"/>
  <c r="V108" i="7"/>
  <c r="V108" i="6"/>
  <c r="V93" i="13"/>
  <c r="V93" i="12"/>
  <c r="V93" i="10"/>
  <c r="V93" i="11"/>
  <c r="V93" i="9"/>
  <c r="V93" i="8"/>
  <c r="V93" i="7"/>
  <c r="V93" i="6"/>
  <c r="V133" i="13"/>
  <c r="V133" i="12"/>
  <c r="V133" i="11"/>
  <c r="V133" i="10"/>
  <c r="V133" i="9"/>
  <c r="V133" i="8"/>
  <c r="V133" i="7"/>
  <c r="V133" i="6"/>
  <c r="V95" i="13"/>
  <c r="V95" i="12"/>
  <c r="V95" i="11"/>
  <c r="V95" i="10"/>
  <c r="V95" i="9"/>
  <c r="V95" i="8"/>
  <c r="V95" i="7"/>
  <c r="V95" i="6"/>
  <c r="V102" i="13"/>
  <c r="V102" i="12"/>
  <c r="V102" i="11"/>
  <c r="V102" i="10"/>
  <c r="V102" i="9"/>
  <c r="V102" i="8"/>
  <c r="V102" i="7"/>
  <c r="V102" i="6"/>
  <c r="V109" i="13"/>
  <c r="V109" i="12"/>
  <c r="V109" i="11"/>
  <c r="V109" i="10"/>
  <c r="V109" i="9"/>
  <c r="V109" i="8"/>
  <c r="V109" i="7"/>
  <c r="V109" i="6"/>
  <c r="V120" i="13"/>
  <c r="V120" i="12"/>
  <c r="V120" i="11"/>
  <c r="V120" i="10"/>
  <c r="V120" i="9"/>
  <c r="V120" i="8"/>
  <c r="V120" i="7"/>
  <c r="V120" i="6"/>
  <c r="V132" i="13"/>
  <c r="V132" i="12"/>
  <c r="V132" i="11"/>
  <c r="V132" i="10"/>
  <c r="V132" i="9"/>
  <c r="V132" i="8"/>
  <c r="V132" i="7"/>
  <c r="V132" i="6"/>
  <c r="Z90" i="13"/>
  <c r="Z90" i="12"/>
  <c r="Z90" i="11"/>
  <c r="Z90" i="10"/>
  <c r="Z90" i="9"/>
  <c r="Z90" i="8"/>
  <c r="Z90" i="7"/>
  <c r="Z90" i="6"/>
  <c r="Z105" i="13"/>
  <c r="Z105" i="12"/>
  <c r="Z105" i="11"/>
  <c r="Z105" i="10"/>
  <c r="Z105" i="9"/>
  <c r="Z105" i="8"/>
  <c r="Z105" i="7"/>
  <c r="Z105" i="6"/>
  <c r="Z120" i="13"/>
  <c r="Z120" i="12"/>
  <c r="Z120" i="11"/>
  <c r="Z120" i="10"/>
  <c r="Z120" i="9"/>
  <c r="Z120" i="8"/>
  <c r="Z120" i="7"/>
  <c r="Z120" i="6"/>
  <c r="Z140" i="13"/>
  <c r="Z140" i="12"/>
  <c r="Z140" i="11"/>
  <c r="Z140" i="10"/>
  <c r="Z140" i="9"/>
  <c r="Z140" i="8"/>
  <c r="Z140" i="7"/>
  <c r="Z140" i="6"/>
  <c r="Z107" i="13"/>
  <c r="Z107" i="12"/>
  <c r="Z107" i="11"/>
  <c r="Z107" i="9"/>
  <c r="Z107" i="10"/>
  <c r="Z107" i="8"/>
  <c r="Z107" i="7"/>
  <c r="Z107" i="6"/>
  <c r="Z138" i="13"/>
  <c r="Z138" i="12"/>
  <c r="Z138" i="11"/>
  <c r="Z138" i="9"/>
  <c r="Z138" i="10"/>
  <c r="Z138" i="8"/>
  <c r="Z138" i="7"/>
  <c r="Z138" i="6"/>
  <c r="Z101" i="13"/>
  <c r="Z101" i="12"/>
  <c r="Z101" i="11"/>
  <c r="Z101" i="10"/>
  <c r="Z101" i="9"/>
  <c r="Z101" i="8"/>
  <c r="Z101" i="7"/>
  <c r="Z101" i="6"/>
  <c r="Z129" i="13"/>
  <c r="Z129" i="12"/>
  <c r="Z129" i="11"/>
  <c r="Z129" i="10"/>
  <c r="Z129" i="9"/>
  <c r="Z129" i="8"/>
  <c r="Z129" i="7"/>
  <c r="Z129" i="6"/>
  <c r="Z137" i="13"/>
  <c r="Z137" i="12"/>
  <c r="Z137" i="11"/>
  <c r="Z137" i="10"/>
  <c r="Z137" i="9"/>
  <c r="Z137" i="8"/>
  <c r="Z137" i="7"/>
  <c r="Z137" i="6"/>
  <c r="N114" i="13"/>
  <c r="N114" i="12"/>
  <c r="N114" i="11"/>
  <c r="N114" i="10"/>
  <c r="N114" i="9"/>
  <c r="N114" i="7"/>
  <c r="N114" i="8"/>
  <c r="N114" i="6"/>
  <c r="N141" i="13"/>
  <c r="N141" i="12"/>
  <c r="N141" i="11"/>
  <c r="N141" i="10"/>
  <c r="N141" i="9"/>
  <c r="N141" i="7"/>
  <c r="N141" i="8"/>
  <c r="N141" i="6"/>
  <c r="N112" i="13"/>
  <c r="N112" i="12"/>
  <c r="N112" i="11"/>
  <c r="N112" i="10"/>
  <c r="N112" i="9"/>
  <c r="N112" i="7"/>
  <c r="N112" i="8"/>
  <c r="N112" i="6"/>
  <c r="N95" i="13"/>
  <c r="N95" i="12"/>
  <c r="N95" i="11"/>
  <c r="N95" i="10"/>
  <c r="N95" i="9"/>
  <c r="N95" i="7"/>
  <c r="N95" i="8"/>
  <c r="N95" i="6"/>
  <c r="N102" i="13"/>
  <c r="N102" i="12"/>
  <c r="N102" i="11"/>
  <c r="N102" i="10"/>
  <c r="N102" i="9"/>
  <c r="N102" i="8"/>
  <c r="N102" i="7"/>
  <c r="N102" i="6"/>
  <c r="N109" i="13"/>
  <c r="N109" i="12"/>
  <c r="N109" i="11"/>
  <c r="N109" i="10"/>
  <c r="N109" i="9"/>
  <c r="N109" i="8"/>
  <c r="N109" i="7"/>
  <c r="N109" i="6"/>
  <c r="N120" i="13"/>
  <c r="N120" i="12"/>
  <c r="N120" i="11"/>
  <c r="N120" i="10"/>
  <c r="N120" i="9"/>
  <c r="N120" i="8"/>
  <c r="N120" i="7"/>
  <c r="N120" i="6"/>
  <c r="N132" i="13"/>
  <c r="N132" i="12"/>
  <c r="N132" i="11"/>
  <c r="N132" i="10"/>
  <c r="N132" i="9"/>
  <c r="N132" i="8"/>
  <c r="N132" i="7"/>
  <c r="N132" i="6"/>
  <c r="H93" i="13"/>
  <c r="H93" i="12"/>
  <c r="H93" i="11"/>
  <c r="H93" i="10"/>
  <c r="H93" i="9"/>
  <c r="H93" i="7"/>
  <c r="H93" i="8"/>
  <c r="H93" i="6"/>
  <c r="H104" i="13"/>
  <c r="H104" i="12"/>
  <c r="H104" i="11"/>
  <c r="H104" i="10"/>
  <c r="H104" i="9"/>
  <c r="H104" i="8"/>
  <c r="H104" i="7"/>
  <c r="H104" i="6"/>
  <c r="H134" i="13"/>
  <c r="H134" i="12"/>
  <c r="H134" i="11"/>
  <c r="H134" i="10"/>
  <c r="H134" i="9"/>
  <c r="H134" i="8"/>
  <c r="H134" i="7"/>
  <c r="H134" i="6"/>
  <c r="H102" i="13"/>
  <c r="H102" i="12"/>
  <c r="H102" i="11"/>
  <c r="H102" i="10"/>
  <c r="H102" i="9"/>
  <c r="H102" i="7"/>
  <c r="H102" i="8"/>
  <c r="H102" i="6"/>
  <c r="H116" i="13"/>
  <c r="H116" i="12"/>
  <c r="H116" i="10"/>
  <c r="H116" i="11"/>
  <c r="H116" i="9"/>
  <c r="H116" i="7"/>
  <c r="H116" i="8"/>
  <c r="H116" i="6"/>
  <c r="H132" i="13"/>
  <c r="H132" i="12"/>
  <c r="H132" i="10"/>
  <c r="H132" i="11"/>
  <c r="H132" i="9"/>
  <c r="H132" i="7"/>
  <c r="H132" i="8"/>
  <c r="H132" i="6"/>
  <c r="H101" i="13"/>
  <c r="H101" i="12"/>
  <c r="H101" i="11"/>
  <c r="H101" i="10"/>
  <c r="H101" i="9"/>
  <c r="H101" i="7"/>
  <c r="H101" i="8"/>
  <c r="H101" i="6"/>
  <c r="H129" i="13"/>
  <c r="H129" i="12"/>
  <c r="H129" i="11"/>
  <c r="H129" i="10"/>
  <c r="H129" i="9"/>
  <c r="H129" i="7"/>
  <c r="H129" i="8"/>
  <c r="H129" i="6"/>
  <c r="H137" i="13"/>
  <c r="H137" i="12"/>
  <c r="H137" i="11"/>
  <c r="H137" i="10"/>
  <c r="H137" i="9"/>
  <c r="H137" i="7"/>
  <c r="H137" i="8"/>
  <c r="H137" i="6"/>
  <c r="G101" i="13"/>
  <c r="G101" i="12"/>
  <c r="G101" i="10"/>
  <c r="G101" i="11"/>
  <c r="G101" i="9"/>
  <c r="G101" i="7"/>
  <c r="G101" i="8"/>
  <c r="G101" i="6"/>
  <c r="G124" i="13"/>
  <c r="G124" i="12"/>
  <c r="G124" i="11"/>
  <c r="G124" i="10"/>
  <c r="G124" i="9"/>
  <c r="G124" i="7"/>
  <c r="G124" i="8"/>
  <c r="G124" i="6"/>
  <c r="G75" i="13"/>
  <c r="G75" i="12"/>
  <c r="G75" i="11"/>
  <c r="G75" i="10"/>
  <c r="G75" i="9"/>
  <c r="G75" i="8"/>
  <c r="G75" i="7"/>
  <c r="G75" i="6"/>
  <c r="G104" i="13"/>
  <c r="G104" i="12"/>
  <c r="G104" i="11"/>
  <c r="G104" i="10"/>
  <c r="G104" i="9"/>
  <c r="G104" i="7"/>
  <c r="G104" i="8"/>
  <c r="G104" i="6"/>
  <c r="G113" i="13"/>
  <c r="G113" i="12"/>
  <c r="G113" i="11"/>
  <c r="G113" i="10"/>
  <c r="G113" i="9"/>
  <c r="G113" i="7"/>
  <c r="G113" i="8"/>
  <c r="G113" i="6"/>
  <c r="G94" i="13"/>
  <c r="G94" i="12"/>
  <c r="G94" i="11"/>
  <c r="G94" i="10"/>
  <c r="G94" i="9"/>
  <c r="G94" i="7"/>
  <c r="G94" i="8"/>
  <c r="G94" i="6"/>
  <c r="G95" i="13"/>
  <c r="G95" i="12"/>
  <c r="G95" i="11"/>
  <c r="G95" i="10"/>
  <c r="G95" i="9"/>
  <c r="G95" i="8"/>
  <c r="G95" i="7"/>
  <c r="G95" i="6"/>
  <c r="G135" i="13"/>
  <c r="G135" i="12"/>
  <c r="G135" i="11"/>
  <c r="G135" i="10"/>
  <c r="G135" i="9"/>
  <c r="G135" i="7"/>
  <c r="G135" i="8"/>
  <c r="G135" i="6"/>
  <c r="T93" i="13"/>
  <c r="T93" i="12"/>
  <c r="T93" i="11"/>
  <c r="T93" i="10"/>
  <c r="T93" i="9"/>
  <c r="T93" i="8"/>
  <c r="T93" i="7"/>
  <c r="T93" i="6"/>
  <c r="T101" i="13"/>
  <c r="T101" i="12"/>
  <c r="T101" i="11"/>
  <c r="T101" i="10"/>
  <c r="T101" i="9"/>
  <c r="T101" i="8"/>
  <c r="T101" i="7"/>
  <c r="T101" i="6"/>
  <c r="T129" i="13"/>
  <c r="T129" i="12"/>
  <c r="T129" i="10"/>
  <c r="T129" i="11"/>
  <c r="T129" i="9"/>
  <c r="T129" i="8"/>
  <c r="T129" i="7"/>
  <c r="T129" i="6"/>
  <c r="T137" i="13"/>
  <c r="T137" i="12"/>
  <c r="T137" i="10"/>
  <c r="T137" i="11"/>
  <c r="T137" i="9"/>
  <c r="T137" i="8"/>
  <c r="T137" i="7"/>
  <c r="T137" i="6"/>
  <c r="T98" i="13"/>
  <c r="T98" i="12"/>
  <c r="T98" i="11"/>
  <c r="T98" i="10"/>
  <c r="T98" i="9"/>
  <c r="T98" i="8"/>
  <c r="T98" i="7"/>
  <c r="T98" i="6"/>
  <c r="T105" i="13"/>
  <c r="T105" i="12"/>
  <c r="T105" i="11"/>
  <c r="T105" i="10"/>
  <c r="T105" i="9"/>
  <c r="T105" i="8"/>
  <c r="T105" i="7"/>
  <c r="T105" i="6"/>
  <c r="T116" i="13"/>
  <c r="T116" i="12"/>
  <c r="T116" i="11"/>
  <c r="T116" i="10"/>
  <c r="T116" i="9"/>
  <c r="T116" i="8"/>
  <c r="T116" i="7"/>
  <c r="T116" i="6"/>
  <c r="T128" i="13"/>
  <c r="T128" i="12"/>
  <c r="T128" i="11"/>
  <c r="T128" i="10"/>
  <c r="T128" i="9"/>
  <c r="T128" i="8"/>
  <c r="T128" i="7"/>
  <c r="T128" i="6"/>
  <c r="T138" i="13"/>
  <c r="T138" i="12"/>
  <c r="T138" i="11"/>
  <c r="T138" i="10"/>
  <c r="T138" i="9"/>
  <c r="T138" i="8"/>
  <c r="T138" i="7"/>
  <c r="T138" i="6"/>
  <c r="X75" i="13"/>
  <c r="X75" i="12"/>
  <c r="X75" i="10"/>
  <c r="X75" i="11"/>
  <c r="X75" i="9"/>
  <c r="X75" i="8"/>
  <c r="X75" i="7"/>
  <c r="X75" i="6"/>
  <c r="X104" i="13"/>
  <c r="X104" i="12"/>
  <c r="X104" i="11"/>
  <c r="X104" i="10"/>
  <c r="X104" i="9"/>
  <c r="X104" i="8"/>
  <c r="X104" i="7"/>
  <c r="X104" i="6"/>
  <c r="X113" i="13"/>
  <c r="X113" i="12"/>
  <c r="X113" i="11"/>
  <c r="X113" i="9"/>
  <c r="X113" i="10"/>
  <c r="X113" i="8"/>
  <c r="X113" i="7"/>
  <c r="X113" i="6"/>
  <c r="X124" i="13"/>
  <c r="X124" i="12"/>
  <c r="X124" i="11"/>
  <c r="X124" i="10"/>
  <c r="X124" i="9"/>
  <c r="X124" i="8"/>
  <c r="X124" i="7"/>
  <c r="X124" i="6"/>
  <c r="X134" i="13"/>
  <c r="X134" i="12"/>
  <c r="X134" i="11"/>
  <c r="X134" i="10"/>
  <c r="X134" i="9"/>
  <c r="X134" i="8"/>
  <c r="X134" i="7"/>
  <c r="X134" i="6"/>
  <c r="X94" i="13"/>
  <c r="X94" i="12"/>
  <c r="X94" i="11"/>
  <c r="X94" i="9"/>
  <c r="X94" i="10"/>
  <c r="X94" i="8"/>
  <c r="X94" i="7"/>
  <c r="X94" i="6"/>
  <c r="X112" i="13"/>
  <c r="X112" i="12"/>
  <c r="X112" i="11"/>
  <c r="X112" i="10"/>
  <c r="X112" i="9"/>
  <c r="X112" i="8"/>
  <c r="X112" i="7"/>
  <c r="X112" i="6"/>
  <c r="X133" i="13"/>
  <c r="X133" i="12"/>
  <c r="X133" i="10"/>
  <c r="X133" i="11"/>
  <c r="X133" i="9"/>
  <c r="X133" i="8"/>
  <c r="X133" i="7"/>
  <c r="X133" i="6"/>
  <c r="L93" i="13"/>
  <c r="L93" i="12"/>
  <c r="L93" i="11"/>
  <c r="L93" i="10"/>
  <c r="L93" i="9"/>
  <c r="L93" i="7"/>
  <c r="L93" i="8"/>
  <c r="L93" i="6"/>
  <c r="L108" i="13"/>
  <c r="L108" i="12"/>
  <c r="L108" i="11"/>
  <c r="L108" i="10"/>
  <c r="L108" i="9"/>
  <c r="L108" i="7"/>
  <c r="L108" i="8"/>
  <c r="L108" i="6"/>
  <c r="L131" i="13"/>
  <c r="L131" i="12"/>
  <c r="L131" i="11"/>
  <c r="L131" i="10"/>
  <c r="L131" i="9"/>
  <c r="L131" i="7"/>
  <c r="L131" i="8"/>
  <c r="L131" i="6"/>
  <c r="L141" i="13"/>
  <c r="L141" i="12"/>
  <c r="L141" i="11"/>
  <c r="L141" i="10"/>
  <c r="L141" i="9"/>
  <c r="L141" i="7"/>
  <c r="L141" i="8"/>
  <c r="L141" i="6"/>
  <c r="L98" i="13"/>
  <c r="L98" i="12"/>
  <c r="L98" i="11"/>
  <c r="L98" i="10"/>
  <c r="L98" i="9"/>
  <c r="L98" i="7"/>
  <c r="L98" i="8"/>
  <c r="L98" i="6"/>
  <c r="L105" i="13"/>
  <c r="L105" i="12"/>
  <c r="L105" i="11"/>
  <c r="L105" i="10"/>
  <c r="L105" i="9"/>
  <c r="L105" i="7"/>
  <c r="L105" i="8"/>
  <c r="L105" i="6"/>
  <c r="L116" i="13"/>
  <c r="L116" i="12"/>
  <c r="L116" i="11"/>
  <c r="L116" i="10"/>
  <c r="L116" i="9"/>
  <c r="L116" i="7"/>
  <c r="L116" i="8"/>
  <c r="L116" i="6"/>
  <c r="L128" i="13"/>
  <c r="L128" i="12"/>
  <c r="L128" i="11"/>
  <c r="L128" i="10"/>
  <c r="L128" i="9"/>
  <c r="L128" i="7"/>
  <c r="L128" i="8"/>
  <c r="L128" i="6"/>
  <c r="L138" i="13"/>
  <c r="L138" i="12"/>
  <c r="L138" i="11"/>
  <c r="L138" i="10"/>
  <c r="L138" i="9"/>
  <c r="L138" i="8"/>
  <c r="L138" i="7"/>
  <c r="L138" i="6"/>
  <c r="K101" i="13"/>
  <c r="K101" i="12"/>
  <c r="K101" i="11"/>
  <c r="K101" i="10"/>
  <c r="K101" i="9"/>
  <c r="K101" i="7"/>
  <c r="K101" i="8"/>
  <c r="K101" i="6"/>
  <c r="K94" i="13"/>
  <c r="K94" i="12"/>
  <c r="K94" i="11"/>
  <c r="K94" i="10"/>
  <c r="K94" i="9"/>
  <c r="K94" i="7"/>
  <c r="K94" i="8"/>
  <c r="K94" i="6"/>
  <c r="K134" i="13"/>
  <c r="K134" i="12"/>
  <c r="K134" i="11"/>
  <c r="K134" i="10"/>
  <c r="K134" i="9"/>
  <c r="K134" i="7"/>
  <c r="K134" i="8"/>
  <c r="K134" i="6"/>
  <c r="K75" i="13"/>
  <c r="K75" i="11"/>
  <c r="K75" i="12"/>
  <c r="K75" i="10"/>
  <c r="K75" i="9"/>
  <c r="K75" i="8"/>
  <c r="K75" i="7"/>
  <c r="K75" i="6"/>
  <c r="K104" i="13"/>
  <c r="K104" i="12"/>
  <c r="K104" i="11"/>
  <c r="K104" i="10"/>
  <c r="K104" i="9"/>
  <c r="K104" i="7"/>
  <c r="K104" i="8"/>
  <c r="K104" i="6"/>
  <c r="K113" i="13"/>
  <c r="K113" i="12"/>
  <c r="K113" i="11"/>
  <c r="K113" i="10"/>
  <c r="K113" i="9"/>
  <c r="K113" i="7"/>
  <c r="K113" i="8"/>
  <c r="K113" i="6"/>
  <c r="K124" i="13"/>
  <c r="K124" i="12"/>
  <c r="K124" i="10"/>
  <c r="K124" i="11"/>
  <c r="K124" i="9"/>
  <c r="K124" i="7"/>
  <c r="K124" i="8"/>
  <c r="K124" i="6"/>
  <c r="K135" i="13"/>
  <c r="K135" i="12"/>
  <c r="K135" i="11"/>
  <c r="K135" i="10"/>
  <c r="K135" i="9"/>
  <c r="K135" i="7"/>
  <c r="K135" i="8"/>
  <c r="K135" i="6"/>
  <c r="J95" i="13"/>
  <c r="J95" i="12"/>
  <c r="J95" i="11"/>
  <c r="J95" i="10"/>
  <c r="J95" i="9"/>
  <c r="J95" i="7"/>
  <c r="J95" i="8"/>
  <c r="J95" i="6"/>
  <c r="J109" i="13"/>
  <c r="J109" i="12"/>
  <c r="J109" i="11"/>
  <c r="J109" i="10"/>
  <c r="J109" i="9"/>
  <c r="J109" i="8"/>
  <c r="J109" i="7"/>
  <c r="J109" i="6"/>
  <c r="J124" i="13"/>
  <c r="J124" i="12"/>
  <c r="J124" i="11"/>
  <c r="J124" i="10"/>
  <c r="J124" i="9"/>
  <c r="J124" i="8"/>
  <c r="J124" i="7"/>
  <c r="J124" i="6"/>
  <c r="J100" i="13"/>
  <c r="J100" i="12"/>
  <c r="J100" i="11"/>
  <c r="J100" i="10"/>
  <c r="J100" i="9"/>
  <c r="J100" i="7"/>
  <c r="J100" i="8"/>
  <c r="J100" i="6"/>
  <c r="J130" i="13"/>
  <c r="J130" i="12"/>
  <c r="J130" i="11"/>
  <c r="J130" i="10"/>
  <c r="J130" i="9"/>
  <c r="J130" i="7"/>
  <c r="J130" i="8"/>
  <c r="J130" i="6"/>
  <c r="J96" i="13"/>
  <c r="J96" i="12"/>
  <c r="J96" i="11"/>
  <c r="J96" i="10"/>
  <c r="J96" i="9"/>
  <c r="J96" i="7"/>
  <c r="J96" i="8"/>
  <c r="J96" i="6"/>
  <c r="J114" i="13"/>
  <c r="J114" i="12"/>
  <c r="J114" i="11"/>
  <c r="J114" i="10"/>
  <c r="J114" i="9"/>
  <c r="J114" i="7"/>
  <c r="J114" i="8"/>
  <c r="J114" i="6"/>
  <c r="J135" i="13"/>
  <c r="J135" i="12"/>
  <c r="J135" i="11"/>
  <c r="J135" i="10"/>
  <c r="J135" i="9"/>
  <c r="J135" i="7"/>
  <c r="J135" i="8"/>
  <c r="J135" i="6"/>
  <c r="J140" i="13"/>
  <c r="J140" i="12"/>
  <c r="J140" i="11"/>
  <c r="J140" i="10"/>
  <c r="J140" i="9"/>
  <c r="J140" i="8"/>
  <c r="J140" i="7"/>
  <c r="J140" i="6"/>
  <c r="G123" i="13"/>
  <c r="G123" i="12"/>
  <c r="G123" i="10"/>
  <c r="G123" i="11"/>
  <c r="G123" i="9"/>
  <c r="G123" i="7"/>
  <c r="G123" i="8"/>
  <c r="G123" i="6"/>
  <c r="K125" i="13"/>
  <c r="K125" i="11"/>
  <c r="K125" i="12"/>
  <c r="K125" i="10"/>
  <c r="K125" i="9"/>
  <c r="K125" i="8"/>
  <c r="K125" i="7"/>
  <c r="K125" i="6"/>
  <c r="Q114" i="13"/>
  <c r="Q114" i="12"/>
  <c r="Q114" i="11"/>
  <c r="Q114" i="10"/>
  <c r="Q114" i="9"/>
  <c r="Q114" i="8"/>
  <c r="Q114" i="7"/>
  <c r="Q114" i="6"/>
  <c r="Q93" i="13"/>
  <c r="Q93" i="12"/>
  <c r="Q93" i="11"/>
  <c r="Q93" i="10"/>
  <c r="Q93" i="9"/>
  <c r="Q93" i="8"/>
  <c r="Q93" i="7"/>
  <c r="Q93" i="6"/>
  <c r="Q112" i="13"/>
  <c r="Q112" i="12"/>
  <c r="Q112" i="11"/>
  <c r="Q112" i="10"/>
  <c r="Q112" i="9"/>
  <c r="Q112" i="8"/>
  <c r="Q112" i="7"/>
  <c r="Q112" i="6"/>
  <c r="Q94" i="13"/>
  <c r="Q94" i="12"/>
  <c r="Q94" i="11"/>
  <c r="Q94" i="10"/>
  <c r="Q94" i="9"/>
  <c r="Q94" i="8"/>
  <c r="Q94" i="7"/>
  <c r="Q94" i="6"/>
  <c r="Q100" i="13"/>
  <c r="Q100" i="12"/>
  <c r="Q100" i="10"/>
  <c r="Q100" i="11"/>
  <c r="Q100" i="9"/>
  <c r="Q100" i="8"/>
  <c r="Q100" i="7"/>
  <c r="Q100" i="6"/>
  <c r="Q107" i="13"/>
  <c r="Q107" i="12"/>
  <c r="Q107" i="11"/>
  <c r="Q107" i="10"/>
  <c r="Q107" i="9"/>
  <c r="Q107" i="8"/>
  <c r="Q107" i="7"/>
  <c r="Q107" i="6"/>
  <c r="Q118" i="13"/>
  <c r="Q118" i="12"/>
  <c r="Q118" i="10"/>
  <c r="Q118" i="11"/>
  <c r="Q118" i="9"/>
  <c r="Q118" i="8"/>
  <c r="Q118" i="7"/>
  <c r="Q118" i="6"/>
  <c r="Q131" i="13"/>
  <c r="Q131" i="12"/>
  <c r="Q131" i="11"/>
  <c r="Q131" i="10"/>
  <c r="Q131" i="9"/>
  <c r="Q131" i="8"/>
  <c r="Q131" i="7"/>
  <c r="Q131" i="6"/>
  <c r="Q141" i="13"/>
  <c r="Q141" i="12"/>
  <c r="Q141" i="11"/>
  <c r="Q141" i="10"/>
  <c r="Q141" i="9"/>
  <c r="Q141" i="8"/>
  <c r="Q141" i="7"/>
  <c r="Q141" i="6"/>
  <c r="U104" i="13"/>
  <c r="U104" i="12"/>
  <c r="U104" i="10"/>
  <c r="U104" i="11"/>
  <c r="U104" i="9"/>
  <c r="U104" i="8"/>
  <c r="U104" i="7"/>
  <c r="U104" i="6"/>
  <c r="U135" i="13"/>
  <c r="U135" i="12"/>
  <c r="U135" i="11"/>
  <c r="U135" i="10"/>
  <c r="U135" i="9"/>
  <c r="U135" i="8"/>
  <c r="U135" i="7"/>
  <c r="U135" i="6"/>
  <c r="U105" i="13"/>
  <c r="U105" i="12"/>
  <c r="U105" i="11"/>
  <c r="U105" i="10"/>
  <c r="U105" i="9"/>
  <c r="U105" i="8"/>
  <c r="U105" i="7"/>
  <c r="U105" i="6"/>
  <c r="U120" i="13"/>
  <c r="U120" i="12"/>
  <c r="U120" i="11"/>
  <c r="U120" i="10"/>
  <c r="U120" i="9"/>
  <c r="U120" i="8"/>
  <c r="U120" i="7"/>
  <c r="U120" i="6"/>
  <c r="U137" i="13"/>
  <c r="U137" i="12"/>
  <c r="U137" i="11"/>
  <c r="U137" i="10"/>
  <c r="U137" i="9"/>
  <c r="U137" i="8"/>
  <c r="U137" i="7"/>
  <c r="U137" i="6"/>
  <c r="U96" i="13"/>
  <c r="U96" i="12"/>
  <c r="U96" i="11"/>
  <c r="U96" i="10"/>
  <c r="U96" i="9"/>
  <c r="U96" i="8"/>
  <c r="U96" i="7"/>
  <c r="U96" i="6"/>
  <c r="U114" i="13"/>
  <c r="U114" i="12"/>
  <c r="U114" i="11"/>
  <c r="U114" i="10"/>
  <c r="U114" i="9"/>
  <c r="U114" i="8"/>
  <c r="U114" i="7"/>
  <c r="U114" i="6"/>
  <c r="U134" i="13"/>
  <c r="U134" i="12"/>
  <c r="U134" i="10"/>
  <c r="U134" i="11"/>
  <c r="U134" i="9"/>
  <c r="U134" i="8"/>
  <c r="U134" i="7"/>
  <c r="U134" i="6"/>
  <c r="Y95" i="13"/>
  <c r="Y95" i="12"/>
  <c r="Y95" i="11"/>
  <c r="Y95" i="10"/>
  <c r="Y95" i="9"/>
  <c r="Y95" i="8"/>
  <c r="Y95" i="7"/>
  <c r="Y95" i="6"/>
  <c r="Y109" i="13"/>
  <c r="Y109" i="12"/>
  <c r="Y109" i="11"/>
  <c r="Y109" i="10"/>
  <c r="Y109" i="9"/>
  <c r="Y109" i="8"/>
  <c r="Y109" i="7"/>
  <c r="Y109" i="6"/>
  <c r="Y124" i="13"/>
  <c r="Y124" i="12"/>
  <c r="Y124" i="11"/>
  <c r="Y124" i="10"/>
  <c r="Y124" i="9"/>
  <c r="Y124" i="8"/>
  <c r="Y124" i="7"/>
  <c r="Y124" i="6"/>
  <c r="Y93" i="13"/>
  <c r="Y93" i="12"/>
  <c r="Y93" i="10"/>
  <c r="Y93" i="11"/>
  <c r="Y93" i="9"/>
  <c r="Y93" i="8"/>
  <c r="Y93" i="7"/>
  <c r="Y93" i="6"/>
  <c r="Y107" i="13"/>
  <c r="Y107" i="12"/>
  <c r="Y107" i="11"/>
  <c r="Y107" i="10"/>
  <c r="Y107" i="9"/>
  <c r="Y107" i="8"/>
  <c r="Y107" i="7"/>
  <c r="Y107" i="6"/>
  <c r="Y138" i="13"/>
  <c r="Y138" i="12"/>
  <c r="Y138" i="11"/>
  <c r="Y138" i="10"/>
  <c r="Y138" i="9"/>
  <c r="Y138" i="8"/>
  <c r="Y138" i="7"/>
  <c r="Y138" i="6"/>
  <c r="Y108" i="13"/>
  <c r="Y108" i="12"/>
  <c r="Y108" i="11"/>
  <c r="Y108" i="10"/>
  <c r="Y108" i="9"/>
  <c r="Y108" i="8"/>
  <c r="Y108" i="7"/>
  <c r="Y108" i="6"/>
  <c r="Y131" i="13"/>
  <c r="Y131" i="12"/>
  <c r="Y131" i="11"/>
  <c r="Y131" i="10"/>
  <c r="Y131" i="9"/>
  <c r="Y131" i="8"/>
  <c r="Y131" i="7"/>
  <c r="Y131" i="6"/>
  <c r="Y141" i="13"/>
  <c r="Y141" i="12"/>
  <c r="Y141" i="11"/>
  <c r="Y141" i="9"/>
  <c r="Y141" i="10"/>
  <c r="Y141" i="8"/>
  <c r="Y141" i="7"/>
  <c r="Y141" i="6"/>
  <c r="M102" i="13"/>
  <c r="M102" i="12"/>
  <c r="M102" i="11"/>
  <c r="M102" i="10"/>
  <c r="M102" i="9"/>
  <c r="M102" i="7"/>
  <c r="M102" i="8"/>
  <c r="M102" i="6"/>
  <c r="M116" i="13"/>
  <c r="M116" i="12"/>
  <c r="M116" i="11"/>
  <c r="M116" i="10"/>
  <c r="M116" i="9"/>
  <c r="M116" i="7"/>
  <c r="M116" i="8"/>
  <c r="M116" i="6"/>
  <c r="M133" i="13"/>
  <c r="M133" i="12"/>
  <c r="M133" i="11"/>
  <c r="M133" i="10"/>
  <c r="M133" i="9"/>
  <c r="M133" i="7"/>
  <c r="M133" i="8"/>
  <c r="M133" i="6"/>
  <c r="M100" i="13"/>
  <c r="M100" i="11"/>
  <c r="M100" i="10"/>
  <c r="M100" i="12"/>
  <c r="M100" i="9"/>
  <c r="M100" i="7"/>
  <c r="M100" i="8"/>
  <c r="M100" i="6"/>
  <c r="M131" i="13"/>
  <c r="M131" i="12"/>
  <c r="M131" i="11"/>
  <c r="M131" i="10"/>
  <c r="M131" i="9"/>
  <c r="M131" i="8"/>
  <c r="M131" i="7"/>
  <c r="M131" i="6"/>
  <c r="M96" i="13"/>
  <c r="M96" i="12"/>
  <c r="M96" i="11"/>
  <c r="M96" i="10"/>
  <c r="M96" i="9"/>
  <c r="M96" i="7"/>
  <c r="M96" i="8"/>
  <c r="M96" i="6"/>
  <c r="M114" i="13"/>
  <c r="M114" i="12"/>
  <c r="M114" i="11"/>
  <c r="M114" i="10"/>
  <c r="M114" i="9"/>
  <c r="M114" i="7"/>
  <c r="M114" i="8"/>
  <c r="M114" i="6"/>
  <c r="M134" i="13"/>
  <c r="M134" i="12"/>
  <c r="M134" i="10"/>
  <c r="M134" i="11"/>
  <c r="M134" i="9"/>
  <c r="M134" i="7"/>
  <c r="M134" i="8"/>
  <c r="M134" i="6"/>
  <c r="S98" i="13"/>
  <c r="S98" i="12"/>
  <c r="S98" i="10"/>
  <c r="S98" i="11"/>
  <c r="S98" i="9"/>
  <c r="S98" i="8"/>
  <c r="S98" i="7"/>
  <c r="S98" i="6"/>
  <c r="S105" i="13"/>
  <c r="S105" i="12"/>
  <c r="S105" i="10"/>
  <c r="S105" i="11"/>
  <c r="S105" i="9"/>
  <c r="S105" i="8"/>
  <c r="S105" i="7"/>
  <c r="S105" i="6"/>
  <c r="S116" i="13"/>
  <c r="S116" i="12"/>
  <c r="S116" i="10"/>
  <c r="S116" i="11"/>
  <c r="S116" i="9"/>
  <c r="S116" i="8"/>
  <c r="S116" i="7"/>
  <c r="S116" i="6"/>
  <c r="S94" i="13"/>
  <c r="S94" i="12"/>
  <c r="S94" i="10"/>
  <c r="S94" i="11"/>
  <c r="S94" i="9"/>
  <c r="S94" i="8"/>
  <c r="S94" i="7"/>
  <c r="S94" i="6"/>
  <c r="S135" i="13"/>
  <c r="S135" i="12"/>
  <c r="S135" i="11"/>
  <c r="S135" i="10"/>
  <c r="S135" i="9"/>
  <c r="S135" i="8"/>
  <c r="S135" i="7"/>
  <c r="S135" i="6"/>
  <c r="S101" i="13"/>
  <c r="S101" i="12"/>
  <c r="S101" i="11"/>
  <c r="S101" i="10"/>
  <c r="S101" i="9"/>
  <c r="S101" i="8"/>
  <c r="S101" i="7"/>
  <c r="S101" i="6"/>
  <c r="S128" i="13"/>
  <c r="S128" i="12"/>
  <c r="S128" i="11"/>
  <c r="S128" i="10"/>
  <c r="S128" i="9"/>
  <c r="S128" i="8"/>
  <c r="S128" i="7"/>
  <c r="S128" i="6"/>
  <c r="S138" i="13"/>
  <c r="S138" i="12"/>
  <c r="S138" i="11"/>
  <c r="S138" i="10"/>
  <c r="S138" i="9"/>
  <c r="S138" i="8"/>
  <c r="S138" i="7"/>
  <c r="S138" i="6"/>
  <c r="W101" i="13"/>
  <c r="W101" i="12"/>
  <c r="W101" i="11"/>
  <c r="W101" i="10"/>
  <c r="W101" i="9"/>
  <c r="W101" i="8"/>
  <c r="W101" i="7"/>
  <c r="W101" i="6"/>
  <c r="W128" i="13"/>
  <c r="W128" i="12"/>
  <c r="W128" i="11"/>
  <c r="W128" i="10"/>
  <c r="W128" i="9"/>
  <c r="W128" i="8"/>
  <c r="W128" i="7"/>
  <c r="W128" i="6"/>
  <c r="W138" i="13"/>
  <c r="W138" i="12"/>
  <c r="W138" i="11"/>
  <c r="W138" i="10"/>
  <c r="W138" i="9"/>
  <c r="W138" i="8"/>
  <c r="W138" i="7"/>
  <c r="W138" i="6"/>
  <c r="W75" i="13"/>
  <c r="W75" i="12"/>
  <c r="W75" i="11"/>
  <c r="W75" i="10"/>
  <c r="W75" i="9"/>
  <c r="W75" i="8"/>
  <c r="W75" i="7"/>
  <c r="W75" i="6"/>
  <c r="W104" i="13"/>
  <c r="W104" i="12"/>
  <c r="W104" i="11"/>
  <c r="W104" i="10"/>
  <c r="W104" i="9"/>
  <c r="W104" i="8"/>
  <c r="W104" i="7"/>
  <c r="W104" i="6"/>
  <c r="W113" i="13"/>
  <c r="W113" i="12"/>
  <c r="W113" i="11"/>
  <c r="W113" i="10"/>
  <c r="W113" i="9"/>
  <c r="W113" i="8"/>
  <c r="W113" i="7"/>
  <c r="W113" i="6"/>
  <c r="W124" i="13"/>
  <c r="W124" i="12"/>
  <c r="W124" i="10"/>
  <c r="W124" i="11"/>
  <c r="W124" i="9"/>
  <c r="W124" i="8"/>
  <c r="W124" i="7"/>
  <c r="W124" i="6"/>
  <c r="W133" i="13"/>
  <c r="W133" i="12"/>
  <c r="W133" i="11"/>
  <c r="W133" i="10"/>
  <c r="W133" i="9"/>
  <c r="W133" i="8"/>
  <c r="W133" i="7"/>
  <c r="W133" i="6"/>
  <c r="W93" i="13"/>
  <c r="W93" i="12"/>
  <c r="W93" i="11"/>
  <c r="W93" i="9"/>
  <c r="W93" i="10"/>
  <c r="W93" i="8"/>
  <c r="W93" i="7"/>
  <c r="W93" i="6"/>
  <c r="P101" i="13"/>
  <c r="P101" i="12"/>
  <c r="P101" i="11"/>
  <c r="P101" i="10"/>
  <c r="P101" i="9"/>
  <c r="P101" i="8"/>
  <c r="P101" i="7"/>
  <c r="P101" i="6"/>
  <c r="P129" i="13"/>
  <c r="P129" i="11"/>
  <c r="P129" i="10"/>
  <c r="P129" i="12"/>
  <c r="P129" i="9"/>
  <c r="P129" i="8"/>
  <c r="P129" i="7"/>
  <c r="P129" i="6"/>
  <c r="P137" i="13"/>
  <c r="P137" i="12"/>
  <c r="P137" i="10"/>
  <c r="P137" i="11"/>
  <c r="P137" i="9"/>
  <c r="P137" i="8"/>
  <c r="P137" i="7"/>
  <c r="P137" i="6"/>
  <c r="P98" i="13"/>
  <c r="P98" i="12"/>
  <c r="P98" i="11"/>
  <c r="P98" i="10"/>
  <c r="P98" i="9"/>
  <c r="P98" i="8"/>
  <c r="P98" i="7"/>
  <c r="P98" i="6"/>
  <c r="P105" i="13"/>
  <c r="P105" i="12"/>
  <c r="P105" i="11"/>
  <c r="P105" i="10"/>
  <c r="P105" i="9"/>
  <c r="P105" i="8"/>
  <c r="P105" i="7"/>
  <c r="P105" i="6"/>
  <c r="P116" i="13"/>
  <c r="P116" i="12"/>
  <c r="P116" i="11"/>
  <c r="P116" i="10"/>
  <c r="P116" i="9"/>
  <c r="P116" i="8"/>
  <c r="P116" i="7"/>
  <c r="P116" i="6"/>
  <c r="P128" i="13"/>
  <c r="P128" i="12"/>
  <c r="P128" i="11"/>
  <c r="P128" i="10"/>
  <c r="P128" i="9"/>
  <c r="P128" i="8"/>
  <c r="P128" i="7"/>
  <c r="P128" i="6"/>
  <c r="P138" i="13"/>
  <c r="P138" i="12"/>
  <c r="P138" i="11"/>
  <c r="P138" i="10"/>
  <c r="P138" i="9"/>
  <c r="P138" i="8"/>
  <c r="P138" i="7"/>
  <c r="P138" i="6"/>
  <c r="O101" i="13"/>
  <c r="O101" i="12"/>
  <c r="O101" i="11"/>
  <c r="O101" i="10"/>
  <c r="O101" i="9"/>
  <c r="O101" i="7"/>
  <c r="O101" i="8"/>
  <c r="O101" i="6"/>
  <c r="O128" i="13"/>
  <c r="O128" i="12"/>
  <c r="O128" i="11"/>
  <c r="O128" i="10"/>
  <c r="O128" i="9"/>
  <c r="O128" i="7"/>
  <c r="O128" i="8"/>
  <c r="O128" i="6"/>
  <c r="O138" i="13"/>
  <c r="O138" i="12"/>
  <c r="O138" i="11"/>
  <c r="O138" i="10"/>
  <c r="O138" i="9"/>
  <c r="O138" i="7"/>
  <c r="O138" i="8"/>
  <c r="O138" i="6"/>
  <c r="O75" i="13"/>
  <c r="O75" i="12"/>
  <c r="O75" i="11"/>
  <c r="O75" i="10"/>
  <c r="O75" i="9"/>
  <c r="O75" i="8"/>
  <c r="O75" i="7"/>
  <c r="O75" i="6"/>
  <c r="O104" i="13"/>
  <c r="O104" i="12"/>
  <c r="O104" i="11"/>
  <c r="O104" i="10"/>
  <c r="O104" i="9"/>
  <c r="O104" i="7"/>
  <c r="O104" i="8"/>
  <c r="O104" i="6"/>
  <c r="O113" i="13"/>
  <c r="O113" i="12"/>
  <c r="O113" i="11"/>
  <c r="O113" i="10"/>
  <c r="O113" i="9"/>
  <c r="O113" i="7"/>
  <c r="O113" i="8"/>
  <c r="O113" i="6"/>
  <c r="O124" i="13"/>
  <c r="O124" i="12"/>
  <c r="O124" i="11"/>
  <c r="O124" i="10"/>
  <c r="O124" i="9"/>
  <c r="O124" i="7"/>
  <c r="O124" i="8"/>
  <c r="O124" i="6"/>
  <c r="O133" i="13"/>
  <c r="O133" i="12"/>
  <c r="O133" i="11"/>
  <c r="O133" i="10"/>
  <c r="O133" i="9"/>
  <c r="O133" i="8"/>
  <c r="O133" i="7"/>
  <c r="O133" i="6"/>
  <c r="O93" i="13"/>
  <c r="O93" i="12"/>
  <c r="O93" i="11"/>
  <c r="O93" i="10"/>
  <c r="O93" i="9"/>
  <c r="O93" i="7"/>
  <c r="O93" i="8"/>
  <c r="O93" i="6"/>
  <c r="I130" i="13"/>
  <c r="I130" i="12"/>
  <c r="I130" i="11"/>
  <c r="I130" i="10"/>
  <c r="I130" i="9"/>
  <c r="I130" i="7"/>
  <c r="I130" i="8"/>
  <c r="I130" i="6"/>
  <c r="I94" i="13"/>
  <c r="I94" i="12"/>
  <c r="I94" i="11"/>
  <c r="I94" i="10"/>
  <c r="I94" i="9"/>
  <c r="I94" i="7"/>
  <c r="I94" i="8"/>
  <c r="I94" i="6"/>
  <c r="I128" i="13"/>
  <c r="I128" i="12"/>
  <c r="I128" i="11"/>
  <c r="I128" i="10"/>
  <c r="I128" i="9"/>
  <c r="I128" i="7"/>
  <c r="I128" i="8"/>
  <c r="I128" i="6"/>
  <c r="I75" i="13"/>
  <c r="I75" i="12"/>
  <c r="I75" i="10"/>
  <c r="I75" i="11"/>
  <c r="I75" i="9"/>
  <c r="I75" i="7"/>
  <c r="I75" i="8"/>
  <c r="I75" i="6"/>
  <c r="I104" i="13"/>
  <c r="I104" i="12"/>
  <c r="I104" i="11"/>
  <c r="I104" i="10"/>
  <c r="I104" i="9"/>
  <c r="I104" i="7"/>
  <c r="I104" i="8"/>
  <c r="I104" i="6"/>
  <c r="I113" i="13"/>
  <c r="I113" i="12"/>
  <c r="I113" i="11"/>
  <c r="I113" i="10"/>
  <c r="I113" i="9"/>
  <c r="I113" i="7"/>
  <c r="I113" i="8"/>
  <c r="I113" i="6"/>
  <c r="I124" i="13"/>
  <c r="I124" i="12"/>
  <c r="I124" i="11"/>
  <c r="I124" i="10"/>
  <c r="I124" i="9"/>
  <c r="I124" i="7"/>
  <c r="I124" i="8"/>
  <c r="I124" i="6"/>
  <c r="I135" i="13"/>
  <c r="I135" i="12"/>
  <c r="I135" i="11"/>
  <c r="I135" i="10"/>
  <c r="I135" i="9"/>
  <c r="I135" i="8"/>
  <c r="I135" i="7"/>
  <c r="I135" i="6"/>
  <c r="R100" i="13"/>
  <c r="R100" i="12"/>
  <c r="R100" i="11"/>
  <c r="R100" i="10"/>
  <c r="R100" i="9"/>
  <c r="R100" i="8"/>
  <c r="R100" i="7"/>
  <c r="R100" i="6"/>
  <c r="R130" i="13"/>
  <c r="R130" i="12"/>
  <c r="R130" i="11"/>
  <c r="R130" i="10"/>
  <c r="R130" i="9"/>
  <c r="R130" i="8"/>
  <c r="R130" i="7"/>
  <c r="R130" i="6"/>
  <c r="R95" i="13"/>
  <c r="R95" i="12"/>
  <c r="R95" i="11"/>
  <c r="R95" i="10"/>
  <c r="R95" i="9"/>
  <c r="R95" i="8"/>
  <c r="R95" i="7"/>
  <c r="R95" i="6"/>
  <c r="R109" i="13"/>
  <c r="R109" i="12"/>
  <c r="R109" i="11"/>
  <c r="R109" i="10"/>
  <c r="R109" i="9"/>
  <c r="R109" i="8"/>
  <c r="R109" i="7"/>
  <c r="R109" i="6"/>
  <c r="R124" i="13"/>
  <c r="R124" i="12"/>
  <c r="R124" i="11"/>
  <c r="R124" i="10"/>
  <c r="R124" i="9"/>
  <c r="R124" i="8"/>
  <c r="R124" i="7"/>
  <c r="R124" i="6"/>
  <c r="R93" i="13"/>
  <c r="R93" i="12"/>
  <c r="R93" i="10"/>
  <c r="R93" i="11"/>
  <c r="R93" i="9"/>
  <c r="R93" i="8"/>
  <c r="R93" i="7"/>
  <c r="R93" i="6"/>
  <c r="R108" i="13"/>
  <c r="R108" i="12"/>
  <c r="R108" i="10"/>
  <c r="R108" i="11"/>
  <c r="R108" i="9"/>
  <c r="R108" i="8"/>
  <c r="R108" i="7"/>
  <c r="R108" i="6"/>
  <c r="R131" i="13"/>
  <c r="R131" i="12"/>
  <c r="R131" i="10"/>
  <c r="R131" i="11"/>
  <c r="R131" i="9"/>
  <c r="R131" i="8"/>
  <c r="R131" i="7"/>
  <c r="R131" i="6"/>
  <c r="R141" i="13"/>
  <c r="R141" i="12"/>
  <c r="R141" i="11"/>
  <c r="R141" i="10"/>
  <c r="R141" i="9"/>
  <c r="R141" i="8"/>
  <c r="R141" i="7"/>
  <c r="R141" i="6"/>
  <c r="V112" i="13"/>
  <c r="V112" i="12"/>
  <c r="V112" i="10"/>
  <c r="V112" i="11"/>
  <c r="V112" i="9"/>
  <c r="V112" i="8"/>
  <c r="V112" i="7"/>
  <c r="V112" i="6"/>
  <c r="V96" i="13"/>
  <c r="V96" i="12"/>
  <c r="V96" i="11"/>
  <c r="V96" i="10"/>
  <c r="V96" i="9"/>
  <c r="V96" i="8"/>
  <c r="V96" i="7"/>
  <c r="V96" i="6"/>
  <c r="V137" i="13"/>
  <c r="V137" i="12"/>
  <c r="V137" i="11"/>
  <c r="V137" i="10"/>
  <c r="V137" i="9"/>
  <c r="V137" i="8"/>
  <c r="V137" i="7"/>
  <c r="V137" i="6"/>
  <c r="V75" i="13"/>
  <c r="V75" i="12"/>
  <c r="V75" i="11"/>
  <c r="V75" i="10"/>
  <c r="V75" i="9"/>
  <c r="V75" i="8"/>
  <c r="V75" i="7"/>
  <c r="V75" i="6"/>
  <c r="V104" i="13"/>
  <c r="V104" i="12"/>
  <c r="V104" i="11"/>
  <c r="V104" i="10"/>
  <c r="V104" i="9"/>
  <c r="V104" i="8"/>
  <c r="V104" i="7"/>
  <c r="V104" i="6"/>
  <c r="V113" i="13"/>
  <c r="V113" i="12"/>
  <c r="V113" i="11"/>
  <c r="V113" i="10"/>
  <c r="V113" i="9"/>
  <c r="V113" i="8"/>
  <c r="V113" i="7"/>
  <c r="V113" i="6"/>
  <c r="V124" i="13"/>
  <c r="V124" i="12"/>
  <c r="V124" i="11"/>
  <c r="V124" i="10"/>
  <c r="V124" i="9"/>
  <c r="V124" i="8"/>
  <c r="V124" i="7"/>
  <c r="V124" i="6"/>
  <c r="V134" i="13"/>
  <c r="V134" i="12"/>
  <c r="V134" i="11"/>
  <c r="V134" i="10"/>
  <c r="V134" i="9"/>
  <c r="V134" i="8"/>
  <c r="V134" i="7"/>
  <c r="V134" i="6"/>
  <c r="Z95" i="13"/>
  <c r="Z95" i="12"/>
  <c r="Z95" i="11"/>
  <c r="Z95" i="10"/>
  <c r="Z95" i="9"/>
  <c r="Z95" i="8"/>
  <c r="Z95" i="7"/>
  <c r="Z95" i="6"/>
  <c r="Z109" i="13"/>
  <c r="Z109" i="12"/>
  <c r="Z109" i="11"/>
  <c r="Z109" i="10"/>
  <c r="Z109" i="9"/>
  <c r="Z109" i="8"/>
  <c r="Z109" i="7"/>
  <c r="Z109" i="6"/>
  <c r="Z124" i="13"/>
  <c r="Z124" i="12"/>
  <c r="Z124" i="11"/>
  <c r="Z124" i="10"/>
  <c r="Z124" i="9"/>
  <c r="Z124" i="8"/>
  <c r="Z124" i="7"/>
  <c r="Z124" i="6"/>
  <c r="Z75" i="13"/>
  <c r="Z75" i="12"/>
  <c r="Z75" i="11"/>
  <c r="Z75" i="10"/>
  <c r="Z75" i="9"/>
  <c r="Z75" i="8"/>
  <c r="Z75" i="7"/>
  <c r="Z75" i="6"/>
  <c r="Z118" i="13"/>
  <c r="Z118" i="12"/>
  <c r="Z118" i="11"/>
  <c r="Z118" i="10"/>
  <c r="Z118" i="9"/>
  <c r="Z118" i="8"/>
  <c r="Z118" i="7"/>
  <c r="Z118" i="6"/>
  <c r="Z93" i="13"/>
  <c r="Z93" i="12"/>
  <c r="Z93" i="11"/>
  <c r="Z93" i="10"/>
  <c r="Z93" i="9"/>
  <c r="Z93" i="8"/>
  <c r="Z93" i="7"/>
  <c r="Z93" i="6"/>
  <c r="Z108" i="13"/>
  <c r="Z108" i="12"/>
  <c r="Z108" i="11"/>
  <c r="Z108" i="10"/>
  <c r="Z108" i="9"/>
  <c r="Z108" i="8"/>
  <c r="Z108" i="7"/>
  <c r="Z108" i="6"/>
  <c r="Z131" i="13"/>
  <c r="Z131" i="11"/>
  <c r="Z131" i="12"/>
  <c r="Z131" i="10"/>
  <c r="Z131" i="9"/>
  <c r="Z131" i="8"/>
  <c r="Z131" i="7"/>
  <c r="Z131" i="6"/>
  <c r="Z141" i="13"/>
  <c r="Z141" i="12"/>
  <c r="Z141" i="11"/>
  <c r="Z141" i="10"/>
  <c r="Z141" i="9"/>
  <c r="Z141" i="8"/>
  <c r="Z141" i="7"/>
  <c r="Z141" i="6"/>
  <c r="N129" i="13"/>
  <c r="N129" i="12"/>
  <c r="N129" i="11"/>
  <c r="N129" i="10"/>
  <c r="N129" i="9"/>
  <c r="N129" i="7"/>
  <c r="N129" i="8"/>
  <c r="N129" i="6"/>
  <c r="N94" i="13"/>
  <c r="N94" i="12"/>
  <c r="N94" i="11"/>
  <c r="N94" i="10"/>
  <c r="N94" i="9"/>
  <c r="N94" i="8"/>
  <c r="N94" i="7"/>
  <c r="N94" i="6"/>
  <c r="N131" i="13"/>
  <c r="N131" i="12"/>
  <c r="N131" i="11"/>
  <c r="N131" i="10"/>
  <c r="N131" i="9"/>
  <c r="N131" i="7"/>
  <c r="N131" i="8"/>
  <c r="N131" i="6"/>
  <c r="N75" i="13"/>
  <c r="N75" i="12"/>
  <c r="N75" i="11"/>
  <c r="N75" i="10"/>
  <c r="N75" i="9"/>
  <c r="N75" i="7"/>
  <c r="N75" i="8"/>
  <c r="N75" i="6"/>
  <c r="N104" i="13"/>
  <c r="N104" i="12"/>
  <c r="N104" i="11"/>
  <c r="N104" i="10"/>
  <c r="N104" i="9"/>
  <c r="N104" i="7"/>
  <c r="N104" i="8"/>
  <c r="N104" i="6"/>
  <c r="N113" i="13"/>
  <c r="N113" i="12"/>
  <c r="N113" i="11"/>
  <c r="N113" i="10"/>
  <c r="N113" i="9"/>
  <c r="N113" i="8"/>
  <c r="N113" i="7"/>
  <c r="N113" i="6"/>
  <c r="N124" i="13"/>
  <c r="N124" i="12"/>
  <c r="N124" i="11"/>
  <c r="N124" i="10"/>
  <c r="N124" i="9"/>
  <c r="N124" i="8"/>
  <c r="N124" i="7"/>
  <c r="N124" i="6"/>
  <c r="N134" i="13"/>
  <c r="N134" i="12"/>
  <c r="N134" i="11"/>
  <c r="N134" i="10"/>
  <c r="N134" i="9"/>
  <c r="N134" i="7"/>
  <c r="N134" i="8"/>
  <c r="N134" i="6"/>
  <c r="H90" i="13"/>
  <c r="H90" i="12"/>
  <c r="H90" i="10"/>
  <c r="H90" i="11"/>
  <c r="H90" i="9"/>
  <c r="H90" i="7"/>
  <c r="H90" i="8"/>
  <c r="H90" i="6"/>
  <c r="H107" i="13"/>
  <c r="H107" i="12"/>
  <c r="H107" i="11"/>
  <c r="H107" i="10"/>
  <c r="H107" i="9"/>
  <c r="H107" i="8"/>
  <c r="H107" i="7"/>
  <c r="H107" i="6"/>
  <c r="H138" i="13"/>
  <c r="H138" i="12"/>
  <c r="H138" i="11"/>
  <c r="H138" i="10"/>
  <c r="H138" i="9"/>
  <c r="H138" i="8"/>
  <c r="H138" i="7"/>
  <c r="H138" i="6"/>
  <c r="H105" i="13"/>
  <c r="H105" i="12"/>
  <c r="H105" i="10"/>
  <c r="H105" i="11"/>
  <c r="H105" i="9"/>
  <c r="H105" i="7"/>
  <c r="H105" i="8"/>
  <c r="H105" i="6"/>
  <c r="H120" i="13"/>
  <c r="H120" i="12"/>
  <c r="H120" i="10"/>
  <c r="H120" i="11"/>
  <c r="H120" i="9"/>
  <c r="H120" i="7"/>
  <c r="H120" i="8"/>
  <c r="H120" i="6"/>
  <c r="H140" i="13"/>
  <c r="H140" i="12"/>
  <c r="H140" i="10"/>
  <c r="H140" i="11"/>
  <c r="H140" i="9"/>
  <c r="H140" i="7"/>
  <c r="H140" i="8"/>
  <c r="H140" i="6"/>
  <c r="H108" i="13"/>
  <c r="H108" i="12"/>
  <c r="H108" i="11"/>
  <c r="H108" i="10"/>
  <c r="H108" i="9"/>
  <c r="H108" i="7"/>
  <c r="H108" i="8"/>
  <c r="H108" i="6"/>
  <c r="H131" i="13"/>
  <c r="H131" i="12"/>
  <c r="H131" i="11"/>
  <c r="H131" i="10"/>
  <c r="H131" i="9"/>
  <c r="H131" i="7"/>
  <c r="H131" i="8"/>
  <c r="H131" i="6"/>
  <c r="H141" i="13"/>
  <c r="H141" i="12"/>
  <c r="H141" i="11"/>
  <c r="H141" i="10"/>
  <c r="H141" i="9"/>
  <c r="H141" i="7"/>
  <c r="H141" i="8"/>
  <c r="H141" i="6"/>
  <c r="G108" i="13"/>
  <c r="G108" i="12"/>
  <c r="G108" i="10"/>
  <c r="G108" i="11"/>
  <c r="G108" i="9"/>
  <c r="G108" i="7"/>
  <c r="G108" i="8"/>
  <c r="G108" i="6"/>
  <c r="G130" i="13"/>
  <c r="G130" i="12"/>
  <c r="G130" i="11"/>
  <c r="G130" i="10"/>
  <c r="G130" i="9"/>
  <c r="G130" i="7"/>
  <c r="G130" i="8"/>
  <c r="G130" i="6"/>
  <c r="G98" i="13"/>
  <c r="G98" i="12"/>
  <c r="G98" i="11"/>
  <c r="G98" i="10"/>
  <c r="G98" i="9"/>
  <c r="G98" i="7"/>
  <c r="G98" i="8"/>
  <c r="G98" i="6"/>
  <c r="G105" i="13"/>
  <c r="G105" i="12"/>
  <c r="G105" i="11"/>
  <c r="G105" i="10"/>
  <c r="G105" i="9"/>
  <c r="G105" i="7"/>
  <c r="G105" i="8"/>
  <c r="G105" i="6"/>
  <c r="G116" i="13"/>
  <c r="G116" i="12"/>
  <c r="G116" i="11"/>
  <c r="G116" i="10"/>
  <c r="G116" i="9"/>
  <c r="G116" i="7"/>
  <c r="G116" i="8"/>
  <c r="G116" i="6"/>
  <c r="G128" i="13"/>
  <c r="G128" i="12"/>
  <c r="G128" i="11"/>
  <c r="G128" i="10"/>
  <c r="G128" i="9"/>
  <c r="G128" i="7"/>
  <c r="G128" i="8"/>
  <c r="G128" i="6"/>
  <c r="G129" i="13"/>
  <c r="G129" i="12"/>
  <c r="G129" i="11"/>
  <c r="G129" i="10"/>
  <c r="G129" i="9"/>
  <c r="G129" i="8"/>
  <c r="G129" i="7"/>
  <c r="G129" i="6"/>
  <c r="G137" i="13"/>
  <c r="G137" i="12"/>
  <c r="G137" i="11"/>
  <c r="G137" i="10"/>
  <c r="G137" i="9"/>
  <c r="G137" i="8"/>
  <c r="G137" i="7"/>
  <c r="G137" i="6"/>
  <c r="T90" i="13"/>
  <c r="T90" i="12"/>
  <c r="T90" i="11"/>
  <c r="T90" i="10"/>
  <c r="T90" i="9"/>
  <c r="T90" i="8"/>
  <c r="T90" i="7"/>
  <c r="T90" i="6"/>
  <c r="T108" i="13"/>
  <c r="T108" i="12"/>
  <c r="T108" i="11"/>
  <c r="T108" i="10"/>
  <c r="T108" i="9"/>
  <c r="T108" i="8"/>
  <c r="T108" i="7"/>
  <c r="T108" i="6"/>
  <c r="T131" i="13"/>
  <c r="T131" i="12"/>
  <c r="T131" i="11"/>
  <c r="T131" i="10"/>
  <c r="T131" i="9"/>
  <c r="T131" i="8"/>
  <c r="T131" i="7"/>
  <c r="T131" i="6"/>
  <c r="T141" i="13"/>
  <c r="T141" i="12"/>
  <c r="T141" i="11"/>
  <c r="T141" i="10"/>
  <c r="T141" i="9"/>
  <c r="T141" i="8"/>
  <c r="T141" i="7"/>
  <c r="T141" i="6"/>
  <c r="T100" i="13"/>
  <c r="T100" i="12"/>
  <c r="T100" i="11"/>
  <c r="T100" i="10"/>
  <c r="T100" i="9"/>
  <c r="T100" i="8"/>
  <c r="T100" i="7"/>
  <c r="T100" i="6"/>
  <c r="T107" i="13"/>
  <c r="T107" i="12"/>
  <c r="T107" i="11"/>
  <c r="T107" i="10"/>
  <c r="T107" i="9"/>
  <c r="T107" i="8"/>
  <c r="T107" i="7"/>
  <c r="T107" i="6"/>
  <c r="T118" i="13"/>
  <c r="T118" i="12"/>
  <c r="T118" i="11"/>
  <c r="T118" i="10"/>
  <c r="T118" i="9"/>
  <c r="T118" i="8"/>
  <c r="T118" i="7"/>
  <c r="T118" i="6"/>
  <c r="T130" i="13"/>
  <c r="T130" i="12"/>
  <c r="T130" i="11"/>
  <c r="T130" i="10"/>
  <c r="T130" i="9"/>
  <c r="T130" i="8"/>
  <c r="T130" i="7"/>
  <c r="T130" i="6"/>
  <c r="T140" i="13"/>
  <c r="T140" i="12"/>
  <c r="T140" i="11"/>
  <c r="T140" i="10"/>
  <c r="T140" i="9"/>
  <c r="T140" i="8"/>
  <c r="T140" i="7"/>
  <c r="T140" i="6"/>
  <c r="X98" i="13"/>
  <c r="X98" i="12"/>
  <c r="X98" i="11"/>
  <c r="X98" i="10"/>
  <c r="X98" i="9"/>
  <c r="X98" i="8"/>
  <c r="X98" i="7"/>
  <c r="X98" i="6"/>
  <c r="X105" i="13"/>
  <c r="X105" i="12"/>
  <c r="X105" i="11"/>
  <c r="X105" i="9"/>
  <c r="X105" i="10"/>
  <c r="X105" i="8"/>
  <c r="X105" i="7"/>
  <c r="X105" i="6"/>
  <c r="X116" i="13"/>
  <c r="X116" i="12"/>
  <c r="X116" i="11"/>
  <c r="X116" i="9"/>
  <c r="X116" i="10"/>
  <c r="X116" i="8"/>
  <c r="X116" i="7"/>
  <c r="X116" i="6"/>
  <c r="X128" i="13"/>
  <c r="X128" i="12"/>
  <c r="X128" i="11"/>
  <c r="X128" i="9"/>
  <c r="X128" i="10"/>
  <c r="X128" i="8"/>
  <c r="X128" i="7"/>
  <c r="X128" i="6"/>
  <c r="X138" i="13"/>
  <c r="X138" i="12"/>
  <c r="X138" i="11"/>
  <c r="X138" i="10"/>
  <c r="X138" i="9"/>
  <c r="X138" i="8"/>
  <c r="X138" i="7"/>
  <c r="X138" i="6"/>
  <c r="X96" i="13"/>
  <c r="X96" i="12"/>
  <c r="X96" i="11"/>
  <c r="X96" i="10"/>
  <c r="X96" i="9"/>
  <c r="X96" i="8"/>
  <c r="X96" i="7"/>
  <c r="X96" i="6"/>
  <c r="X114" i="13"/>
  <c r="X114" i="12"/>
  <c r="X114" i="10"/>
  <c r="X114" i="11"/>
  <c r="X114" i="9"/>
  <c r="X114" i="8"/>
  <c r="X114" i="7"/>
  <c r="X114" i="6"/>
  <c r="X135" i="13"/>
  <c r="X135" i="12"/>
  <c r="X135" i="11"/>
  <c r="X135" i="10"/>
  <c r="X135" i="9"/>
  <c r="X135" i="8"/>
  <c r="X135" i="7"/>
  <c r="X135" i="6"/>
  <c r="L94" i="13"/>
  <c r="L94" i="12"/>
  <c r="L94" i="11"/>
  <c r="L94" i="10"/>
  <c r="L94" i="9"/>
  <c r="L94" i="7"/>
  <c r="L94" i="8"/>
  <c r="L94" i="6"/>
  <c r="L112" i="13"/>
  <c r="L112" i="12"/>
  <c r="L112" i="11"/>
  <c r="L112" i="10"/>
  <c r="L112" i="9"/>
  <c r="L112" i="7"/>
  <c r="L112" i="8"/>
  <c r="L112" i="6"/>
  <c r="L133" i="13"/>
  <c r="L133" i="12"/>
  <c r="L133" i="11"/>
  <c r="L133" i="10"/>
  <c r="L133" i="9"/>
  <c r="L133" i="7"/>
  <c r="L133" i="8"/>
  <c r="L133" i="6"/>
  <c r="L90" i="13"/>
  <c r="L90" i="12"/>
  <c r="L90" i="11"/>
  <c r="L90" i="10"/>
  <c r="L90" i="9"/>
  <c r="L90" i="7"/>
  <c r="L90" i="8"/>
  <c r="L90" i="6"/>
  <c r="L100" i="13"/>
  <c r="L100" i="12"/>
  <c r="L100" i="11"/>
  <c r="L100" i="10"/>
  <c r="L100" i="9"/>
  <c r="L100" i="8"/>
  <c r="L100" i="7"/>
  <c r="L100" i="6"/>
  <c r="L107" i="13"/>
  <c r="L107" i="12"/>
  <c r="L107" i="11"/>
  <c r="L107" i="10"/>
  <c r="L107" i="9"/>
  <c r="L107" i="8"/>
  <c r="L107" i="7"/>
  <c r="L107" i="6"/>
  <c r="L118" i="13"/>
  <c r="L118" i="12"/>
  <c r="L118" i="11"/>
  <c r="L118" i="10"/>
  <c r="L118" i="9"/>
  <c r="L118" i="8"/>
  <c r="L118" i="7"/>
  <c r="L118" i="6"/>
  <c r="L130" i="13"/>
  <c r="L130" i="12"/>
  <c r="L130" i="11"/>
  <c r="L130" i="10"/>
  <c r="L130" i="9"/>
  <c r="L130" i="8"/>
  <c r="L130" i="7"/>
  <c r="L130" i="6"/>
  <c r="L140" i="13"/>
  <c r="L140" i="12"/>
  <c r="L140" i="11"/>
  <c r="L140" i="10"/>
  <c r="L140" i="9"/>
  <c r="L140" i="7"/>
  <c r="L140" i="8"/>
  <c r="L140" i="6"/>
  <c r="K108" i="13"/>
  <c r="K108" i="12"/>
  <c r="K108" i="11"/>
  <c r="K108" i="10"/>
  <c r="K108" i="9"/>
  <c r="K108" i="7"/>
  <c r="K108" i="8"/>
  <c r="K108" i="6"/>
  <c r="K128" i="13"/>
  <c r="K128" i="12"/>
  <c r="K128" i="11"/>
  <c r="K128" i="10"/>
  <c r="K128" i="9"/>
  <c r="K128" i="7"/>
  <c r="K128" i="8"/>
  <c r="K128" i="6"/>
  <c r="K138" i="13"/>
  <c r="K138" i="12"/>
  <c r="K138" i="11"/>
  <c r="K138" i="10"/>
  <c r="K138" i="9"/>
  <c r="K138" i="7"/>
  <c r="K138" i="8"/>
  <c r="K138" i="6"/>
  <c r="K98" i="13"/>
  <c r="K98" i="12"/>
  <c r="K98" i="11"/>
  <c r="K98" i="10"/>
  <c r="K98" i="9"/>
  <c r="K98" i="7"/>
  <c r="K98" i="8"/>
  <c r="K98" i="6"/>
  <c r="K105" i="13"/>
  <c r="K105" i="12"/>
  <c r="K105" i="11"/>
  <c r="K105" i="10"/>
  <c r="K105" i="9"/>
  <c r="K105" i="7"/>
  <c r="K105" i="8"/>
  <c r="K105" i="6"/>
  <c r="K116" i="13"/>
  <c r="K116" i="12"/>
  <c r="K116" i="11"/>
  <c r="K116" i="10"/>
  <c r="K116" i="9"/>
  <c r="K116" i="7"/>
  <c r="K116" i="8"/>
  <c r="K116" i="6"/>
  <c r="K129" i="13"/>
  <c r="K129" i="11"/>
  <c r="K129" i="12"/>
  <c r="K129" i="10"/>
  <c r="K129" i="9"/>
  <c r="K129" i="8"/>
  <c r="K129" i="7"/>
  <c r="K129" i="6"/>
  <c r="K137" i="13"/>
  <c r="K137" i="12"/>
  <c r="K137" i="11"/>
  <c r="K137" i="10"/>
  <c r="K137" i="9"/>
  <c r="K137" i="8"/>
  <c r="K137" i="7"/>
  <c r="K137" i="6"/>
  <c r="J98" i="13"/>
  <c r="J98" i="12"/>
  <c r="J98" i="11"/>
  <c r="J98" i="10"/>
  <c r="J98" i="9"/>
  <c r="J98" i="8"/>
  <c r="J98" i="7"/>
  <c r="J98" i="6"/>
  <c r="J113" i="13"/>
  <c r="J113" i="11"/>
  <c r="J113" i="12"/>
  <c r="J113" i="10"/>
  <c r="J113" i="9"/>
  <c r="J113" i="8"/>
  <c r="J113" i="7"/>
  <c r="J113" i="6"/>
  <c r="J128" i="13"/>
  <c r="J128" i="11"/>
  <c r="J128" i="12"/>
  <c r="J128" i="10"/>
  <c r="J128" i="9"/>
  <c r="J128" i="8"/>
  <c r="J128" i="7"/>
  <c r="J128" i="6"/>
  <c r="J104" i="13"/>
  <c r="J104" i="12"/>
  <c r="J104" i="11"/>
  <c r="J104" i="10"/>
  <c r="J104" i="9"/>
  <c r="J104" i="7"/>
  <c r="J104" i="8"/>
  <c r="J104" i="6"/>
  <c r="J134" i="13"/>
  <c r="J134" i="12"/>
  <c r="J134" i="11"/>
  <c r="J134" i="10"/>
  <c r="J134" i="9"/>
  <c r="J134" i="7"/>
  <c r="J134" i="8"/>
  <c r="J134" i="6"/>
  <c r="J101" i="13"/>
  <c r="J101" i="12"/>
  <c r="J101" i="10"/>
  <c r="J101" i="11"/>
  <c r="J101" i="9"/>
  <c r="J101" i="7"/>
  <c r="J101" i="8"/>
  <c r="J101" i="6"/>
  <c r="J129" i="13"/>
  <c r="J129" i="12"/>
  <c r="J129" i="11"/>
  <c r="J129" i="10"/>
  <c r="J129" i="9"/>
  <c r="J129" i="7"/>
  <c r="J129" i="8"/>
  <c r="J129" i="6"/>
  <c r="J137" i="13"/>
  <c r="J137" i="12"/>
  <c r="J137" i="11"/>
  <c r="J137" i="10"/>
  <c r="J137" i="9"/>
  <c r="J137" i="7"/>
  <c r="J137" i="8"/>
  <c r="J137" i="6"/>
  <c r="J93" i="13"/>
  <c r="J93" i="12"/>
  <c r="J93" i="11"/>
  <c r="J93" i="10"/>
  <c r="J93" i="9"/>
  <c r="J93" i="7"/>
  <c r="J93" i="8"/>
  <c r="J93" i="6"/>
  <c r="G115" i="13"/>
  <c r="G115" i="12"/>
  <c r="G115" i="11"/>
  <c r="G115" i="10"/>
  <c r="G115" i="9"/>
  <c r="G115" i="7"/>
  <c r="G115" i="8"/>
  <c r="G115" i="6"/>
  <c r="K115" i="13"/>
  <c r="K115" i="12"/>
  <c r="K115" i="11"/>
  <c r="K115" i="10"/>
  <c r="K115" i="9"/>
  <c r="K115" i="7"/>
  <c r="K115" i="8"/>
  <c r="K115" i="6"/>
  <c r="K139" i="13"/>
  <c r="K139" i="12"/>
  <c r="K139" i="11"/>
  <c r="K139" i="10"/>
  <c r="K139" i="9"/>
  <c r="K139" i="7"/>
  <c r="K139" i="8"/>
  <c r="K139" i="6"/>
  <c r="Q27" i="5"/>
  <c r="G27" i="5"/>
  <c r="R67" i="5"/>
  <c r="T67" i="5"/>
  <c r="V67" i="5"/>
  <c r="X67" i="5"/>
  <c r="Z67" i="5"/>
  <c r="L67" i="5"/>
  <c r="N67" i="5"/>
  <c r="P67" i="5"/>
  <c r="H67" i="5"/>
  <c r="J67" i="5"/>
  <c r="S67" i="5"/>
  <c r="U67" i="5"/>
  <c r="W67" i="5"/>
  <c r="Y67" i="5"/>
  <c r="Q67" i="5"/>
  <c r="M67" i="5"/>
  <c r="O67" i="5"/>
  <c r="I67" i="5"/>
  <c r="K12" i="1"/>
  <c r="B12" i="3" s="1"/>
  <c r="G13" i="3" s="1"/>
  <c r="X27" i="5"/>
  <c r="I27" i="5"/>
  <c r="U27" i="5"/>
  <c r="N27" i="5"/>
  <c r="K27" i="5"/>
  <c r="V27" i="5"/>
  <c r="O27" i="5"/>
  <c r="S27" i="5"/>
  <c r="L27" i="5"/>
  <c r="T27" i="5"/>
  <c r="M27" i="5"/>
  <c r="Y27" i="5"/>
  <c r="J27" i="5"/>
  <c r="R27" i="5"/>
  <c r="Z27" i="5"/>
  <c r="P27" i="5"/>
  <c r="W27" i="5"/>
  <c r="H27" i="5"/>
  <c r="G15" i="3" l="1"/>
  <c r="G14" i="3"/>
  <c r="T27" i="13"/>
  <c r="T27" i="12"/>
  <c r="T27" i="10"/>
  <c r="T27" i="11"/>
  <c r="T27" i="9"/>
  <c r="T27" i="8"/>
  <c r="T27" i="7"/>
  <c r="T27" i="6"/>
  <c r="W67" i="13"/>
  <c r="W67" i="12"/>
  <c r="W67" i="11"/>
  <c r="W67" i="10"/>
  <c r="W67" i="9"/>
  <c r="W67" i="8"/>
  <c r="W67" i="7"/>
  <c r="W67" i="6"/>
  <c r="J27" i="12"/>
  <c r="J27" i="13"/>
  <c r="J27" i="11"/>
  <c r="J27" i="10"/>
  <c r="J27" i="9"/>
  <c r="J27" i="7"/>
  <c r="J27" i="8"/>
  <c r="J27" i="6"/>
  <c r="X27" i="13"/>
  <c r="X27" i="12"/>
  <c r="X27" i="10"/>
  <c r="X27" i="11"/>
  <c r="X27" i="9"/>
  <c r="X27" i="8"/>
  <c r="X27" i="7"/>
  <c r="X27" i="6"/>
  <c r="M67" i="13"/>
  <c r="M67" i="12"/>
  <c r="M67" i="11"/>
  <c r="M67" i="10"/>
  <c r="M67" i="9"/>
  <c r="M67" i="7"/>
  <c r="M67" i="8"/>
  <c r="M67" i="6"/>
  <c r="X67" i="13"/>
  <c r="X67" i="12"/>
  <c r="X67" i="11"/>
  <c r="X67" i="10"/>
  <c r="X67" i="9"/>
  <c r="X67" i="8"/>
  <c r="X67" i="7"/>
  <c r="X67" i="6"/>
  <c r="Z27" i="13"/>
  <c r="Z27" i="12"/>
  <c r="Z27" i="11"/>
  <c r="Z27" i="10"/>
  <c r="Z27" i="9"/>
  <c r="Z27" i="8"/>
  <c r="Z27" i="7"/>
  <c r="Z27" i="6"/>
  <c r="M27" i="13"/>
  <c r="M27" i="12"/>
  <c r="M27" i="11"/>
  <c r="M27" i="10"/>
  <c r="M27" i="9"/>
  <c r="M27" i="7"/>
  <c r="M27" i="8"/>
  <c r="M27" i="6"/>
  <c r="O27" i="13"/>
  <c r="O27" i="12"/>
  <c r="O27" i="11"/>
  <c r="O27" i="10"/>
  <c r="O27" i="9"/>
  <c r="O27" i="8"/>
  <c r="O27" i="7"/>
  <c r="O27" i="6"/>
  <c r="U27" i="13"/>
  <c r="U27" i="12"/>
  <c r="U27" i="11"/>
  <c r="U27" i="10"/>
  <c r="U27" i="9"/>
  <c r="U27" i="8"/>
  <c r="U27" i="7"/>
  <c r="U27" i="6"/>
  <c r="I67" i="13"/>
  <c r="I67" i="12"/>
  <c r="I67" i="11"/>
  <c r="I67" i="10"/>
  <c r="I67" i="9"/>
  <c r="I67" i="7"/>
  <c r="I67" i="8"/>
  <c r="I67" i="6"/>
  <c r="Y67" i="13"/>
  <c r="Y67" i="12"/>
  <c r="Y67" i="11"/>
  <c r="Y67" i="9"/>
  <c r="Y67" i="10"/>
  <c r="Y67" i="8"/>
  <c r="Y67" i="7"/>
  <c r="Y67" i="6"/>
  <c r="J67" i="13"/>
  <c r="J67" i="12"/>
  <c r="J67" i="11"/>
  <c r="J67" i="10"/>
  <c r="J67" i="9"/>
  <c r="J67" i="7"/>
  <c r="J67" i="8"/>
  <c r="J67" i="6"/>
  <c r="L67" i="13"/>
  <c r="L67" i="12"/>
  <c r="L67" i="11"/>
  <c r="L67" i="10"/>
  <c r="L67" i="9"/>
  <c r="L67" i="7"/>
  <c r="L67" i="8"/>
  <c r="L67" i="6"/>
  <c r="T67" i="13"/>
  <c r="T67" i="12"/>
  <c r="T67" i="11"/>
  <c r="T67" i="10"/>
  <c r="T67" i="9"/>
  <c r="T67" i="8"/>
  <c r="T67" i="7"/>
  <c r="T67" i="6"/>
  <c r="V27" i="13"/>
  <c r="V27" i="12"/>
  <c r="V27" i="11"/>
  <c r="V27" i="10"/>
  <c r="V27" i="9"/>
  <c r="V27" i="8"/>
  <c r="V27" i="7"/>
  <c r="V27" i="6"/>
  <c r="Z67" i="13"/>
  <c r="Z67" i="12"/>
  <c r="Z67" i="11"/>
  <c r="Z67" i="10"/>
  <c r="Z67" i="9"/>
  <c r="Z67" i="8"/>
  <c r="Z67" i="7"/>
  <c r="Z67" i="6"/>
  <c r="H27" i="13"/>
  <c r="H27" i="12"/>
  <c r="H27" i="11"/>
  <c r="H27" i="10"/>
  <c r="H27" i="9"/>
  <c r="H27" i="7"/>
  <c r="H27" i="8"/>
  <c r="H27" i="6"/>
  <c r="O67" i="13"/>
  <c r="O67" i="12"/>
  <c r="O67" i="11"/>
  <c r="O67" i="10"/>
  <c r="O67" i="9"/>
  <c r="O67" i="8"/>
  <c r="O67" i="7"/>
  <c r="O67" i="6"/>
  <c r="R67" i="13"/>
  <c r="R67" i="12"/>
  <c r="R67" i="11"/>
  <c r="R67" i="10"/>
  <c r="R67" i="9"/>
  <c r="R67" i="8"/>
  <c r="R67" i="7"/>
  <c r="R67" i="6"/>
  <c r="L27" i="13"/>
  <c r="L27" i="12"/>
  <c r="L27" i="11"/>
  <c r="L27" i="10"/>
  <c r="L27" i="9"/>
  <c r="L27" i="7"/>
  <c r="L27" i="8"/>
  <c r="L27" i="6"/>
  <c r="P67" i="13"/>
  <c r="P67" i="12"/>
  <c r="P67" i="11"/>
  <c r="P67" i="10"/>
  <c r="P67" i="9"/>
  <c r="P67" i="8"/>
  <c r="P67" i="7"/>
  <c r="P67" i="6"/>
  <c r="R27" i="13"/>
  <c r="R27" i="12"/>
  <c r="R27" i="11"/>
  <c r="R27" i="10"/>
  <c r="R27" i="9"/>
  <c r="R27" i="8"/>
  <c r="R27" i="7"/>
  <c r="R27" i="6"/>
  <c r="I27" i="13"/>
  <c r="I27" i="12"/>
  <c r="I27" i="11"/>
  <c r="I27" i="10"/>
  <c r="I27" i="9"/>
  <c r="I27" i="7"/>
  <c r="I27" i="8"/>
  <c r="I27" i="6"/>
  <c r="H67" i="13"/>
  <c r="H67" i="12"/>
  <c r="H67" i="11"/>
  <c r="H67" i="10"/>
  <c r="H67" i="9"/>
  <c r="H67" i="7"/>
  <c r="H67" i="8"/>
  <c r="H67" i="6"/>
  <c r="W27" i="13"/>
  <c r="W27" i="12"/>
  <c r="W27" i="11"/>
  <c r="W27" i="10"/>
  <c r="W27" i="9"/>
  <c r="W27" i="8"/>
  <c r="W27" i="7"/>
  <c r="W27" i="6"/>
  <c r="K27" i="13"/>
  <c r="K27" i="12"/>
  <c r="K27" i="11"/>
  <c r="K27" i="10"/>
  <c r="K27" i="9"/>
  <c r="K27" i="8"/>
  <c r="K27" i="7"/>
  <c r="K27" i="6"/>
  <c r="U67" i="13"/>
  <c r="U67" i="12"/>
  <c r="U67" i="11"/>
  <c r="U67" i="10"/>
  <c r="U67" i="9"/>
  <c r="U67" i="8"/>
  <c r="U67" i="7"/>
  <c r="U67" i="6"/>
  <c r="G27" i="13"/>
  <c r="G27" i="11"/>
  <c r="G27" i="12"/>
  <c r="G27" i="10"/>
  <c r="G27" i="9"/>
  <c r="G27" i="8"/>
  <c r="G27" i="7"/>
  <c r="G27" i="6"/>
  <c r="P27" i="13"/>
  <c r="P27" i="12"/>
  <c r="P27" i="10"/>
  <c r="P27" i="11"/>
  <c r="P27" i="9"/>
  <c r="P27" i="8"/>
  <c r="P27" i="7"/>
  <c r="P27" i="6"/>
  <c r="Y27" i="13"/>
  <c r="Y27" i="12"/>
  <c r="Y27" i="11"/>
  <c r="Y27" i="9"/>
  <c r="Y27" i="10"/>
  <c r="Y27" i="8"/>
  <c r="Y27" i="7"/>
  <c r="Y27" i="6"/>
  <c r="S27" i="13"/>
  <c r="S27" i="12"/>
  <c r="S27" i="11"/>
  <c r="S27" i="10"/>
  <c r="S27" i="9"/>
  <c r="S27" i="8"/>
  <c r="S27" i="7"/>
  <c r="S27" i="6"/>
  <c r="N27" i="13"/>
  <c r="N27" i="12"/>
  <c r="N27" i="11"/>
  <c r="N27" i="10"/>
  <c r="N27" i="9"/>
  <c r="N27" i="7"/>
  <c r="N27" i="8"/>
  <c r="N27" i="6"/>
  <c r="Q67" i="13"/>
  <c r="Q67" i="12"/>
  <c r="Q67" i="11"/>
  <c r="Q67" i="10"/>
  <c r="Q67" i="9"/>
  <c r="Q67" i="8"/>
  <c r="Q67" i="7"/>
  <c r="Q67" i="6"/>
  <c r="S67" i="13"/>
  <c r="S67" i="12"/>
  <c r="S67" i="11"/>
  <c r="S67" i="10"/>
  <c r="S67" i="9"/>
  <c r="S67" i="8"/>
  <c r="S67" i="7"/>
  <c r="S67" i="6"/>
  <c r="N67" i="13"/>
  <c r="N67" i="12"/>
  <c r="N67" i="11"/>
  <c r="N67" i="10"/>
  <c r="N67" i="9"/>
  <c r="N67" i="7"/>
  <c r="N67" i="8"/>
  <c r="N67" i="6"/>
  <c r="V67" i="13"/>
  <c r="V67" i="12"/>
  <c r="V67" i="11"/>
  <c r="V67" i="10"/>
  <c r="V67" i="9"/>
  <c r="V67" i="8"/>
  <c r="V67" i="7"/>
  <c r="V67" i="6"/>
  <c r="Q27" i="13"/>
  <c r="Q27" i="12"/>
  <c r="Q27" i="11"/>
  <c r="Q27" i="10"/>
  <c r="Q27" i="9"/>
  <c r="Q27" i="8"/>
  <c r="Q27" i="7"/>
  <c r="Q27" i="6"/>
  <c r="O154" i="5"/>
  <c r="O126" i="5"/>
  <c r="O99" i="5"/>
  <c r="O97" i="5"/>
  <c r="O127" i="5"/>
  <c r="O106" i="5"/>
  <c r="O119" i="5"/>
  <c r="O111" i="5"/>
  <c r="O122" i="5"/>
  <c r="O103" i="5"/>
  <c r="O136" i="5"/>
  <c r="O117" i="5"/>
  <c r="O110" i="5"/>
  <c r="Y139" i="5"/>
  <c r="Y125" i="5"/>
  <c r="Y123" i="5"/>
  <c r="Y121" i="5"/>
  <c r="Y115" i="5"/>
  <c r="J139" i="5"/>
  <c r="J125" i="5"/>
  <c r="J123" i="5"/>
  <c r="J121" i="5"/>
  <c r="J115" i="5"/>
  <c r="Z154" i="5"/>
  <c r="Z136" i="5"/>
  <c r="Z127" i="5"/>
  <c r="Z126" i="5"/>
  <c r="Z122" i="5"/>
  <c r="Z119" i="5"/>
  <c r="Z117" i="5"/>
  <c r="Z111" i="5"/>
  <c r="Z110" i="5"/>
  <c r="Z106" i="5"/>
  <c r="Z103" i="5"/>
  <c r="Z99" i="5"/>
  <c r="Z97" i="5"/>
  <c r="U154" i="5"/>
  <c r="U136" i="5"/>
  <c r="U127" i="5"/>
  <c r="U126" i="5"/>
  <c r="U122" i="5"/>
  <c r="U119" i="5"/>
  <c r="U117" i="5"/>
  <c r="U111" i="5"/>
  <c r="U110" i="5"/>
  <c r="U106" i="5"/>
  <c r="U99" i="5"/>
  <c r="U97" i="5"/>
  <c r="U103" i="5"/>
  <c r="T139" i="5"/>
  <c r="T125" i="5"/>
  <c r="T123" i="5"/>
  <c r="T121" i="5"/>
  <c r="T115" i="5"/>
  <c r="M154" i="5"/>
  <c r="M136" i="5"/>
  <c r="M127" i="5"/>
  <c r="M126" i="5"/>
  <c r="M122" i="5"/>
  <c r="M119" i="5"/>
  <c r="M117" i="5"/>
  <c r="M111" i="5"/>
  <c r="M110" i="5"/>
  <c r="M106" i="5"/>
  <c r="M103" i="5"/>
  <c r="M99" i="5"/>
  <c r="M97" i="5"/>
  <c r="I139" i="5"/>
  <c r="I125" i="5"/>
  <c r="I123" i="5"/>
  <c r="I121" i="5"/>
  <c r="I115" i="5"/>
  <c r="L139" i="5"/>
  <c r="L125" i="5"/>
  <c r="L123" i="5"/>
  <c r="L121" i="5"/>
  <c r="L115" i="5"/>
  <c r="H154" i="5"/>
  <c r="H136" i="5"/>
  <c r="H127" i="5"/>
  <c r="H126" i="5"/>
  <c r="H122" i="5"/>
  <c r="H119" i="5"/>
  <c r="H117" i="5"/>
  <c r="H111" i="5"/>
  <c r="H110" i="5"/>
  <c r="H106" i="5"/>
  <c r="H103" i="5"/>
  <c r="H99" i="5"/>
  <c r="H97" i="5"/>
  <c r="R154" i="5"/>
  <c r="R136" i="5"/>
  <c r="R127" i="5"/>
  <c r="R126" i="5"/>
  <c r="R122" i="5"/>
  <c r="R119" i="5"/>
  <c r="R117" i="5"/>
  <c r="R111" i="5"/>
  <c r="R110" i="5"/>
  <c r="R106" i="5"/>
  <c r="R99" i="5"/>
  <c r="R103" i="5"/>
  <c r="R97" i="5"/>
  <c r="T154" i="5"/>
  <c r="T136" i="5"/>
  <c r="T127" i="5"/>
  <c r="T126" i="5"/>
  <c r="T122" i="5"/>
  <c r="T119" i="5"/>
  <c r="T117" i="5"/>
  <c r="T111" i="5"/>
  <c r="T110" i="5"/>
  <c r="T106" i="5"/>
  <c r="T103" i="5"/>
  <c r="T99" i="5"/>
  <c r="T97" i="5"/>
  <c r="V154" i="5"/>
  <c r="V136" i="5"/>
  <c r="V127" i="5"/>
  <c r="V126" i="5"/>
  <c r="V122" i="5"/>
  <c r="V119" i="5"/>
  <c r="V117" i="5"/>
  <c r="V111" i="5"/>
  <c r="V110" i="5"/>
  <c r="V106" i="5"/>
  <c r="V103" i="5"/>
  <c r="V97" i="5"/>
  <c r="V99" i="5"/>
  <c r="I154" i="5"/>
  <c r="I136" i="5"/>
  <c r="I127" i="5"/>
  <c r="I126" i="5"/>
  <c r="I122" i="5"/>
  <c r="I119" i="5"/>
  <c r="I117" i="5"/>
  <c r="I111" i="5"/>
  <c r="I110" i="5"/>
  <c r="I106" i="5"/>
  <c r="I103" i="5"/>
  <c r="I99" i="5"/>
  <c r="I97" i="5"/>
  <c r="O121" i="5"/>
  <c r="O115" i="5"/>
  <c r="O139" i="5"/>
  <c r="O125" i="5"/>
  <c r="O123" i="5"/>
  <c r="W123" i="5"/>
  <c r="W125" i="5"/>
  <c r="W121" i="5"/>
  <c r="W115" i="5"/>
  <c r="W139" i="5"/>
  <c r="H139" i="5"/>
  <c r="H125" i="5"/>
  <c r="H123" i="5"/>
  <c r="H121" i="5"/>
  <c r="H115" i="5"/>
  <c r="Z139" i="5"/>
  <c r="Z125" i="5"/>
  <c r="Z123" i="5"/>
  <c r="Z121" i="5"/>
  <c r="Z115" i="5"/>
  <c r="R139" i="5"/>
  <c r="R125" i="5"/>
  <c r="R123" i="5"/>
  <c r="R121" i="5"/>
  <c r="R115" i="5"/>
  <c r="L154" i="5"/>
  <c r="L136" i="5"/>
  <c r="L127" i="5"/>
  <c r="L126" i="5"/>
  <c r="L122" i="5"/>
  <c r="L119" i="5"/>
  <c r="L117" i="5"/>
  <c r="L111" i="5"/>
  <c r="L110" i="5"/>
  <c r="L106" i="5"/>
  <c r="L103" i="5"/>
  <c r="L99" i="5"/>
  <c r="L97" i="5"/>
  <c r="X154" i="5"/>
  <c r="X136" i="5"/>
  <c r="X127" i="5"/>
  <c r="X126" i="5"/>
  <c r="X122" i="5"/>
  <c r="X119" i="5"/>
  <c r="X117" i="5"/>
  <c r="X111" i="5"/>
  <c r="X110" i="5"/>
  <c r="X106" i="5"/>
  <c r="X103" i="5"/>
  <c r="X97" i="5"/>
  <c r="X99" i="5"/>
  <c r="U139" i="5"/>
  <c r="U125" i="5"/>
  <c r="U123" i="5"/>
  <c r="U121" i="5"/>
  <c r="U115" i="5"/>
  <c r="G119" i="5"/>
  <c r="G111" i="5"/>
  <c r="G103" i="5"/>
  <c r="G99" i="5"/>
  <c r="G97" i="5"/>
  <c r="G136" i="5"/>
  <c r="G117" i="5"/>
  <c r="G110" i="5"/>
  <c r="G126" i="5"/>
  <c r="G127" i="5"/>
  <c r="G122" i="5"/>
  <c r="G106" i="5"/>
  <c r="W154" i="5"/>
  <c r="W136" i="5"/>
  <c r="W117" i="5"/>
  <c r="W110" i="5"/>
  <c r="W99" i="5"/>
  <c r="W97" i="5"/>
  <c r="W127" i="5"/>
  <c r="W122" i="5"/>
  <c r="W106" i="5"/>
  <c r="W103" i="5"/>
  <c r="W119" i="5"/>
  <c r="W111" i="5"/>
  <c r="W126" i="5"/>
  <c r="J154" i="5"/>
  <c r="J136" i="5"/>
  <c r="J127" i="5"/>
  <c r="J126" i="5"/>
  <c r="J122" i="5"/>
  <c r="J119" i="5"/>
  <c r="J117" i="5"/>
  <c r="J111" i="5"/>
  <c r="J110" i="5"/>
  <c r="J106" i="5"/>
  <c r="J103" i="5"/>
  <c r="J97" i="5"/>
  <c r="J99" i="5"/>
  <c r="K154" i="5"/>
  <c r="K119" i="5"/>
  <c r="K111" i="5"/>
  <c r="K103" i="5"/>
  <c r="K99" i="5"/>
  <c r="K97" i="5"/>
  <c r="K136" i="5"/>
  <c r="K117" i="5"/>
  <c r="K110" i="5"/>
  <c r="K127" i="5"/>
  <c r="K122" i="5"/>
  <c r="K106" i="5"/>
  <c r="K126" i="5"/>
  <c r="M139" i="5"/>
  <c r="M125" i="5"/>
  <c r="M123" i="5"/>
  <c r="M121" i="5"/>
  <c r="M115" i="5"/>
  <c r="P139" i="5"/>
  <c r="P125" i="5"/>
  <c r="P123" i="5"/>
  <c r="P121" i="5"/>
  <c r="P115" i="5"/>
  <c r="X139" i="5"/>
  <c r="X125" i="5"/>
  <c r="X123" i="5"/>
  <c r="X121" i="5"/>
  <c r="X115" i="5"/>
  <c r="P154" i="5"/>
  <c r="P136" i="5"/>
  <c r="P127" i="5"/>
  <c r="P126" i="5"/>
  <c r="P122" i="5"/>
  <c r="P119" i="5"/>
  <c r="P117" i="5"/>
  <c r="P111" i="5"/>
  <c r="P110" i="5"/>
  <c r="P106" i="5"/>
  <c r="P103" i="5"/>
  <c r="P99" i="5"/>
  <c r="P97" i="5"/>
  <c r="Y154" i="5"/>
  <c r="Y136" i="5"/>
  <c r="Y127" i="5"/>
  <c r="Y126" i="5"/>
  <c r="Y122" i="5"/>
  <c r="Y119" i="5"/>
  <c r="Y117" i="5"/>
  <c r="Y111" i="5"/>
  <c r="Y110" i="5"/>
  <c r="Y106" i="5"/>
  <c r="Y103" i="5"/>
  <c r="Y99" i="5"/>
  <c r="Y97" i="5"/>
  <c r="S154" i="5"/>
  <c r="S127" i="5"/>
  <c r="S122" i="5"/>
  <c r="S106" i="5"/>
  <c r="S99" i="5"/>
  <c r="S97" i="5"/>
  <c r="S117" i="5"/>
  <c r="S126" i="5"/>
  <c r="S136" i="5"/>
  <c r="S119" i="5"/>
  <c r="S111" i="5"/>
  <c r="S103" i="5"/>
  <c r="S110" i="5"/>
  <c r="N154" i="5"/>
  <c r="N136" i="5"/>
  <c r="N127" i="5"/>
  <c r="N126" i="5"/>
  <c r="N122" i="5"/>
  <c r="N119" i="5"/>
  <c r="N117" i="5"/>
  <c r="N111" i="5"/>
  <c r="N110" i="5"/>
  <c r="N106" i="5"/>
  <c r="N103" i="5"/>
  <c r="N99" i="5"/>
  <c r="N97" i="5"/>
  <c r="Q139" i="5"/>
  <c r="Q125" i="5"/>
  <c r="Q123" i="5"/>
  <c r="Q121" i="5"/>
  <c r="Q115" i="5"/>
  <c r="S121" i="5"/>
  <c r="S115" i="5"/>
  <c r="S139" i="5"/>
  <c r="S125" i="5"/>
  <c r="S123" i="5"/>
  <c r="N139" i="5"/>
  <c r="N125" i="5"/>
  <c r="N123" i="5"/>
  <c r="N121" i="5"/>
  <c r="N115" i="5"/>
  <c r="V139" i="5"/>
  <c r="V125" i="5"/>
  <c r="V123" i="5"/>
  <c r="V121" i="5"/>
  <c r="V115" i="5"/>
  <c r="Q154" i="5"/>
  <c r="Q136" i="5"/>
  <c r="Q127" i="5"/>
  <c r="Q126" i="5"/>
  <c r="Q122" i="5"/>
  <c r="Q119" i="5"/>
  <c r="Q117" i="5"/>
  <c r="Q111" i="5"/>
  <c r="Q110" i="5"/>
  <c r="Q106" i="5"/>
  <c r="Q103" i="5"/>
  <c r="Q99" i="5"/>
  <c r="Q97" i="5"/>
  <c r="G153" i="5"/>
  <c r="G154" i="5"/>
  <c r="R153" i="5"/>
  <c r="R152" i="5"/>
  <c r="I153" i="5"/>
  <c r="I152" i="5"/>
  <c r="Z153" i="5"/>
  <c r="Z152" i="5"/>
  <c r="M153" i="5"/>
  <c r="M152" i="5"/>
  <c r="O152" i="5"/>
  <c r="O153" i="5"/>
  <c r="U153" i="5"/>
  <c r="U152" i="5"/>
  <c r="H152" i="5"/>
  <c r="H153" i="5"/>
  <c r="T152" i="5"/>
  <c r="T153" i="5"/>
  <c r="W153" i="5"/>
  <c r="W152" i="5"/>
  <c r="J153" i="5"/>
  <c r="J152" i="5"/>
  <c r="L152" i="5"/>
  <c r="L153" i="5"/>
  <c r="K153" i="5"/>
  <c r="K152" i="5"/>
  <c r="X152" i="5"/>
  <c r="X153" i="5"/>
  <c r="V153" i="5"/>
  <c r="V152" i="5"/>
  <c r="P152" i="5"/>
  <c r="P153" i="5"/>
  <c r="Y153" i="5"/>
  <c r="Y152" i="5"/>
  <c r="S152" i="5"/>
  <c r="S153" i="5"/>
  <c r="N153" i="5"/>
  <c r="N152" i="5"/>
  <c r="Q153" i="5"/>
  <c r="Q152" i="5"/>
  <c r="M151" i="5"/>
  <c r="H151" i="5"/>
  <c r="R151" i="5"/>
  <c r="T151" i="5"/>
  <c r="V151" i="5"/>
  <c r="I151" i="5"/>
  <c r="Z151" i="5"/>
  <c r="U151" i="5"/>
  <c r="W151" i="5"/>
  <c r="J151" i="5"/>
  <c r="L151" i="5"/>
  <c r="K151" i="5"/>
  <c r="X151" i="5"/>
  <c r="G151" i="5"/>
  <c r="G152" i="5"/>
  <c r="O151" i="5"/>
  <c r="P151" i="5"/>
  <c r="Y151" i="5"/>
  <c r="S151" i="5"/>
  <c r="N151" i="5"/>
  <c r="Q151" i="5"/>
  <c r="P148" i="5"/>
  <c r="P150" i="5"/>
  <c r="P149" i="5"/>
  <c r="N148" i="5"/>
  <c r="N150" i="5"/>
  <c r="N149" i="5"/>
  <c r="Z148" i="5"/>
  <c r="Z150" i="5"/>
  <c r="Z149" i="5"/>
  <c r="M148" i="5"/>
  <c r="M149" i="5"/>
  <c r="M150" i="5"/>
  <c r="O148" i="5"/>
  <c r="O149" i="5"/>
  <c r="O150" i="5"/>
  <c r="U148" i="5"/>
  <c r="U150" i="5"/>
  <c r="U149" i="5"/>
  <c r="Y148" i="5"/>
  <c r="Y149" i="5"/>
  <c r="Y150" i="5"/>
  <c r="H148" i="5"/>
  <c r="H150" i="5"/>
  <c r="H149" i="5"/>
  <c r="R148" i="5"/>
  <c r="R150" i="5"/>
  <c r="R149" i="5"/>
  <c r="T148" i="5"/>
  <c r="T150" i="5"/>
  <c r="T149" i="5"/>
  <c r="V148" i="5"/>
  <c r="V150" i="5"/>
  <c r="V149" i="5"/>
  <c r="I148" i="5"/>
  <c r="I149" i="5"/>
  <c r="I150" i="5"/>
  <c r="S148" i="5"/>
  <c r="S149" i="5"/>
  <c r="S150" i="5"/>
  <c r="W148" i="5"/>
  <c r="W149" i="5"/>
  <c r="W150" i="5"/>
  <c r="J148" i="5"/>
  <c r="J150" i="5"/>
  <c r="J149" i="5"/>
  <c r="L148" i="5"/>
  <c r="L150" i="5"/>
  <c r="L149" i="5"/>
  <c r="K148" i="5"/>
  <c r="K149" i="5"/>
  <c r="K150" i="5"/>
  <c r="X148" i="5"/>
  <c r="X150" i="5"/>
  <c r="X149" i="5"/>
  <c r="G148" i="5"/>
  <c r="G149" i="5"/>
  <c r="G150" i="5"/>
  <c r="Q148" i="5"/>
  <c r="Q150" i="5"/>
  <c r="Q149" i="5"/>
  <c r="P146" i="5"/>
  <c r="P147" i="5"/>
  <c r="N146" i="5"/>
  <c r="N147" i="5"/>
  <c r="Z146" i="5"/>
  <c r="Z147" i="5"/>
  <c r="M146" i="5"/>
  <c r="M147" i="5"/>
  <c r="O146" i="5"/>
  <c r="O147" i="5"/>
  <c r="U146" i="5"/>
  <c r="U147" i="5"/>
  <c r="Y146" i="5"/>
  <c r="Y147" i="5"/>
  <c r="H146" i="5"/>
  <c r="H147" i="5"/>
  <c r="R146" i="5"/>
  <c r="R147" i="5"/>
  <c r="T146" i="5"/>
  <c r="T147" i="5"/>
  <c r="V146" i="5"/>
  <c r="V147" i="5"/>
  <c r="I146" i="5"/>
  <c r="I147" i="5"/>
  <c r="S146" i="5"/>
  <c r="S147" i="5"/>
  <c r="W146" i="5"/>
  <c r="W147" i="5"/>
  <c r="J146" i="5"/>
  <c r="J147" i="5"/>
  <c r="L146" i="5"/>
  <c r="L147" i="5"/>
  <c r="K146" i="5"/>
  <c r="K147" i="5"/>
  <c r="X146" i="5"/>
  <c r="X147" i="5"/>
  <c r="G146" i="5"/>
  <c r="G147" i="5"/>
  <c r="Q146" i="5"/>
  <c r="Q147" i="5"/>
  <c r="O143" i="5"/>
  <c r="O144" i="5"/>
  <c r="O145" i="5"/>
  <c r="U143" i="5"/>
  <c r="U144" i="5"/>
  <c r="U145" i="5"/>
  <c r="R143" i="5"/>
  <c r="R145" i="5"/>
  <c r="R144" i="5"/>
  <c r="V143" i="5"/>
  <c r="V145" i="5"/>
  <c r="V144" i="5"/>
  <c r="I143" i="5"/>
  <c r="I144" i="5"/>
  <c r="I145" i="5"/>
  <c r="Z143" i="5"/>
  <c r="Z145" i="5"/>
  <c r="Z144" i="5"/>
  <c r="H143" i="5"/>
  <c r="H145" i="5"/>
  <c r="H144" i="5"/>
  <c r="T143" i="5"/>
  <c r="T145" i="5"/>
  <c r="T144" i="5"/>
  <c r="W143" i="5"/>
  <c r="W145" i="5"/>
  <c r="W144" i="5"/>
  <c r="J143" i="5"/>
  <c r="J145" i="5"/>
  <c r="J144" i="5"/>
  <c r="L143" i="5"/>
  <c r="L144" i="5"/>
  <c r="L145" i="5"/>
  <c r="K143" i="5"/>
  <c r="K145" i="5"/>
  <c r="K144" i="5"/>
  <c r="X143" i="5"/>
  <c r="X145" i="5"/>
  <c r="X144" i="5"/>
  <c r="G144" i="5"/>
  <c r="G145" i="5"/>
  <c r="M143" i="5"/>
  <c r="M144" i="5"/>
  <c r="M145" i="5"/>
  <c r="P143" i="5"/>
  <c r="P145" i="5"/>
  <c r="P144" i="5"/>
  <c r="Y143" i="5"/>
  <c r="Y144" i="5"/>
  <c r="Y145" i="5"/>
  <c r="S143" i="5"/>
  <c r="S145" i="5"/>
  <c r="S144" i="5"/>
  <c r="N143" i="5"/>
  <c r="N145" i="5"/>
  <c r="N144" i="5"/>
  <c r="Q143" i="5"/>
  <c r="Q144" i="5"/>
  <c r="Q145" i="5"/>
  <c r="G84" i="5"/>
  <c r="G143" i="5"/>
  <c r="L91" i="5"/>
  <c r="Z142" i="5"/>
  <c r="Z16" i="5"/>
  <c r="U142" i="5"/>
  <c r="U16" i="5"/>
  <c r="H142" i="5"/>
  <c r="H16" i="5"/>
  <c r="V142" i="5"/>
  <c r="V16" i="5"/>
  <c r="M142" i="5"/>
  <c r="M16" i="5"/>
  <c r="R142" i="5"/>
  <c r="R16" i="5"/>
  <c r="I142" i="5"/>
  <c r="I16" i="5"/>
  <c r="W142" i="5"/>
  <c r="W16" i="5"/>
  <c r="J142" i="5"/>
  <c r="J16" i="5"/>
  <c r="L142" i="5"/>
  <c r="L16" i="5"/>
  <c r="K142" i="5"/>
  <c r="K16" i="5"/>
  <c r="X142" i="5"/>
  <c r="X16" i="5"/>
  <c r="G16" i="5"/>
  <c r="G142" i="5"/>
  <c r="O142" i="5"/>
  <c r="O16" i="5"/>
  <c r="T142" i="5"/>
  <c r="T16" i="5"/>
  <c r="P142" i="5"/>
  <c r="P16" i="5"/>
  <c r="Y142" i="5"/>
  <c r="Y16" i="5"/>
  <c r="S142" i="5"/>
  <c r="S16" i="5"/>
  <c r="N142" i="5"/>
  <c r="N16" i="5"/>
  <c r="Q142" i="5"/>
  <c r="Q16" i="5"/>
  <c r="L84" i="5"/>
  <c r="G88" i="5"/>
  <c r="G89" i="5"/>
  <c r="G87" i="5"/>
  <c r="K88" i="5"/>
  <c r="K89" i="5"/>
  <c r="M88" i="5"/>
  <c r="M89" i="5"/>
  <c r="Y88" i="5"/>
  <c r="Y89" i="5"/>
  <c r="U88" i="5"/>
  <c r="U89" i="5"/>
  <c r="J89" i="5"/>
  <c r="J88" i="5"/>
  <c r="P89" i="5"/>
  <c r="P88" i="5"/>
  <c r="L89" i="5"/>
  <c r="L88" i="5"/>
  <c r="X89" i="5"/>
  <c r="X88" i="5"/>
  <c r="T89" i="5"/>
  <c r="T88" i="5"/>
  <c r="I88" i="5"/>
  <c r="I89" i="5"/>
  <c r="O88" i="5"/>
  <c r="O89" i="5"/>
  <c r="Q88" i="5"/>
  <c r="Q89" i="5"/>
  <c r="W88" i="5"/>
  <c r="W89" i="5"/>
  <c r="S88" i="5"/>
  <c r="S89" i="5"/>
  <c r="H89" i="5"/>
  <c r="H88" i="5"/>
  <c r="N89" i="5"/>
  <c r="N88" i="5"/>
  <c r="Z89" i="5"/>
  <c r="Z88" i="5"/>
  <c r="V89" i="5"/>
  <c r="V88" i="5"/>
  <c r="R89" i="5"/>
  <c r="R88" i="5"/>
  <c r="H11" i="5"/>
  <c r="H7" i="5"/>
  <c r="H5" i="5"/>
  <c r="H25" i="5"/>
  <c r="H49" i="5"/>
  <c r="H23" i="5"/>
  <c r="H48" i="5"/>
  <c r="H20" i="5"/>
  <c r="H85" i="5"/>
  <c r="H17" i="5"/>
  <c r="H46" i="5"/>
  <c r="H21" i="5"/>
  <c r="H60" i="5"/>
  <c r="H45" i="5"/>
  <c r="H69" i="5"/>
  <c r="H66" i="5"/>
  <c r="H82" i="5"/>
  <c r="H92" i="5"/>
  <c r="H13" i="5"/>
  <c r="H4" i="5"/>
  <c r="H72" i="5"/>
  <c r="H6" i="5"/>
  <c r="H65" i="5"/>
  <c r="H24" i="5"/>
  <c r="H86" i="5"/>
  <c r="H10" i="5"/>
  <c r="H71" i="5"/>
  <c r="H19" i="5"/>
  <c r="H84" i="5"/>
  <c r="H47" i="5"/>
  <c r="H22" i="5"/>
  <c r="H83" i="5"/>
  <c r="H74" i="5"/>
  <c r="H70" i="5"/>
  <c r="H15" i="5"/>
  <c r="H81" i="5"/>
  <c r="H80" i="5"/>
  <c r="H14" i="5"/>
  <c r="H12" i="5"/>
  <c r="P72" i="5"/>
  <c r="P6" i="5"/>
  <c r="P65" i="5"/>
  <c r="P24" i="5"/>
  <c r="P86" i="5"/>
  <c r="P10" i="5"/>
  <c r="P71" i="5"/>
  <c r="P19" i="5"/>
  <c r="P84" i="5"/>
  <c r="P47" i="5"/>
  <c r="P22" i="5"/>
  <c r="P83" i="5"/>
  <c r="P74" i="5"/>
  <c r="P70" i="5"/>
  <c r="P15" i="5"/>
  <c r="P81" i="5"/>
  <c r="P80" i="5"/>
  <c r="P14" i="5"/>
  <c r="P12" i="5"/>
  <c r="P11" i="5"/>
  <c r="P7" i="5"/>
  <c r="P5" i="5"/>
  <c r="P25" i="5"/>
  <c r="P49" i="5"/>
  <c r="P23" i="5"/>
  <c r="P48" i="5"/>
  <c r="P20" i="5"/>
  <c r="P85" i="5"/>
  <c r="P17" i="5"/>
  <c r="P46" i="5"/>
  <c r="P21" i="5"/>
  <c r="P60" i="5"/>
  <c r="P45" i="5"/>
  <c r="P69" i="5"/>
  <c r="P66" i="5"/>
  <c r="P82" i="5"/>
  <c r="P92" i="5"/>
  <c r="P13" i="5"/>
  <c r="P4" i="5"/>
  <c r="R25" i="5"/>
  <c r="R49" i="5"/>
  <c r="R23" i="5"/>
  <c r="R48" i="5"/>
  <c r="R20" i="5"/>
  <c r="R85" i="5"/>
  <c r="R17" i="5"/>
  <c r="R46" i="5"/>
  <c r="R22" i="5"/>
  <c r="R60" i="5"/>
  <c r="R45" i="5"/>
  <c r="R69" i="5"/>
  <c r="R66" i="5"/>
  <c r="R82" i="5"/>
  <c r="R92" i="5"/>
  <c r="R13" i="5"/>
  <c r="R4" i="5"/>
  <c r="R72" i="5"/>
  <c r="R6" i="5"/>
  <c r="R65" i="5"/>
  <c r="R24" i="5"/>
  <c r="R86" i="5"/>
  <c r="R10" i="5"/>
  <c r="R71" i="5"/>
  <c r="R19" i="5"/>
  <c r="R84" i="5"/>
  <c r="R47" i="5"/>
  <c r="R83" i="5"/>
  <c r="R21" i="5"/>
  <c r="R74" i="5"/>
  <c r="R70" i="5"/>
  <c r="R15" i="5"/>
  <c r="R81" i="5"/>
  <c r="R80" i="5"/>
  <c r="R14" i="5"/>
  <c r="R12" i="5"/>
  <c r="R11" i="5"/>
  <c r="R7" i="5"/>
  <c r="R5" i="5"/>
  <c r="Y21" i="5"/>
  <c r="Y74" i="5"/>
  <c r="Y70" i="5"/>
  <c r="Y15" i="5"/>
  <c r="Y81" i="5"/>
  <c r="Y80" i="5"/>
  <c r="Y14" i="5"/>
  <c r="Y12" i="5"/>
  <c r="Y11" i="5"/>
  <c r="Y7" i="5"/>
  <c r="Y5" i="5"/>
  <c r="Y25" i="5"/>
  <c r="Y49" i="5"/>
  <c r="Y23" i="5"/>
  <c r="Y48" i="5"/>
  <c r="Y20" i="5"/>
  <c r="Y85" i="5"/>
  <c r="Y17" i="5"/>
  <c r="Y46" i="5"/>
  <c r="Y22" i="5"/>
  <c r="Y60" i="5"/>
  <c r="Y45" i="5"/>
  <c r="Y69" i="5"/>
  <c r="Y66" i="5"/>
  <c r="Y82" i="5"/>
  <c r="Y92" i="5"/>
  <c r="Y13" i="5"/>
  <c r="Y4" i="5"/>
  <c r="Y72" i="5"/>
  <c r="Y6" i="5"/>
  <c r="Y65" i="5"/>
  <c r="Y24" i="5"/>
  <c r="Y86" i="5"/>
  <c r="Y10" i="5"/>
  <c r="Y71" i="5"/>
  <c r="Y19" i="5"/>
  <c r="Y84" i="5"/>
  <c r="Y47" i="5"/>
  <c r="Y83" i="5"/>
  <c r="M22" i="5"/>
  <c r="M83" i="5"/>
  <c r="M74" i="5"/>
  <c r="M70" i="5"/>
  <c r="M15" i="5"/>
  <c r="M81" i="5"/>
  <c r="M80" i="5"/>
  <c r="M14" i="5"/>
  <c r="M12" i="5"/>
  <c r="M11" i="5"/>
  <c r="M7" i="5"/>
  <c r="M5" i="5"/>
  <c r="M25" i="5"/>
  <c r="M49" i="5"/>
  <c r="M23" i="5"/>
  <c r="M48" i="5"/>
  <c r="M20" i="5"/>
  <c r="M85" i="5"/>
  <c r="M17" i="5"/>
  <c r="M46" i="5"/>
  <c r="M21" i="5"/>
  <c r="M60" i="5"/>
  <c r="M45" i="5"/>
  <c r="M69" i="5"/>
  <c r="M66" i="5"/>
  <c r="M82" i="5"/>
  <c r="M92" i="5"/>
  <c r="M13" i="5"/>
  <c r="M4" i="5"/>
  <c r="M72" i="5"/>
  <c r="M6" i="5"/>
  <c r="M65" i="5"/>
  <c r="M24" i="5"/>
  <c r="M86" i="5"/>
  <c r="M10" i="5"/>
  <c r="M71" i="5"/>
  <c r="M84" i="5"/>
  <c r="M19" i="5"/>
  <c r="M47" i="5"/>
  <c r="L72" i="5"/>
  <c r="L6" i="5"/>
  <c r="L65" i="5"/>
  <c r="L24" i="5"/>
  <c r="L86" i="5"/>
  <c r="L10" i="5"/>
  <c r="L71" i="5"/>
  <c r="L19" i="5"/>
  <c r="L47" i="5"/>
  <c r="L22" i="5"/>
  <c r="L83" i="5"/>
  <c r="L74" i="5"/>
  <c r="L70" i="5"/>
  <c r="L15" i="5"/>
  <c r="L81" i="5"/>
  <c r="L80" i="5"/>
  <c r="L14" i="5"/>
  <c r="L12" i="5"/>
  <c r="L11" i="5"/>
  <c r="L5" i="5"/>
  <c r="L49" i="5"/>
  <c r="L48" i="5"/>
  <c r="L85" i="5"/>
  <c r="L46" i="5"/>
  <c r="L60" i="5"/>
  <c r="L69" i="5"/>
  <c r="L82" i="5"/>
  <c r="L13" i="5"/>
  <c r="L7" i="5"/>
  <c r="L25" i="5"/>
  <c r="L23" i="5"/>
  <c r="L20" i="5"/>
  <c r="L17" i="5"/>
  <c r="L21" i="5"/>
  <c r="L45" i="5"/>
  <c r="L66" i="5"/>
  <c r="L92" i="5"/>
  <c r="L4" i="5"/>
  <c r="O65" i="5"/>
  <c r="O24" i="5"/>
  <c r="O86" i="5"/>
  <c r="O10" i="5"/>
  <c r="O71" i="5"/>
  <c r="O19" i="5"/>
  <c r="O84" i="5"/>
  <c r="O47" i="5"/>
  <c r="O22" i="5"/>
  <c r="O83" i="5"/>
  <c r="O74" i="5"/>
  <c r="O70" i="5"/>
  <c r="O15" i="5"/>
  <c r="O81" i="5"/>
  <c r="O80" i="5"/>
  <c r="O14" i="5"/>
  <c r="O12" i="5"/>
  <c r="O11" i="5"/>
  <c r="O7" i="5"/>
  <c r="O5" i="5"/>
  <c r="O25" i="5"/>
  <c r="O23" i="5"/>
  <c r="O20" i="5"/>
  <c r="O17" i="5"/>
  <c r="O21" i="5"/>
  <c r="O45" i="5"/>
  <c r="O66" i="5"/>
  <c r="O92" i="5"/>
  <c r="O4" i="5"/>
  <c r="O6" i="5"/>
  <c r="O49" i="5"/>
  <c r="O48" i="5"/>
  <c r="O85" i="5"/>
  <c r="O46" i="5"/>
  <c r="O60" i="5"/>
  <c r="O69" i="5"/>
  <c r="O82" i="5"/>
  <c r="O13" i="5"/>
  <c r="O72" i="5"/>
  <c r="K25" i="5"/>
  <c r="K49" i="5"/>
  <c r="K23" i="5"/>
  <c r="K48" i="5"/>
  <c r="K20" i="5"/>
  <c r="K85" i="5"/>
  <c r="K17" i="5"/>
  <c r="K46" i="5"/>
  <c r="K21" i="5"/>
  <c r="K60" i="5"/>
  <c r="K45" i="5"/>
  <c r="K69" i="5"/>
  <c r="K66" i="5"/>
  <c r="K82" i="5"/>
  <c r="K92" i="5"/>
  <c r="K13" i="5"/>
  <c r="K4" i="5"/>
  <c r="K72" i="5"/>
  <c r="K6" i="5"/>
  <c r="K24" i="5"/>
  <c r="K10" i="5"/>
  <c r="K19" i="5"/>
  <c r="K47" i="5"/>
  <c r="K83" i="5"/>
  <c r="K70" i="5"/>
  <c r="K81" i="5"/>
  <c r="K14" i="5"/>
  <c r="K11" i="5"/>
  <c r="K5" i="5"/>
  <c r="K65" i="5"/>
  <c r="K86" i="5"/>
  <c r="K71" i="5"/>
  <c r="K84" i="5"/>
  <c r="K22" i="5"/>
  <c r="K74" i="5"/>
  <c r="K15" i="5"/>
  <c r="K80" i="5"/>
  <c r="K12" i="5"/>
  <c r="K7" i="5"/>
  <c r="U22" i="5"/>
  <c r="U60" i="5"/>
  <c r="U45" i="5"/>
  <c r="U69" i="5"/>
  <c r="U66" i="5"/>
  <c r="U82" i="5"/>
  <c r="U92" i="5"/>
  <c r="U13" i="5"/>
  <c r="U4" i="5"/>
  <c r="U72" i="5"/>
  <c r="U6" i="5"/>
  <c r="U65" i="5"/>
  <c r="U24" i="5"/>
  <c r="U86" i="5"/>
  <c r="U10" i="5"/>
  <c r="U71" i="5"/>
  <c r="U19" i="5"/>
  <c r="U84" i="5"/>
  <c r="U47" i="5"/>
  <c r="U83" i="5"/>
  <c r="U74" i="5"/>
  <c r="U15" i="5"/>
  <c r="U80" i="5"/>
  <c r="U12" i="5"/>
  <c r="U7" i="5"/>
  <c r="U25" i="5"/>
  <c r="U23" i="5"/>
  <c r="U20" i="5"/>
  <c r="U17" i="5"/>
  <c r="U21" i="5"/>
  <c r="U70" i="5"/>
  <c r="U81" i="5"/>
  <c r="U14" i="5"/>
  <c r="U11" i="5"/>
  <c r="U5" i="5"/>
  <c r="U49" i="5"/>
  <c r="U48" i="5"/>
  <c r="U85" i="5"/>
  <c r="U46" i="5"/>
  <c r="X72" i="5"/>
  <c r="X6" i="5"/>
  <c r="X65" i="5"/>
  <c r="X24" i="5"/>
  <c r="X86" i="5"/>
  <c r="X10" i="5"/>
  <c r="X71" i="5"/>
  <c r="X19" i="5"/>
  <c r="X84" i="5"/>
  <c r="X47" i="5"/>
  <c r="X83" i="5"/>
  <c r="X21" i="5"/>
  <c r="X74" i="5"/>
  <c r="X70" i="5"/>
  <c r="X15" i="5"/>
  <c r="X81" i="5"/>
  <c r="X80" i="5"/>
  <c r="X14" i="5"/>
  <c r="X12" i="5"/>
  <c r="X11" i="5"/>
  <c r="X5" i="5"/>
  <c r="X49" i="5"/>
  <c r="X48" i="5"/>
  <c r="X85" i="5"/>
  <c r="X46" i="5"/>
  <c r="X60" i="5"/>
  <c r="X69" i="5"/>
  <c r="X82" i="5"/>
  <c r="X13" i="5"/>
  <c r="X7" i="5"/>
  <c r="X25" i="5"/>
  <c r="X23" i="5"/>
  <c r="X20" i="5"/>
  <c r="X17" i="5"/>
  <c r="X22" i="5"/>
  <c r="X45" i="5"/>
  <c r="X66" i="5"/>
  <c r="X92" i="5"/>
  <c r="X4" i="5"/>
  <c r="I34" i="5"/>
  <c r="I79" i="5"/>
  <c r="I39" i="5"/>
  <c r="I52" i="5"/>
  <c r="I53" i="5"/>
  <c r="I43" i="5"/>
  <c r="I40" i="5"/>
  <c r="I51" i="5"/>
  <c r="I64" i="5"/>
  <c r="I44" i="5"/>
  <c r="I3" i="5"/>
  <c r="I9" i="5"/>
  <c r="I55" i="5"/>
  <c r="I50" i="5"/>
  <c r="I38" i="5"/>
  <c r="I87" i="5"/>
  <c r="I56" i="5"/>
  <c r="I41" i="5"/>
  <c r="I30" i="5"/>
  <c r="I59" i="5"/>
  <c r="I76" i="5"/>
  <c r="I31" i="5"/>
  <c r="I68" i="5"/>
  <c r="I77" i="5"/>
  <c r="I36" i="5"/>
  <c r="I35" i="5"/>
  <c r="I58" i="5"/>
  <c r="I37" i="5"/>
  <c r="I54" i="5"/>
  <c r="I73" i="5"/>
  <c r="I61" i="5"/>
  <c r="I8" i="5"/>
  <c r="I63" i="5"/>
  <c r="I57" i="5"/>
  <c r="I62" i="5"/>
  <c r="I28" i="5"/>
  <c r="I29" i="5"/>
  <c r="I91" i="5"/>
  <c r="I33" i="5"/>
  <c r="I32" i="5"/>
  <c r="I42" i="5"/>
  <c r="I78" i="5"/>
  <c r="O34" i="5"/>
  <c r="O56" i="5"/>
  <c r="O41" i="5"/>
  <c r="O30" i="5"/>
  <c r="O59" i="5"/>
  <c r="O76" i="5"/>
  <c r="O31" i="5"/>
  <c r="O68" i="5"/>
  <c r="O42" i="5"/>
  <c r="O63" i="5"/>
  <c r="O78" i="5"/>
  <c r="O57" i="5"/>
  <c r="O29" i="5"/>
  <c r="O61" i="5"/>
  <c r="O8" i="5"/>
  <c r="O36" i="5"/>
  <c r="O58" i="5"/>
  <c r="O79" i="5"/>
  <c r="O39" i="5"/>
  <c r="O52" i="5"/>
  <c r="O53" i="5"/>
  <c r="O43" i="5"/>
  <c r="O40" i="5"/>
  <c r="O87" i="5"/>
  <c r="O62" i="5"/>
  <c r="O28" i="5"/>
  <c r="O91" i="5"/>
  <c r="O32" i="5"/>
  <c r="O77" i="5"/>
  <c r="O37" i="5"/>
  <c r="O3" i="5"/>
  <c r="O38" i="5"/>
  <c r="O9" i="5"/>
  <c r="O54" i="5"/>
  <c r="O55" i="5"/>
  <c r="O50" i="5"/>
  <c r="O73" i="5"/>
  <c r="O33" i="5"/>
  <c r="O35" i="5"/>
  <c r="O51" i="5"/>
  <c r="O64" i="5"/>
  <c r="O44" i="5"/>
  <c r="Q79" i="5"/>
  <c r="Q39" i="5"/>
  <c r="Q52" i="5"/>
  <c r="Q53" i="5"/>
  <c r="Q43" i="5"/>
  <c r="Q40" i="5"/>
  <c r="Q87" i="5"/>
  <c r="Q3" i="5"/>
  <c r="Q38" i="5"/>
  <c r="Q9" i="5"/>
  <c r="Q54" i="5"/>
  <c r="Q55" i="5"/>
  <c r="Q64" i="5"/>
  <c r="Q50" i="5"/>
  <c r="Q44" i="5"/>
  <c r="Q73" i="5"/>
  <c r="Q62" i="5"/>
  <c r="Q34" i="5"/>
  <c r="Q56" i="5"/>
  <c r="Q41" i="5"/>
  <c r="Q30" i="5"/>
  <c r="Q59" i="5"/>
  <c r="Q76" i="5"/>
  <c r="Q31" i="5"/>
  <c r="Q68" i="5"/>
  <c r="Q77" i="5"/>
  <c r="Q36" i="5"/>
  <c r="Q35" i="5"/>
  <c r="Q58" i="5"/>
  <c r="Q37" i="5"/>
  <c r="Q51" i="5"/>
  <c r="Q28" i="5"/>
  <c r="Q29" i="5"/>
  <c r="Q91" i="5"/>
  <c r="Q33" i="5"/>
  <c r="Q32" i="5"/>
  <c r="Q42" i="5"/>
  <c r="Q78" i="5"/>
  <c r="Q61" i="5"/>
  <c r="Q8" i="5"/>
  <c r="Q63" i="5"/>
  <c r="Q57" i="5"/>
  <c r="W28" i="5"/>
  <c r="W29" i="5"/>
  <c r="W34" i="5"/>
  <c r="W56" i="5"/>
  <c r="W41" i="5"/>
  <c r="W30" i="5"/>
  <c r="W59" i="5"/>
  <c r="W76" i="5"/>
  <c r="W31" i="5"/>
  <c r="W68" i="5"/>
  <c r="W42" i="5"/>
  <c r="W63" i="5"/>
  <c r="W78" i="5"/>
  <c r="W57" i="5"/>
  <c r="W91" i="5"/>
  <c r="W33" i="5"/>
  <c r="W32" i="5"/>
  <c r="W77" i="5"/>
  <c r="W35" i="5"/>
  <c r="W37" i="5"/>
  <c r="W79" i="5"/>
  <c r="W39" i="5"/>
  <c r="W52" i="5"/>
  <c r="W53" i="5"/>
  <c r="W43" i="5"/>
  <c r="W40" i="5"/>
  <c r="W87" i="5"/>
  <c r="W62" i="5"/>
  <c r="W61" i="5"/>
  <c r="W36" i="5"/>
  <c r="W51" i="5"/>
  <c r="W64" i="5"/>
  <c r="W44" i="5"/>
  <c r="W8" i="5"/>
  <c r="W58" i="5"/>
  <c r="W3" i="5"/>
  <c r="W38" i="5"/>
  <c r="W9" i="5"/>
  <c r="W54" i="5"/>
  <c r="W55" i="5"/>
  <c r="W50" i="5"/>
  <c r="W73" i="5"/>
  <c r="S28" i="5"/>
  <c r="S29" i="5"/>
  <c r="S34" i="5"/>
  <c r="S91" i="5"/>
  <c r="S61" i="5"/>
  <c r="S33" i="5"/>
  <c r="S8" i="5"/>
  <c r="S32" i="5"/>
  <c r="S77" i="5"/>
  <c r="S36" i="5"/>
  <c r="S35" i="5"/>
  <c r="S58" i="5"/>
  <c r="S37" i="5"/>
  <c r="S41" i="5"/>
  <c r="S59" i="5"/>
  <c r="S31" i="5"/>
  <c r="S42" i="5"/>
  <c r="S78" i="5"/>
  <c r="S3" i="5"/>
  <c r="S38" i="5"/>
  <c r="S51" i="5"/>
  <c r="S9" i="5"/>
  <c r="S64" i="5"/>
  <c r="S54" i="5"/>
  <c r="S44" i="5"/>
  <c r="S55" i="5"/>
  <c r="S50" i="5"/>
  <c r="S73" i="5"/>
  <c r="S56" i="5"/>
  <c r="S76" i="5"/>
  <c r="S63" i="5"/>
  <c r="S79" i="5"/>
  <c r="S39" i="5"/>
  <c r="S43" i="5"/>
  <c r="S87" i="5"/>
  <c r="S62" i="5"/>
  <c r="S30" i="5"/>
  <c r="S68" i="5"/>
  <c r="S57" i="5"/>
  <c r="S52" i="5"/>
  <c r="S53" i="5"/>
  <c r="S40" i="5"/>
  <c r="H56" i="5"/>
  <c r="H41" i="5"/>
  <c r="H61" i="5"/>
  <c r="H33" i="5"/>
  <c r="H8" i="5"/>
  <c r="H32" i="5"/>
  <c r="H77" i="5"/>
  <c r="H36" i="5"/>
  <c r="H35" i="5"/>
  <c r="H58" i="5"/>
  <c r="H37" i="5"/>
  <c r="H30" i="5"/>
  <c r="H76" i="5"/>
  <c r="H68" i="5"/>
  <c r="H63" i="5"/>
  <c r="H57" i="5"/>
  <c r="H91" i="5"/>
  <c r="H59" i="5"/>
  <c r="H78" i="5"/>
  <c r="H79" i="5"/>
  <c r="H39" i="5"/>
  <c r="H52" i="5"/>
  <c r="H53" i="5"/>
  <c r="H43" i="5"/>
  <c r="H31" i="5"/>
  <c r="H3" i="5"/>
  <c r="H51" i="5"/>
  <c r="H64" i="5"/>
  <c r="H40" i="5"/>
  <c r="H87" i="5"/>
  <c r="H38" i="5"/>
  <c r="H54" i="5"/>
  <c r="H55" i="5"/>
  <c r="H50" i="5"/>
  <c r="H73" i="5"/>
  <c r="H62" i="5"/>
  <c r="H28" i="5"/>
  <c r="H29" i="5"/>
  <c r="H34" i="5"/>
  <c r="H42" i="5"/>
  <c r="H9" i="5"/>
  <c r="H44" i="5"/>
  <c r="N62" i="5"/>
  <c r="N73" i="5"/>
  <c r="N50" i="5"/>
  <c r="N34" i="5"/>
  <c r="N28" i="5"/>
  <c r="N29" i="5"/>
  <c r="N91" i="5"/>
  <c r="N61" i="5"/>
  <c r="N33" i="5"/>
  <c r="N8" i="5"/>
  <c r="N32" i="5"/>
  <c r="N42" i="5"/>
  <c r="N63" i="5"/>
  <c r="N78" i="5"/>
  <c r="N57" i="5"/>
  <c r="N79" i="5"/>
  <c r="N38" i="5"/>
  <c r="N51" i="5"/>
  <c r="N9" i="5"/>
  <c r="N64" i="5"/>
  <c r="N54" i="5"/>
  <c r="N44" i="5"/>
  <c r="N55" i="5"/>
  <c r="N56" i="5"/>
  <c r="N30" i="5"/>
  <c r="N76" i="5"/>
  <c r="N68" i="5"/>
  <c r="N77" i="5"/>
  <c r="N36" i="5"/>
  <c r="N58" i="5"/>
  <c r="N52" i="5"/>
  <c r="N53" i="5"/>
  <c r="N40" i="5"/>
  <c r="N41" i="5"/>
  <c r="N59" i="5"/>
  <c r="N31" i="5"/>
  <c r="N35" i="5"/>
  <c r="N37" i="5"/>
  <c r="N3" i="5"/>
  <c r="N39" i="5"/>
  <c r="N43" i="5"/>
  <c r="N87" i="5"/>
  <c r="Z62" i="5"/>
  <c r="Z50" i="5"/>
  <c r="Z28" i="5"/>
  <c r="Z29" i="5"/>
  <c r="Z73" i="5"/>
  <c r="Z34" i="5"/>
  <c r="Z56" i="5"/>
  <c r="Z41" i="5"/>
  <c r="Z30" i="5"/>
  <c r="Z59" i="5"/>
  <c r="Z76" i="5"/>
  <c r="Z31" i="5"/>
  <c r="Z68" i="5"/>
  <c r="Z77" i="5"/>
  <c r="Z36" i="5"/>
  <c r="Z35" i="5"/>
  <c r="Z58" i="5"/>
  <c r="Z37" i="5"/>
  <c r="Z3" i="5"/>
  <c r="Z39" i="5"/>
  <c r="Z52" i="5"/>
  <c r="Z53" i="5"/>
  <c r="Z43" i="5"/>
  <c r="Z40" i="5"/>
  <c r="Z87" i="5"/>
  <c r="Z91" i="5"/>
  <c r="Z33" i="5"/>
  <c r="Z32" i="5"/>
  <c r="Z63" i="5"/>
  <c r="Z57" i="5"/>
  <c r="Z79" i="5"/>
  <c r="Z51" i="5"/>
  <c r="Z64" i="5"/>
  <c r="Z44" i="5"/>
  <c r="Z61" i="5"/>
  <c r="Z8" i="5"/>
  <c r="Z42" i="5"/>
  <c r="Z78" i="5"/>
  <c r="Z38" i="5"/>
  <c r="Z9" i="5"/>
  <c r="Z54" i="5"/>
  <c r="Z55" i="5"/>
  <c r="V62" i="5"/>
  <c r="V73" i="5"/>
  <c r="V34" i="5"/>
  <c r="V50" i="5"/>
  <c r="V91" i="5"/>
  <c r="V61" i="5"/>
  <c r="V33" i="5"/>
  <c r="V8" i="5"/>
  <c r="V32" i="5"/>
  <c r="V42" i="5"/>
  <c r="V63" i="5"/>
  <c r="V78" i="5"/>
  <c r="V57" i="5"/>
  <c r="V79" i="5"/>
  <c r="V38" i="5"/>
  <c r="V51" i="5"/>
  <c r="V9" i="5"/>
  <c r="V64" i="5"/>
  <c r="V54" i="5"/>
  <c r="V44" i="5"/>
  <c r="V55" i="5"/>
  <c r="V41" i="5"/>
  <c r="V59" i="5"/>
  <c r="V31" i="5"/>
  <c r="V35" i="5"/>
  <c r="V37" i="5"/>
  <c r="V3" i="5"/>
  <c r="V39" i="5"/>
  <c r="V43" i="5"/>
  <c r="V87" i="5"/>
  <c r="V28" i="5"/>
  <c r="V29" i="5"/>
  <c r="V56" i="5"/>
  <c r="V30" i="5"/>
  <c r="V76" i="5"/>
  <c r="V68" i="5"/>
  <c r="V77" i="5"/>
  <c r="V36" i="5"/>
  <c r="V58" i="5"/>
  <c r="V52" i="5"/>
  <c r="V53" i="5"/>
  <c r="V40" i="5"/>
  <c r="R62" i="5"/>
  <c r="R50" i="5"/>
  <c r="R73" i="5"/>
  <c r="R28" i="5"/>
  <c r="R29" i="5"/>
  <c r="R56" i="5"/>
  <c r="R41" i="5"/>
  <c r="R30" i="5"/>
  <c r="R59" i="5"/>
  <c r="R76" i="5"/>
  <c r="R31" i="5"/>
  <c r="R68" i="5"/>
  <c r="R77" i="5"/>
  <c r="R36" i="5"/>
  <c r="R35" i="5"/>
  <c r="R58" i="5"/>
  <c r="R37" i="5"/>
  <c r="R3" i="5"/>
  <c r="R39" i="5"/>
  <c r="R52" i="5"/>
  <c r="R53" i="5"/>
  <c r="R43" i="5"/>
  <c r="R40" i="5"/>
  <c r="R87" i="5"/>
  <c r="R61" i="5"/>
  <c r="R8" i="5"/>
  <c r="R42" i="5"/>
  <c r="R78" i="5"/>
  <c r="R38" i="5"/>
  <c r="R9" i="5"/>
  <c r="R54" i="5"/>
  <c r="R55" i="5"/>
  <c r="R34" i="5"/>
  <c r="R91" i="5"/>
  <c r="R33" i="5"/>
  <c r="R32" i="5"/>
  <c r="R63" i="5"/>
  <c r="R57" i="5"/>
  <c r="R79" i="5"/>
  <c r="R51" i="5"/>
  <c r="R64" i="5"/>
  <c r="R44" i="5"/>
  <c r="W65" i="5"/>
  <c r="W24" i="5"/>
  <c r="W86" i="5"/>
  <c r="W10" i="5"/>
  <c r="W71" i="5"/>
  <c r="W19" i="5"/>
  <c r="W84" i="5"/>
  <c r="W47" i="5"/>
  <c r="W83" i="5"/>
  <c r="W21" i="5"/>
  <c r="W74" i="5"/>
  <c r="W70" i="5"/>
  <c r="W15" i="5"/>
  <c r="W81" i="5"/>
  <c r="W80" i="5"/>
  <c r="W14" i="5"/>
  <c r="W12" i="5"/>
  <c r="W11" i="5"/>
  <c r="W7" i="5"/>
  <c r="W5" i="5"/>
  <c r="W25" i="5"/>
  <c r="W23" i="5"/>
  <c r="W20" i="5"/>
  <c r="W17" i="5"/>
  <c r="W22" i="5"/>
  <c r="W45" i="5"/>
  <c r="W66" i="5"/>
  <c r="W92" i="5"/>
  <c r="W4" i="5"/>
  <c r="W6" i="5"/>
  <c r="W49" i="5"/>
  <c r="W48" i="5"/>
  <c r="W85" i="5"/>
  <c r="W46" i="5"/>
  <c r="W60" i="5"/>
  <c r="W69" i="5"/>
  <c r="W82" i="5"/>
  <c r="W13" i="5"/>
  <c r="W72" i="5"/>
  <c r="Z24" i="5"/>
  <c r="Z86" i="5"/>
  <c r="Z10" i="5"/>
  <c r="Z71" i="5"/>
  <c r="Z19" i="5"/>
  <c r="Z84" i="5"/>
  <c r="Z47" i="5"/>
  <c r="Z83" i="5"/>
  <c r="Z21" i="5"/>
  <c r="Z74" i="5"/>
  <c r="Z70" i="5"/>
  <c r="Z15" i="5"/>
  <c r="Z81" i="5"/>
  <c r="Z80" i="5"/>
  <c r="Z14" i="5"/>
  <c r="Z12" i="5"/>
  <c r="Z11" i="5"/>
  <c r="Z7" i="5"/>
  <c r="Z5" i="5"/>
  <c r="Z49" i="5"/>
  <c r="Z48" i="5"/>
  <c r="Z85" i="5"/>
  <c r="Z46" i="5"/>
  <c r="Z60" i="5"/>
  <c r="Z69" i="5"/>
  <c r="Z82" i="5"/>
  <c r="Z13" i="5"/>
  <c r="Z72" i="5"/>
  <c r="Z65" i="5"/>
  <c r="Z25" i="5"/>
  <c r="Z23" i="5"/>
  <c r="Z20" i="5"/>
  <c r="Z17" i="5"/>
  <c r="Z22" i="5"/>
  <c r="Z45" i="5"/>
  <c r="Z66" i="5"/>
  <c r="Z92" i="5"/>
  <c r="Z4" i="5"/>
  <c r="Z6" i="5"/>
  <c r="J25" i="5"/>
  <c r="J49" i="5"/>
  <c r="J23" i="5"/>
  <c r="J48" i="5"/>
  <c r="J20" i="5"/>
  <c r="J85" i="5"/>
  <c r="J17" i="5"/>
  <c r="J46" i="5"/>
  <c r="J21" i="5"/>
  <c r="J60" i="5"/>
  <c r="J45" i="5"/>
  <c r="J69" i="5"/>
  <c r="J66" i="5"/>
  <c r="J82" i="5"/>
  <c r="J92" i="5"/>
  <c r="J13" i="5"/>
  <c r="J4" i="5"/>
  <c r="J72" i="5"/>
  <c r="J6" i="5"/>
  <c r="J65" i="5"/>
  <c r="J86" i="5"/>
  <c r="J71" i="5"/>
  <c r="J84" i="5"/>
  <c r="J22" i="5"/>
  <c r="J74" i="5"/>
  <c r="J15" i="5"/>
  <c r="J80" i="5"/>
  <c r="J12" i="5"/>
  <c r="J7" i="5"/>
  <c r="J24" i="5"/>
  <c r="J10" i="5"/>
  <c r="J19" i="5"/>
  <c r="J47" i="5"/>
  <c r="J83" i="5"/>
  <c r="J70" i="5"/>
  <c r="J81" i="5"/>
  <c r="J14" i="5"/>
  <c r="J11" i="5"/>
  <c r="J5" i="5"/>
  <c r="Q21" i="5"/>
  <c r="Q74" i="5"/>
  <c r="Q70" i="5"/>
  <c r="Q15" i="5"/>
  <c r="Q81" i="5"/>
  <c r="Q80" i="5"/>
  <c r="Q14" i="5"/>
  <c r="Q12" i="5"/>
  <c r="Q11" i="5"/>
  <c r="Q7" i="5"/>
  <c r="Q5" i="5"/>
  <c r="Q65" i="5"/>
  <c r="Q24" i="5"/>
  <c r="Q86" i="5"/>
  <c r="Q10" i="5"/>
  <c r="Q71" i="5"/>
  <c r="Q19" i="5"/>
  <c r="Q84" i="5"/>
  <c r="Q47" i="5"/>
  <c r="Q22" i="5"/>
  <c r="Q45" i="5"/>
  <c r="Q66" i="5"/>
  <c r="Q92" i="5"/>
  <c r="Q4" i="5"/>
  <c r="Q6" i="5"/>
  <c r="Q25" i="5"/>
  <c r="Q23" i="5"/>
  <c r="Q20" i="5"/>
  <c r="Q17" i="5"/>
  <c r="Q60" i="5"/>
  <c r="Q69" i="5"/>
  <c r="Q82" i="5"/>
  <c r="Q13" i="5"/>
  <c r="Q72" i="5"/>
  <c r="Q83" i="5"/>
  <c r="Q49" i="5"/>
  <c r="Q48" i="5"/>
  <c r="Q85" i="5"/>
  <c r="Q46" i="5"/>
  <c r="T11" i="5"/>
  <c r="T7" i="5"/>
  <c r="T5" i="5"/>
  <c r="T25" i="5"/>
  <c r="T49" i="5"/>
  <c r="T23" i="5"/>
  <c r="T48" i="5"/>
  <c r="T20" i="5"/>
  <c r="T72" i="5"/>
  <c r="T65" i="5"/>
  <c r="T86" i="5"/>
  <c r="T71" i="5"/>
  <c r="T85" i="5"/>
  <c r="T17" i="5"/>
  <c r="T46" i="5"/>
  <c r="T22" i="5"/>
  <c r="T60" i="5"/>
  <c r="T45" i="5"/>
  <c r="T69" i="5"/>
  <c r="T66" i="5"/>
  <c r="T82" i="5"/>
  <c r="T92" i="5"/>
  <c r="T13" i="5"/>
  <c r="T4" i="5"/>
  <c r="T6" i="5"/>
  <c r="T24" i="5"/>
  <c r="T10" i="5"/>
  <c r="T19" i="5"/>
  <c r="T84" i="5"/>
  <c r="T47" i="5"/>
  <c r="T83" i="5"/>
  <c r="T21" i="5"/>
  <c r="T74" i="5"/>
  <c r="T70" i="5"/>
  <c r="T15" i="5"/>
  <c r="T81" i="5"/>
  <c r="T80" i="5"/>
  <c r="T14" i="5"/>
  <c r="T12" i="5"/>
  <c r="S25" i="5"/>
  <c r="S49" i="5"/>
  <c r="S23" i="5"/>
  <c r="S48" i="5"/>
  <c r="S20" i="5"/>
  <c r="S85" i="5"/>
  <c r="S17" i="5"/>
  <c r="S46" i="5"/>
  <c r="S22" i="5"/>
  <c r="S60" i="5"/>
  <c r="S45" i="5"/>
  <c r="S69" i="5"/>
  <c r="S66" i="5"/>
  <c r="S82" i="5"/>
  <c r="S92" i="5"/>
  <c r="S13" i="5"/>
  <c r="S4" i="5"/>
  <c r="S72" i="5"/>
  <c r="S6" i="5"/>
  <c r="S65" i="5"/>
  <c r="S24" i="5"/>
  <c r="S86" i="5"/>
  <c r="S10" i="5"/>
  <c r="S71" i="5"/>
  <c r="S19" i="5"/>
  <c r="S84" i="5"/>
  <c r="S47" i="5"/>
  <c r="S83" i="5"/>
  <c r="S21" i="5"/>
  <c r="S74" i="5"/>
  <c r="S70" i="5"/>
  <c r="S15" i="5"/>
  <c r="S81" i="5"/>
  <c r="S80" i="5"/>
  <c r="S14" i="5"/>
  <c r="S12" i="5"/>
  <c r="S11" i="5"/>
  <c r="S7" i="5"/>
  <c r="S5" i="5"/>
  <c r="V25" i="5"/>
  <c r="V49" i="5"/>
  <c r="V23" i="5"/>
  <c r="V48" i="5"/>
  <c r="V20" i="5"/>
  <c r="V85" i="5"/>
  <c r="V17" i="5"/>
  <c r="V46" i="5"/>
  <c r="V22" i="5"/>
  <c r="V60" i="5"/>
  <c r="V45" i="5"/>
  <c r="V69" i="5"/>
  <c r="V66" i="5"/>
  <c r="V82" i="5"/>
  <c r="V92" i="5"/>
  <c r="V13" i="5"/>
  <c r="V4" i="5"/>
  <c r="V72" i="5"/>
  <c r="V6" i="5"/>
  <c r="V65" i="5"/>
  <c r="V24" i="5"/>
  <c r="V86" i="5"/>
  <c r="V10" i="5"/>
  <c r="V71" i="5"/>
  <c r="V19" i="5"/>
  <c r="V84" i="5"/>
  <c r="V47" i="5"/>
  <c r="V83" i="5"/>
  <c r="V21" i="5"/>
  <c r="V74" i="5"/>
  <c r="V70" i="5"/>
  <c r="V15" i="5"/>
  <c r="V81" i="5"/>
  <c r="V80" i="5"/>
  <c r="V14" i="5"/>
  <c r="V12" i="5"/>
  <c r="V11" i="5"/>
  <c r="V7" i="5"/>
  <c r="V5" i="5"/>
  <c r="N24" i="5"/>
  <c r="N86" i="5"/>
  <c r="N10" i="5"/>
  <c r="N71" i="5"/>
  <c r="N19" i="5"/>
  <c r="N84" i="5"/>
  <c r="N47" i="5"/>
  <c r="N22" i="5"/>
  <c r="N83" i="5"/>
  <c r="N74" i="5"/>
  <c r="N70" i="5"/>
  <c r="N15" i="5"/>
  <c r="N81" i="5"/>
  <c r="N80" i="5"/>
  <c r="N14" i="5"/>
  <c r="N12" i="5"/>
  <c r="N11" i="5"/>
  <c r="N7" i="5"/>
  <c r="N5" i="5"/>
  <c r="N25" i="5"/>
  <c r="N49" i="5"/>
  <c r="N23" i="5"/>
  <c r="N48" i="5"/>
  <c r="N20" i="5"/>
  <c r="N85" i="5"/>
  <c r="N17" i="5"/>
  <c r="N46" i="5"/>
  <c r="N21" i="5"/>
  <c r="N60" i="5"/>
  <c r="N45" i="5"/>
  <c r="N69" i="5"/>
  <c r="N66" i="5"/>
  <c r="N82" i="5"/>
  <c r="N92" i="5"/>
  <c r="N13" i="5"/>
  <c r="N4" i="5"/>
  <c r="N72" i="5"/>
  <c r="N6" i="5"/>
  <c r="N65" i="5"/>
  <c r="I22" i="5"/>
  <c r="I83" i="5"/>
  <c r="I74" i="5"/>
  <c r="I70" i="5"/>
  <c r="I15" i="5"/>
  <c r="I81" i="5"/>
  <c r="I80" i="5"/>
  <c r="I14" i="5"/>
  <c r="I12" i="5"/>
  <c r="I11" i="5"/>
  <c r="I7" i="5"/>
  <c r="I5" i="5"/>
  <c r="I25" i="5"/>
  <c r="I49" i="5"/>
  <c r="I23" i="5"/>
  <c r="I48" i="5"/>
  <c r="I20" i="5"/>
  <c r="I85" i="5"/>
  <c r="I17" i="5"/>
  <c r="I46" i="5"/>
  <c r="I21" i="5"/>
  <c r="I60" i="5"/>
  <c r="I45" i="5"/>
  <c r="I69" i="5"/>
  <c r="I66" i="5"/>
  <c r="I82" i="5"/>
  <c r="I92" i="5"/>
  <c r="I13" i="5"/>
  <c r="I4" i="5"/>
  <c r="I72" i="5"/>
  <c r="I6" i="5"/>
  <c r="I65" i="5"/>
  <c r="I24" i="5"/>
  <c r="I86" i="5"/>
  <c r="I10" i="5"/>
  <c r="I71" i="5"/>
  <c r="I19" i="5"/>
  <c r="I84" i="5"/>
  <c r="I47" i="5"/>
  <c r="G25" i="5"/>
  <c r="G49" i="5"/>
  <c r="G23" i="5"/>
  <c r="G48" i="5"/>
  <c r="G20" i="5"/>
  <c r="G85" i="5"/>
  <c r="G17" i="5"/>
  <c r="G46" i="5"/>
  <c r="G22" i="5"/>
  <c r="G92" i="5"/>
  <c r="G74" i="5"/>
  <c r="G70" i="5"/>
  <c r="G15" i="5"/>
  <c r="G81" i="5"/>
  <c r="G80" i="5"/>
  <c r="G14" i="5"/>
  <c r="G7" i="5"/>
  <c r="G72" i="5"/>
  <c r="G24" i="5"/>
  <c r="G86" i="5"/>
  <c r="G10" i="5"/>
  <c r="G71" i="5"/>
  <c r="G19" i="5"/>
  <c r="G47" i="5"/>
  <c r="G83" i="5"/>
  <c r="G21" i="5"/>
  <c r="G60" i="5"/>
  <c r="G45" i="5"/>
  <c r="G69" i="5"/>
  <c r="G66" i="5"/>
  <c r="G82" i="5"/>
  <c r="G6" i="5"/>
  <c r="G13" i="5"/>
  <c r="G65" i="5"/>
  <c r="G4" i="5"/>
  <c r="G5" i="5"/>
  <c r="G12" i="5"/>
  <c r="G11" i="5"/>
  <c r="G34" i="5"/>
  <c r="G28" i="5"/>
  <c r="G29" i="5"/>
  <c r="G56" i="5"/>
  <c r="G3" i="5"/>
  <c r="G91" i="5"/>
  <c r="G61" i="5"/>
  <c r="G33" i="5"/>
  <c r="G8" i="5"/>
  <c r="G32" i="5"/>
  <c r="G77" i="5"/>
  <c r="G36" i="5"/>
  <c r="G35" i="5"/>
  <c r="G58" i="5"/>
  <c r="G37" i="5"/>
  <c r="G30" i="5"/>
  <c r="G76" i="5"/>
  <c r="G68" i="5"/>
  <c r="G63" i="5"/>
  <c r="G57" i="5"/>
  <c r="G38" i="5"/>
  <c r="G51" i="5"/>
  <c r="G9" i="5"/>
  <c r="G64" i="5"/>
  <c r="G54" i="5"/>
  <c r="G44" i="5"/>
  <c r="G55" i="5"/>
  <c r="G50" i="5"/>
  <c r="G73" i="5"/>
  <c r="G41" i="5"/>
  <c r="G31" i="5"/>
  <c r="G78" i="5"/>
  <c r="G52" i="5"/>
  <c r="G53" i="5"/>
  <c r="G40" i="5"/>
  <c r="G59" i="5"/>
  <c r="G42" i="5"/>
  <c r="G79" i="5"/>
  <c r="G39" i="5"/>
  <c r="G43" i="5"/>
  <c r="G62" i="5"/>
  <c r="K34" i="5"/>
  <c r="K28" i="5"/>
  <c r="K29" i="5"/>
  <c r="K91" i="5"/>
  <c r="K61" i="5"/>
  <c r="K33" i="5"/>
  <c r="K8" i="5"/>
  <c r="K32" i="5"/>
  <c r="K77" i="5"/>
  <c r="K36" i="5"/>
  <c r="K35" i="5"/>
  <c r="K58" i="5"/>
  <c r="K37" i="5"/>
  <c r="K56" i="5"/>
  <c r="K30" i="5"/>
  <c r="K76" i="5"/>
  <c r="K68" i="5"/>
  <c r="K63" i="5"/>
  <c r="K57" i="5"/>
  <c r="K3" i="5"/>
  <c r="K38" i="5"/>
  <c r="K51" i="5"/>
  <c r="K9" i="5"/>
  <c r="K64" i="5"/>
  <c r="K54" i="5"/>
  <c r="K44" i="5"/>
  <c r="K55" i="5"/>
  <c r="K50" i="5"/>
  <c r="K73" i="5"/>
  <c r="K59" i="5"/>
  <c r="K42" i="5"/>
  <c r="K52" i="5"/>
  <c r="K53" i="5"/>
  <c r="K40" i="5"/>
  <c r="K41" i="5"/>
  <c r="K31" i="5"/>
  <c r="K78" i="5"/>
  <c r="K79" i="5"/>
  <c r="K39" i="5"/>
  <c r="K43" i="5"/>
  <c r="K87" i="5"/>
  <c r="K62" i="5"/>
  <c r="M87" i="5"/>
  <c r="M3" i="5"/>
  <c r="M38" i="5"/>
  <c r="M51" i="5"/>
  <c r="M9" i="5"/>
  <c r="M64" i="5"/>
  <c r="M54" i="5"/>
  <c r="M44" i="5"/>
  <c r="M55" i="5"/>
  <c r="M79" i="5"/>
  <c r="M52" i="5"/>
  <c r="M53" i="5"/>
  <c r="M40" i="5"/>
  <c r="M39" i="5"/>
  <c r="M43" i="5"/>
  <c r="M73" i="5"/>
  <c r="M62" i="5"/>
  <c r="M28" i="5"/>
  <c r="M29" i="5"/>
  <c r="M91" i="5"/>
  <c r="M61" i="5"/>
  <c r="M33" i="5"/>
  <c r="M8" i="5"/>
  <c r="M32" i="5"/>
  <c r="M42" i="5"/>
  <c r="M63" i="5"/>
  <c r="M78" i="5"/>
  <c r="M57" i="5"/>
  <c r="M50" i="5"/>
  <c r="M34" i="5"/>
  <c r="M41" i="5"/>
  <c r="M59" i="5"/>
  <c r="M31" i="5"/>
  <c r="M36" i="5"/>
  <c r="M58" i="5"/>
  <c r="M56" i="5"/>
  <c r="M30" i="5"/>
  <c r="M76" i="5"/>
  <c r="M68" i="5"/>
  <c r="M77" i="5"/>
  <c r="M35" i="5"/>
  <c r="M37" i="5"/>
  <c r="Y34" i="5"/>
  <c r="Y79" i="5"/>
  <c r="Y39" i="5"/>
  <c r="Y52" i="5"/>
  <c r="Y53" i="5"/>
  <c r="Y43" i="5"/>
  <c r="Y40" i="5"/>
  <c r="Y87" i="5"/>
  <c r="Y51" i="5"/>
  <c r="Y64" i="5"/>
  <c r="Y44" i="5"/>
  <c r="Y38" i="5"/>
  <c r="Y54" i="5"/>
  <c r="Y50" i="5"/>
  <c r="Y62" i="5"/>
  <c r="Y3" i="5"/>
  <c r="Y9" i="5"/>
  <c r="Y56" i="5"/>
  <c r="Y41" i="5"/>
  <c r="Y30" i="5"/>
  <c r="Y59" i="5"/>
  <c r="Y76" i="5"/>
  <c r="Y31" i="5"/>
  <c r="Y68" i="5"/>
  <c r="Y77" i="5"/>
  <c r="Y36" i="5"/>
  <c r="Y35" i="5"/>
  <c r="Y58" i="5"/>
  <c r="Y37" i="5"/>
  <c r="Y61" i="5"/>
  <c r="Y8" i="5"/>
  <c r="Y63" i="5"/>
  <c r="Y57" i="5"/>
  <c r="Y55" i="5"/>
  <c r="Y73" i="5"/>
  <c r="Y28" i="5"/>
  <c r="Y29" i="5"/>
  <c r="Y91" i="5"/>
  <c r="Y33" i="5"/>
  <c r="Y32" i="5"/>
  <c r="Y42" i="5"/>
  <c r="Y78" i="5"/>
  <c r="U62" i="5"/>
  <c r="U3" i="5"/>
  <c r="U38" i="5"/>
  <c r="U51" i="5"/>
  <c r="U9" i="5"/>
  <c r="U64" i="5"/>
  <c r="U54" i="5"/>
  <c r="U44" i="5"/>
  <c r="U55" i="5"/>
  <c r="U39" i="5"/>
  <c r="U43" i="5"/>
  <c r="U87" i="5"/>
  <c r="U79" i="5"/>
  <c r="U52" i="5"/>
  <c r="U40" i="5"/>
  <c r="U73" i="5"/>
  <c r="U53" i="5"/>
  <c r="U50" i="5"/>
  <c r="U28" i="5"/>
  <c r="U29" i="5"/>
  <c r="U91" i="5"/>
  <c r="U61" i="5"/>
  <c r="U33" i="5"/>
  <c r="U8" i="5"/>
  <c r="U32" i="5"/>
  <c r="U42" i="5"/>
  <c r="U63" i="5"/>
  <c r="U78" i="5"/>
  <c r="U57" i="5"/>
  <c r="U56" i="5"/>
  <c r="U30" i="5"/>
  <c r="U76" i="5"/>
  <c r="U68" i="5"/>
  <c r="U77" i="5"/>
  <c r="U35" i="5"/>
  <c r="U37" i="5"/>
  <c r="U34" i="5"/>
  <c r="U41" i="5"/>
  <c r="U59" i="5"/>
  <c r="U31" i="5"/>
  <c r="U36" i="5"/>
  <c r="U58" i="5"/>
  <c r="J57" i="5"/>
  <c r="J50" i="5"/>
  <c r="J62" i="5"/>
  <c r="J73" i="5"/>
  <c r="J28" i="5"/>
  <c r="J29" i="5"/>
  <c r="J34" i="5"/>
  <c r="J56" i="5"/>
  <c r="J41" i="5"/>
  <c r="J30" i="5"/>
  <c r="J59" i="5"/>
  <c r="J76" i="5"/>
  <c r="J31" i="5"/>
  <c r="J68" i="5"/>
  <c r="J77" i="5"/>
  <c r="J36" i="5"/>
  <c r="J35" i="5"/>
  <c r="J58" i="5"/>
  <c r="J37" i="5"/>
  <c r="J3" i="5"/>
  <c r="J39" i="5"/>
  <c r="J52" i="5"/>
  <c r="J53" i="5"/>
  <c r="J43" i="5"/>
  <c r="J40" i="5"/>
  <c r="J91" i="5"/>
  <c r="J33" i="5"/>
  <c r="J32" i="5"/>
  <c r="J63" i="5"/>
  <c r="J79" i="5"/>
  <c r="J51" i="5"/>
  <c r="J64" i="5"/>
  <c r="J44" i="5"/>
  <c r="J87" i="5"/>
  <c r="J61" i="5"/>
  <c r="J8" i="5"/>
  <c r="J42" i="5"/>
  <c r="J78" i="5"/>
  <c r="J38" i="5"/>
  <c r="J9" i="5"/>
  <c r="J54" i="5"/>
  <c r="J55" i="5"/>
  <c r="P56" i="5"/>
  <c r="P41" i="5"/>
  <c r="P61" i="5"/>
  <c r="P33" i="5"/>
  <c r="P8" i="5"/>
  <c r="P32" i="5"/>
  <c r="P77" i="5"/>
  <c r="P36" i="5"/>
  <c r="P35" i="5"/>
  <c r="P58" i="5"/>
  <c r="P37" i="5"/>
  <c r="P91" i="5"/>
  <c r="P59" i="5"/>
  <c r="P31" i="5"/>
  <c r="P42" i="5"/>
  <c r="P78" i="5"/>
  <c r="P76" i="5"/>
  <c r="P57" i="5"/>
  <c r="P79" i="5"/>
  <c r="P39" i="5"/>
  <c r="P52" i="5"/>
  <c r="P53" i="5"/>
  <c r="P43" i="5"/>
  <c r="P30" i="5"/>
  <c r="P63" i="5"/>
  <c r="P38" i="5"/>
  <c r="P9" i="5"/>
  <c r="P54" i="5"/>
  <c r="P40" i="5"/>
  <c r="P87" i="5"/>
  <c r="P3" i="5"/>
  <c r="P51" i="5"/>
  <c r="P44" i="5"/>
  <c r="P68" i="5"/>
  <c r="P64" i="5"/>
  <c r="P55" i="5"/>
  <c r="P50" i="5"/>
  <c r="P73" i="5"/>
  <c r="P62" i="5"/>
  <c r="P28" i="5"/>
  <c r="P29" i="5"/>
  <c r="P34" i="5"/>
  <c r="L30" i="5"/>
  <c r="L59" i="5"/>
  <c r="L76" i="5"/>
  <c r="L31" i="5"/>
  <c r="L68" i="5"/>
  <c r="L42" i="5"/>
  <c r="L63" i="5"/>
  <c r="L78" i="5"/>
  <c r="L57" i="5"/>
  <c r="L41" i="5"/>
  <c r="L61" i="5"/>
  <c r="L8" i="5"/>
  <c r="L77" i="5"/>
  <c r="L36" i="5"/>
  <c r="L58" i="5"/>
  <c r="L56" i="5"/>
  <c r="L32" i="5"/>
  <c r="L35" i="5"/>
  <c r="L3" i="5"/>
  <c r="L38" i="5"/>
  <c r="L51" i="5"/>
  <c r="L9" i="5"/>
  <c r="L64" i="5"/>
  <c r="L54" i="5"/>
  <c r="L33" i="5"/>
  <c r="L37" i="5"/>
  <c r="L79" i="5"/>
  <c r="L52" i="5"/>
  <c r="L53" i="5"/>
  <c r="L44" i="5"/>
  <c r="L55" i="5"/>
  <c r="L50" i="5"/>
  <c r="L73" i="5"/>
  <c r="L62" i="5"/>
  <c r="L28" i="5"/>
  <c r="L29" i="5"/>
  <c r="L34" i="5"/>
  <c r="L87" i="5"/>
  <c r="L39" i="5"/>
  <c r="L43" i="5"/>
  <c r="L40" i="5"/>
  <c r="X56" i="5"/>
  <c r="X41" i="5"/>
  <c r="X61" i="5"/>
  <c r="X33" i="5"/>
  <c r="X8" i="5"/>
  <c r="X32" i="5"/>
  <c r="X77" i="5"/>
  <c r="X36" i="5"/>
  <c r="X35" i="5"/>
  <c r="X58" i="5"/>
  <c r="X37" i="5"/>
  <c r="X30" i="5"/>
  <c r="X76" i="5"/>
  <c r="X68" i="5"/>
  <c r="X63" i="5"/>
  <c r="X57" i="5"/>
  <c r="X31" i="5"/>
  <c r="X42" i="5"/>
  <c r="X79" i="5"/>
  <c r="X39" i="5"/>
  <c r="X52" i="5"/>
  <c r="X53" i="5"/>
  <c r="X43" i="5"/>
  <c r="X3" i="5"/>
  <c r="X51" i="5"/>
  <c r="X64" i="5"/>
  <c r="X44" i="5"/>
  <c r="X40" i="5"/>
  <c r="X87" i="5"/>
  <c r="X62" i="5"/>
  <c r="X91" i="5"/>
  <c r="X78" i="5"/>
  <c r="X9" i="5"/>
  <c r="X55" i="5"/>
  <c r="X50" i="5"/>
  <c r="X73" i="5"/>
  <c r="X28" i="5"/>
  <c r="X29" i="5"/>
  <c r="X34" i="5"/>
  <c r="X59" i="5"/>
  <c r="X38" i="5"/>
  <c r="X54" i="5"/>
  <c r="T62" i="5"/>
  <c r="T91" i="5"/>
  <c r="T30" i="5"/>
  <c r="T59" i="5"/>
  <c r="T76" i="5"/>
  <c r="T31" i="5"/>
  <c r="T68" i="5"/>
  <c r="T42" i="5"/>
  <c r="T63" i="5"/>
  <c r="T78" i="5"/>
  <c r="T57" i="5"/>
  <c r="T56" i="5"/>
  <c r="T33" i="5"/>
  <c r="T32" i="5"/>
  <c r="T35" i="5"/>
  <c r="T37" i="5"/>
  <c r="T41" i="5"/>
  <c r="T61" i="5"/>
  <c r="T58" i="5"/>
  <c r="T3" i="5"/>
  <c r="T38" i="5"/>
  <c r="T51" i="5"/>
  <c r="T9" i="5"/>
  <c r="T64" i="5"/>
  <c r="T54" i="5"/>
  <c r="T44" i="5"/>
  <c r="T36" i="5"/>
  <c r="T39" i="5"/>
  <c r="T43" i="5"/>
  <c r="T55" i="5"/>
  <c r="T50" i="5"/>
  <c r="T73" i="5"/>
  <c r="T28" i="5"/>
  <c r="T29" i="5"/>
  <c r="T34" i="5"/>
  <c r="T8" i="5"/>
  <c r="T77" i="5"/>
  <c r="T79" i="5"/>
  <c r="T53" i="5"/>
  <c r="T40" i="5"/>
  <c r="T52" i="5"/>
  <c r="T87" i="5"/>
  <c r="G16" i="3" l="1"/>
  <c r="G17" i="3" s="1"/>
  <c r="T53" i="13"/>
  <c r="T53" i="12"/>
  <c r="T53" i="11"/>
  <c r="T53" i="10"/>
  <c r="T53" i="9"/>
  <c r="T53" i="8"/>
  <c r="T53" i="7"/>
  <c r="T53" i="6"/>
  <c r="T40" i="13"/>
  <c r="T40" i="12"/>
  <c r="T40" i="11"/>
  <c r="T40" i="10"/>
  <c r="T40" i="9"/>
  <c r="T40" i="8"/>
  <c r="T40" i="7"/>
  <c r="T40" i="6"/>
  <c r="T8" i="13"/>
  <c r="T8" i="12"/>
  <c r="T8" i="11"/>
  <c r="T8" i="10"/>
  <c r="T8" i="9"/>
  <c r="T8" i="8"/>
  <c r="T8" i="7"/>
  <c r="T8" i="6"/>
  <c r="T73" i="13"/>
  <c r="T73" i="12"/>
  <c r="T73" i="11"/>
  <c r="T73" i="10"/>
  <c r="T73" i="9"/>
  <c r="T73" i="8"/>
  <c r="T73" i="7"/>
  <c r="T73" i="6"/>
  <c r="T39" i="13"/>
  <c r="T39" i="12"/>
  <c r="T39" i="10"/>
  <c r="T39" i="11"/>
  <c r="T39" i="9"/>
  <c r="T39" i="8"/>
  <c r="T39" i="7"/>
  <c r="T39" i="6"/>
  <c r="T64" i="13"/>
  <c r="T64" i="12"/>
  <c r="T64" i="11"/>
  <c r="T64" i="10"/>
  <c r="T64" i="9"/>
  <c r="T64" i="8"/>
  <c r="T64" i="7"/>
  <c r="T64" i="6"/>
  <c r="T3" i="13"/>
  <c r="T3" i="12"/>
  <c r="T3" i="11"/>
  <c r="T3" i="10"/>
  <c r="T3" i="9"/>
  <c r="T3" i="7"/>
  <c r="T3" i="8"/>
  <c r="T3" i="6"/>
  <c r="T37" i="13"/>
  <c r="T37" i="12"/>
  <c r="T37" i="11"/>
  <c r="T37" i="10"/>
  <c r="T37" i="9"/>
  <c r="T37" i="8"/>
  <c r="T37" i="7"/>
  <c r="T37" i="6"/>
  <c r="T56" i="13"/>
  <c r="T56" i="12"/>
  <c r="T56" i="11"/>
  <c r="T56" i="10"/>
  <c r="T56" i="9"/>
  <c r="T56" i="8"/>
  <c r="T56" i="7"/>
  <c r="T56" i="6"/>
  <c r="T42" i="13"/>
  <c r="T42" i="12"/>
  <c r="T42" i="11"/>
  <c r="T42" i="10"/>
  <c r="T42" i="9"/>
  <c r="T42" i="8"/>
  <c r="T42" i="7"/>
  <c r="T42" i="6"/>
  <c r="T59" i="13"/>
  <c r="T59" i="12"/>
  <c r="T59" i="10"/>
  <c r="T59" i="11"/>
  <c r="T59" i="9"/>
  <c r="T59" i="8"/>
  <c r="T59" i="7"/>
  <c r="T59" i="6"/>
  <c r="X54" i="13"/>
  <c r="X54" i="12"/>
  <c r="X54" i="11"/>
  <c r="X54" i="9"/>
  <c r="X54" i="10"/>
  <c r="X54" i="8"/>
  <c r="X54" i="7"/>
  <c r="X54" i="6"/>
  <c r="X29" i="13"/>
  <c r="X29" i="12"/>
  <c r="X29" i="11"/>
  <c r="X29" i="10"/>
  <c r="X29" i="9"/>
  <c r="X29" i="8"/>
  <c r="X29" i="7"/>
  <c r="X29" i="6"/>
  <c r="X55" i="13"/>
  <c r="X55" i="12"/>
  <c r="X55" i="10"/>
  <c r="X55" i="11"/>
  <c r="X55" i="9"/>
  <c r="X55" i="8"/>
  <c r="X55" i="7"/>
  <c r="X55" i="6"/>
  <c r="X62" i="13"/>
  <c r="X62" i="12"/>
  <c r="X62" i="11"/>
  <c r="X62" i="9"/>
  <c r="X62" i="10"/>
  <c r="X62" i="8"/>
  <c r="X62" i="7"/>
  <c r="X62" i="6"/>
  <c r="X64" i="13"/>
  <c r="X64" i="12"/>
  <c r="X64" i="11"/>
  <c r="X64" i="10"/>
  <c r="X64" i="9"/>
  <c r="X64" i="8"/>
  <c r="X64" i="7"/>
  <c r="X64" i="6"/>
  <c r="X53" i="13"/>
  <c r="X53" i="12"/>
  <c r="X53" i="11"/>
  <c r="X53" i="10"/>
  <c r="X53" i="9"/>
  <c r="X53" i="8"/>
  <c r="X53" i="7"/>
  <c r="X53" i="6"/>
  <c r="X42" i="13"/>
  <c r="X42" i="12"/>
  <c r="X42" i="11"/>
  <c r="X42" i="9"/>
  <c r="X42" i="10"/>
  <c r="X42" i="8"/>
  <c r="X42" i="7"/>
  <c r="X42" i="6"/>
  <c r="X68" i="13"/>
  <c r="X68" i="12"/>
  <c r="X68" i="11"/>
  <c r="X68" i="10"/>
  <c r="X68" i="9"/>
  <c r="X68" i="8"/>
  <c r="X68" i="7"/>
  <c r="X68" i="6"/>
  <c r="X58" i="13"/>
  <c r="X58" i="12"/>
  <c r="X58" i="11"/>
  <c r="X58" i="9"/>
  <c r="X58" i="10"/>
  <c r="X58" i="8"/>
  <c r="X58" i="7"/>
  <c r="X58" i="6"/>
  <c r="X32" i="13"/>
  <c r="X32" i="12"/>
  <c r="X32" i="11"/>
  <c r="X32" i="10"/>
  <c r="X32" i="9"/>
  <c r="X32" i="8"/>
  <c r="X32" i="7"/>
  <c r="X32" i="6"/>
  <c r="X41" i="13"/>
  <c r="X41" i="12"/>
  <c r="X41" i="11"/>
  <c r="X41" i="10"/>
  <c r="X41" i="9"/>
  <c r="X41" i="8"/>
  <c r="X41" i="7"/>
  <c r="X41" i="6"/>
  <c r="L39" i="13"/>
  <c r="L39" i="12"/>
  <c r="L39" i="11"/>
  <c r="L39" i="10"/>
  <c r="L39" i="9"/>
  <c r="L39" i="7"/>
  <c r="L39" i="8"/>
  <c r="L39" i="6"/>
  <c r="L28" i="13"/>
  <c r="L28" i="12"/>
  <c r="L28" i="11"/>
  <c r="L28" i="10"/>
  <c r="L28" i="9"/>
  <c r="L28" i="8"/>
  <c r="L28" i="7"/>
  <c r="L28" i="6"/>
  <c r="L55" i="13"/>
  <c r="L55" i="11"/>
  <c r="L55" i="12"/>
  <c r="L55" i="10"/>
  <c r="L55" i="9"/>
  <c r="L55" i="7"/>
  <c r="L55" i="8"/>
  <c r="L55" i="6"/>
  <c r="L79" i="13"/>
  <c r="L79" i="12"/>
  <c r="L79" i="11"/>
  <c r="L79" i="10"/>
  <c r="L79" i="9"/>
  <c r="L79" i="7"/>
  <c r="L79" i="8"/>
  <c r="L79" i="6"/>
  <c r="L64" i="13"/>
  <c r="L64" i="12"/>
  <c r="L64" i="11"/>
  <c r="L64" i="10"/>
  <c r="L64" i="9"/>
  <c r="L64" i="8"/>
  <c r="L64" i="7"/>
  <c r="L64" i="6"/>
  <c r="L3" i="13"/>
  <c r="L3" i="12"/>
  <c r="L3" i="10"/>
  <c r="L3" i="11"/>
  <c r="L3" i="9"/>
  <c r="L3" i="7"/>
  <c r="L3" i="8"/>
  <c r="L3" i="6"/>
  <c r="L58" i="13"/>
  <c r="L58" i="12"/>
  <c r="L58" i="11"/>
  <c r="L58" i="10"/>
  <c r="L58" i="9"/>
  <c r="L58" i="7"/>
  <c r="L58" i="8"/>
  <c r="L58" i="6"/>
  <c r="L61" i="13"/>
  <c r="L61" i="12"/>
  <c r="L61" i="11"/>
  <c r="L61" i="10"/>
  <c r="L61" i="9"/>
  <c r="L61" i="7"/>
  <c r="L61" i="8"/>
  <c r="L61" i="6"/>
  <c r="L63" i="13"/>
  <c r="L63" i="12"/>
  <c r="L63" i="10"/>
  <c r="L63" i="11"/>
  <c r="L63" i="9"/>
  <c r="L63" i="7"/>
  <c r="L63" i="8"/>
  <c r="L63" i="6"/>
  <c r="L76" i="13"/>
  <c r="L76" i="12"/>
  <c r="L76" i="11"/>
  <c r="L76" i="10"/>
  <c r="L76" i="9"/>
  <c r="L76" i="8"/>
  <c r="L76" i="7"/>
  <c r="L76" i="6"/>
  <c r="P29" i="13"/>
  <c r="P29" i="12"/>
  <c r="P29" i="11"/>
  <c r="P29" i="10"/>
  <c r="P29" i="9"/>
  <c r="P29" i="8"/>
  <c r="P29" i="7"/>
  <c r="P29" i="6"/>
  <c r="P50" i="13"/>
  <c r="P50" i="12"/>
  <c r="P50" i="11"/>
  <c r="P50" i="10"/>
  <c r="P50" i="9"/>
  <c r="P50" i="8"/>
  <c r="P50" i="7"/>
  <c r="P50" i="6"/>
  <c r="P44" i="13"/>
  <c r="P44" i="12"/>
  <c r="P44" i="11"/>
  <c r="P44" i="10"/>
  <c r="P44" i="9"/>
  <c r="P44" i="8"/>
  <c r="P44" i="7"/>
  <c r="P44" i="6"/>
  <c r="P40" i="13"/>
  <c r="P40" i="12"/>
  <c r="P40" i="11"/>
  <c r="P40" i="10"/>
  <c r="P40" i="9"/>
  <c r="P40" i="8"/>
  <c r="P40" i="7"/>
  <c r="P40" i="6"/>
  <c r="P63" i="13"/>
  <c r="P63" i="12"/>
  <c r="P63" i="10"/>
  <c r="P63" i="11"/>
  <c r="P63" i="9"/>
  <c r="P63" i="8"/>
  <c r="P63" i="7"/>
  <c r="P63" i="6"/>
  <c r="P52" i="13"/>
  <c r="P52" i="12"/>
  <c r="P52" i="11"/>
  <c r="P52" i="10"/>
  <c r="P52" i="9"/>
  <c r="P52" i="8"/>
  <c r="P52" i="7"/>
  <c r="P52" i="6"/>
  <c r="P76" i="13"/>
  <c r="P76" i="12"/>
  <c r="P76" i="11"/>
  <c r="P76" i="10"/>
  <c r="P76" i="9"/>
  <c r="P76" i="8"/>
  <c r="P76" i="7"/>
  <c r="P76" i="6"/>
  <c r="P59" i="13"/>
  <c r="P59" i="12"/>
  <c r="P59" i="10"/>
  <c r="P59" i="11"/>
  <c r="P59" i="9"/>
  <c r="P59" i="8"/>
  <c r="P59" i="7"/>
  <c r="P59" i="6"/>
  <c r="P35" i="13"/>
  <c r="P35" i="12"/>
  <c r="P35" i="11"/>
  <c r="P35" i="10"/>
  <c r="P35" i="9"/>
  <c r="P35" i="8"/>
  <c r="P35" i="7"/>
  <c r="P35" i="6"/>
  <c r="P8" i="13"/>
  <c r="P8" i="12"/>
  <c r="P8" i="11"/>
  <c r="P8" i="10"/>
  <c r="P8" i="9"/>
  <c r="P8" i="8"/>
  <c r="P8" i="7"/>
  <c r="P8" i="6"/>
  <c r="P56" i="13"/>
  <c r="P56" i="12"/>
  <c r="P56" i="11"/>
  <c r="P56" i="10"/>
  <c r="P56" i="9"/>
  <c r="P56" i="8"/>
  <c r="P56" i="7"/>
  <c r="P56" i="6"/>
  <c r="J38" i="13"/>
  <c r="J38" i="11"/>
  <c r="J38" i="12"/>
  <c r="J38" i="10"/>
  <c r="J38" i="9"/>
  <c r="J38" i="8"/>
  <c r="J38" i="7"/>
  <c r="J38" i="6"/>
  <c r="J61" i="13"/>
  <c r="J61" i="12"/>
  <c r="J61" i="11"/>
  <c r="J61" i="10"/>
  <c r="J61" i="9"/>
  <c r="J61" i="7"/>
  <c r="J61" i="8"/>
  <c r="J61" i="6"/>
  <c r="J51" i="13"/>
  <c r="J51" i="12"/>
  <c r="J51" i="11"/>
  <c r="J51" i="10"/>
  <c r="J51" i="9"/>
  <c r="J51" i="7"/>
  <c r="J51" i="8"/>
  <c r="J51" i="6"/>
  <c r="J33" i="13"/>
  <c r="J33" i="12"/>
  <c r="J33" i="11"/>
  <c r="J33" i="10"/>
  <c r="J33" i="9"/>
  <c r="J33" i="7"/>
  <c r="J33" i="8"/>
  <c r="J33" i="6"/>
  <c r="J53" i="13"/>
  <c r="J53" i="12"/>
  <c r="J53" i="11"/>
  <c r="J53" i="10"/>
  <c r="J53" i="9"/>
  <c r="J53" i="7"/>
  <c r="J53" i="8"/>
  <c r="J53" i="6"/>
  <c r="J37" i="13"/>
  <c r="J37" i="12"/>
  <c r="J37" i="10"/>
  <c r="J37" i="11"/>
  <c r="J37" i="9"/>
  <c r="J37" i="7"/>
  <c r="J37" i="8"/>
  <c r="J37" i="6"/>
  <c r="J77" i="13"/>
  <c r="J77" i="12"/>
  <c r="J77" i="11"/>
  <c r="J77" i="10"/>
  <c r="J77" i="9"/>
  <c r="J77" i="7"/>
  <c r="J77" i="8"/>
  <c r="J77" i="6"/>
  <c r="J59" i="13"/>
  <c r="J59" i="12"/>
  <c r="J59" i="11"/>
  <c r="J59" i="10"/>
  <c r="J59" i="9"/>
  <c r="J59" i="7"/>
  <c r="J59" i="8"/>
  <c r="J59" i="6"/>
  <c r="J34" i="13"/>
  <c r="J34" i="12"/>
  <c r="J34" i="11"/>
  <c r="J34" i="10"/>
  <c r="J34" i="9"/>
  <c r="J34" i="8"/>
  <c r="J34" i="7"/>
  <c r="J34" i="6"/>
  <c r="J62" i="13"/>
  <c r="J62" i="11"/>
  <c r="J62" i="12"/>
  <c r="J62" i="10"/>
  <c r="J62" i="9"/>
  <c r="J62" i="8"/>
  <c r="J62" i="7"/>
  <c r="J62" i="6"/>
  <c r="U36" i="13"/>
  <c r="U36" i="12"/>
  <c r="U36" i="10"/>
  <c r="U36" i="11"/>
  <c r="U36" i="9"/>
  <c r="U36" i="8"/>
  <c r="U36" i="7"/>
  <c r="U36" i="6"/>
  <c r="U34" i="13"/>
  <c r="U34" i="12"/>
  <c r="U34" i="11"/>
  <c r="U34" i="10"/>
  <c r="U34" i="9"/>
  <c r="U34" i="8"/>
  <c r="U34" i="7"/>
  <c r="U34" i="6"/>
  <c r="U68" i="13"/>
  <c r="U68" i="12"/>
  <c r="U68" i="10"/>
  <c r="U68" i="11"/>
  <c r="U68" i="9"/>
  <c r="U68" i="8"/>
  <c r="U68" i="7"/>
  <c r="U68" i="6"/>
  <c r="U57" i="13"/>
  <c r="U57" i="12"/>
  <c r="U57" i="11"/>
  <c r="U57" i="10"/>
  <c r="U57" i="9"/>
  <c r="U57" i="8"/>
  <c r="U57" i="7"/>
  <c r="U57" i="6"/>
  <c r="U32" i="13"/>
  <c r="U32" i="12"/>
  <c r="U32" i="11"/>
  <c r="U32" i="10"/>
  <c r="U32" i="9"/>
  <c r="U32" i="8"/>
  <c r="U32" i="7"/>
  <c r="U32" i="6"/>
  <c r="U91" i="13"/>
  <c r="U91" i="12"/>
  <c r="U91" i="11"/>
  <c r="U91" i="10"/>
  <c r="U91" i="9"/>
  <c r="U91" i="8"/>
  <c r="U91" i="7"/>
  <c r="U91" i="6"/>
  <c r="U53" i="13"/>
  <c r="U53" i="12"/>
  <c r="U53" i="11"/>
  <c r="U53" i="10"/>
  <c r="U53" i="9"/>
  <c r="U53" i="8"/>
  <c r="U53" i="7"/>
  <c r="U53" i="6"/>
  <c r="U79" i="13"/>
  <c r="U79" i="12"/>
  <c r="U79" i="11"/>
  <c r="U79" i="10"/>
  <c r="U79" i="9"/>
  <c r="U79" i="8"/>
  <c r="U79" i="7"/>
  <c r="U79" i="6"/>
  <c r="U55" i="13"/>
  <c r="U55" i="12"/>
  <c r="U55" i="11"/>
  <c r="U55" i="10"/>
  <c r="U55" i="9"/>
  <c r="U55" i="8"/>
  <c r="U55" i="7"/>
  <c r="U55" i="6"/>
  <c r="U9" i="13"/>
  <c r="U9" i="12"/>
  <c r="U9" i="11"/>
  <c r="U9" i="10"/>
  <c r="U9" i="9"/>
  <c r="U9" i="8"/>
  <c r="U9" i="7"/>
  <c r="U9" i="6"/>
  <c r="U62" i="13"/>
  <c r="U62" i="12"/>
  <c r="U62" i="11"/>
  <c r="U62" i="10"/>
  <c r="U62" i="9"/>
  <c r="U62" i="8"/>
  <c r="U62" i="7"/>
  <c r="U62" i="6"/>
  <c r="Y33" i="13"/>
  <c r="Y33" i="12"/>
  <c r="Y33" i="11"/>
  <c r="Y33" i="10"/>
  <c r="Y33" i="9"/>
  <c r="Y33" i="8"/>
  <c r="Y33" i="7"/>
  <c r="Y33" i="6"/>
  <c r="Y73" i="13"/>
  <c r="Y73" i="12"/>
  <c r="Y73" i="11"/>
  <c r="Y73" i="10"/>
  <c r="Y73" i="9"/>
  <c r="Y73" i="8"/>
  <c r="Y73" i="7"/>
  <c r="Y73" i="6"/>
  <c r="Y8" i="13"/>
  <c r="Y8" i="12"/>
  <c r="Y8" i="11"/>
  <c r="Y8" i="10"/>
  <c r="Y8" i="9"/>
  <c r="Y8" i="8"/>
  <c r="Y8" i="7"/>
  <c r="Y8" i="6"/>
  <c r="Y35" i="13"/>
  <c r="Y35" i="12"/>
  <c r="Y35" i="11"/>
  <c r="Y35" i="9"/>
  <c r="Y35" i="10"/>
  <c r="Y35" i="8"/>
  <c r="Y35" i="7"/>
  <c r="Y35" i="6"/>
  <c r="Y31" i="13"/>
  <c r="Y31" i="12"/>
  <c r="Y31" i="11"/>
  <c r="Y31" i="10"/>
  <c r="Y31" i="9"/>
  <c r="Y31" i="8"/>
  <c r="Y31" i="7"/>
  <c r="Y31" i="6"/>
  <c r="Y41" i="13"/>
  <c r="Y41" i="12"/>
  <c r="Y41" i="11"/>
  <c r="Y41" i="10"/>
  <c r="Y41" i="9"/>
  <c r="Y41" i="8"/>
  <c r="Y41" i="7"/>
  <c r="Y41" i="6"/>
  <c r="Y62" i="13"/>
  <c r="Y62" i="12"/>
  <c r="Y62" i="11"/>
  <c r="Y62" i="10"/>
  <c r="Y62" i="9"/>
  <c r="Y62" i="8"/>
  <c r="Y62" i="7"/>
  <c r="Y62" i="6"/>
  <c r="Y44" i="13"/>
  <c r="Y44" i="11"/>
  <c r="Y44" i="12"/>
  <c r="Y44" i="10"/>
  <c r="Y44" i="9"/>
  <c r="Y44" i="8"/>
  <c r="Y44" i="7"/>
  <c r="Y44" i="6"/>
  <c r="Y40" i="13"/>
  <c r="Y40" i="12"/>
  <c r="Y40" i="11"/>
  <c r="Y40" i="10"/>
  <c r="Y40" i="9"/>
  <c r="Y40" i="8"/>
  <c r="Y40" i="7"/>
  <c r="Y40" i="6"/>
  <c r="Y39" i="13"/>
  <c r="Y39" i="12"/>
  <c r="Y39" i="11"/>
  <c r="Y39" i="9"/>
  <c r="Y39" i="10"/>
  <c r="Y39" i="8"/>
  <c r="Y39" i="7"/>
  <c r="Y39" i="6"/>
  <c r="M35" i="13"/>
  <c r="M35" i="12"/>
  <c r="M35" i="11"/>
  <c r="M35" i="10"/>
  <c r="M35" i="9"/>
  <c r="M35" i="7"/>
  <c r="M35" i="8"/>
  <c r="M35" i="6"/>
  <c r="M30" i="13"/>
  <c r="M30" i="12"/>
  <c r="M30" i="11"/>
  <c r="M30" i="10"/>
  <c r="M30" i="9"/>
  <c r="M30" i="7"/>
  <c r="M30" i="8"/>
  <c r="M30" i="6"/>
  <c r="M31" i="13"/>
  <c r="M31" i="12"/>
  <c r="M31" i="11"/>
  <c r="M31" i="10"/>
  <c r="M31" i="9"/>
  <c r="M31" i="7"/>
  <c r="M31" i="8"/>
  <c r="M31" i="6"/>
  <c r="M50" i="13"/>
  <c r="M50" i="12"/>
  <c r="M50" i="11"/>
  <c r="M50" i="10"/>
  <c r="M50" i="9"/>
  <c r="M50" i="7"/>
  <c r="M50" i="8"/>
  <c r="M50" i="6"/>
  <c r="M42" i="13"/>
  <c r="M42" i="12"/>
  <c r="M42" i="11"/>
  <c r="M42" i="10"/>
  <c r="M42" i="9"/>
  <c r="M42" i="7"/>
  <c r="M42" i="8"/>
  <c r="M42" i="6"/>
  <c r="M61" i="13"/>
  <c r="M61" i="12"/>
  <c r="M61" i="11"/>
  <c r="M61" i="10"/>
  <c r="M61" i="9"/>
  <c r="M61" i="8"/>
  <c r="M61" i="7"/>
  <c r="M61" i="6"/>
  <c r="M62" i="13"/>
  <c r="M62" i="12"/>
  <c r="M62" i="11"/>
  <c r="M62" i="10"/>
  <c r="M62" i="9"/>
  <c r="M62" i="7"/>
  <c r="M62" i="8"/>
  <c r="M62" i="6"/>
  <c r="M40" i="13"/>
  <c r="M40" i="12"/>
  <c r="M40" i="11"/>
  <c r="M40" i="10"/>
  <c r="M40" i="9"/>
  <c r="M40" i="7"/>
  <c r="M40" i="8"/>
  <c r="M40" i="6"/>
  <c r="M55" i="13"/>
  <c r="M55" i="12"/>
  <c r="M55" i="11"/>
  <c r="M55" i="10"/>
  <c r="M55" i="9"/>
  <c r="M55" i="7"/>
  <c r="M55" i="8"/>
  <c r="M55" i="6"/>
  <c r="M9" i="13"/>
  <c r="M9" i="12"/>
  <c r="M9" i="11"/>
  <c r="M9" i="10"/>
  <c r="M9" i="9"/>
  <c r="M9" i="8"/>
  <c r="M9" i="7"/>
  <c r="M9" i="6"/>
  <c r="M87" i="13"/>
  <c r="M87" i="12"/>
  <c r="M87" i="11"/>
  <c r="M87" i="10"/>
  <c r="M87" i="9"/>
  <c r="M87" i="7"/>
  <c r="M87" i="8"/>
  <c r="M87" i="6"/>
  <c r="K39" i="13"/>
  <c r="K39" i="11"/>
  <c r="K39" i="12"/>
  <c r="K39" i="10"/>
  <c r="K39" i="9"/>
  <c r="K39" i="8"/>
  <c r="K39" i="7"/>
  <c r="K39" i="6"/>
  <c r="K41" i="13"/>
  <c r="K41" i="12"/>
  <c r="K41" i="11"/>
  <c r="K41" i="10"/>
  <c r="K41" i="9"/>
  <c r="K41" i="7"/>
  <c r="K41" i="8"/>
  <c r="K41" i="6"/>
  <c r="K42" i="13"/>
  <c r="K42" i="12"/>
  <c r="K42" i="11"/>
  <c r="K42" i="10"/>
  <c r="K42" i="9"/>
  <c r="K42" i="7"/>
  <c r="K42" i="8"/>
  <c r="K42" i="6"/>
  <c r="K55" i="13"/>
  <c r="K55" i="11"/>
  <c r="K55" i="12"/>
  <c r="K55" i="10"/>
  <c r="K55" i="9"/>
  <c r="K55" i="8"/>
  <c r="K55" i="7"/>
  <c r="K55" i="6"/>
  <c r="K9" i="13"/>
  <c r="K9" i="12"/>
  <c r="K9" i="11"/>
  <c r="K9" i="10"/>
  <c r="K9" i="9"/>
  <c r="K9" i="7"/>
  <c r="K9" i="8"/>
  <c r="K9" i="6"/>
  <c r="K57" i="13"/>
  <c r="K57" i="12"/>
  <c r="K57" i="11"/>
  <c r="K57" i="10"/>
  <c r="K57" i="9"/>
  <c r="K57" i="7"/>
  <c r="K57" i="8"/>
  <c r="K57" i="6"/>
  <c r="K30" i="13"/>
  <c r="K30" i="12"/>
  <c r="K30" i="11"/>
  <c r="K30" i="10"/>
  <c r="K30" i="9"/>
  <c r="K30" i="7"/>
  <c r="K30" i="8"/>
  <c r="K30" i="6"/>
  <c r="K35" i="13"/>
  <c r="K35" i="11"/>
  <c r="K35" i="12"/>
  <c r="K35" i="10"/>
  <c r="K35" i="9"/>
  <c r="K35" i="8"/>
  <c r="K35" i="7"/>
  <c r="K35" i="6"/>
  <c r="K8" i="12"/>
  <c r="K8" i="13"/>
  <c r="K8" i="11"/>
  <c r="K8" i="10"/>
  <c r="K8" i="9"/>
  <c r="K8" i="7"/>
  <c r="K8" i="8"/>
  <c r="K8" i="6"/>
  <c r="K29" i="13"/>
  <c r="K29" i="12"/>
  <c r="K29" i="11"/>
  <c r="K29" i="10"/>
  <c r="K29" i="9"/>
  <c r="K29" i="7"/>
  <c r="K29" i="8"/>
  <c r="K29" i="6"/>
  <c r="G43" i="13"/>
  <c r="G43" i="11"/>
  <c r="G43" i="12"/>
  <c r="G43" i="10"/>
  <c r="G43" i="9"/>
  <c r="G43" i="8"/>
  <c r="G43" i="7"/>
  <c r="G43" i="6"/>
  <c r="G59" i="13"/>
  <c r="G59" i="12"/>
  <c r="G59" i="11"/>
  <c r="G59" i="10"/>
  <c r="G59" i="9"/>
  <c r="G59" i="8"/>
  <c r="G59" i="7"/>
  <c r="G59" i="6"/>
  <c r="G78" i="13"/>
  <c r="G78" i="12"/>
  <c r="G78" i="11"/>
  <c r="G78" i="10"/>
  <c r="G78" i="9"/>
  <c r="G78" i="7"/>
  <c r="G78" i="8"/>
  <c r="G78" i="6"/>
  <c r="G50" i="13"/>
  <c r="G50" i="12"/>
  <c r="G50" i="11"/>
  <c r="G50" i="10"/>
  <c r="G50" i="9"/>
  <c r="G50" i="7"/>
  <c r="G50" i="8"/>
  <c r="G50" i="6"/>
  <c r="G64" i="13"/>
  <c r="G64" i="12"/>
  <c r="G64" i="11"/>
  <c r="G64" i="10"/>
  <c r="G64" i="9"/>
  <c r="G64" i="7"/>
  <c r="G64" i="8"/>
  <c r="G64" i="6"/>
  <c r="G57" i="13"/>
  <c r="G57" i="12"/>
  <c r="G57" i="11"/>
  <c r="G57" i="10"/>
  <c r="G57" i="9"/>
  <c r="G57" i="7"/>
  <c r="G57" i="8"/>
  <c r="G57" i="6"/>
  <c r="G30" i="13"/>
  <c r="G30" i="12"/>
  <c r="G30" i="11"/>
  <c r="G30" i="10"/>
  <c r="G30" i="9"/>
  <c r="G30" i="7"/>
  <c r="G30" i="8"/>
  <c r="G30" i="6"/>
  <c r="G36" i="13"/>
  <c r="G36" i="12"/>
  <c r="G36" i="11"/>
  <c r="G36" i="10"/>
  <c r="G36" i="9"/>
  <c r="G36" i="7"/>
  <c r="G36" i="8"/>
  <c r="G36" i="6"/>
  <c r="G33" i="13"/>
  <c r="G33" i="12"/>
  <c r="G33" i="10"/>
  <c r="G33" i="11"/>
  <c r="G33" i="9"/>
  <c r="G33" i="7"/>
  <c r="G33" i="8"/>
  <c r="G33" i="6"/>
  <c r="G56" i="13"/>
  <c r="G56" i="12"/>
  <c r="G56" i="11"/>
  <c r="G56" i="10"/>
  <c r="G56" i="9"/>
  <c r="G56" i="7"/>
  <c r="G56" i="8"/>
  <c r="G56" i="6"/>
  <c r="G11" i="13"/>
  <c r="G11" i="12"/>
  <c r="G11" i="11"/>
  <c r="G11" i="10"/>
  <c r="G11" i="9"/>
  <c r="G11" i="8"/>
  <c r="G11" i="7"/>
  <c r="G11" i="6"/>
  <c r="G65" i="13"/>
  <c r="G65" i="12"/>
  <c r="G65" i="10"/>
  <c r="G65" i="11"/>
  <c r="G65" i="9"/>
  <c r="G65" i="7"/>
  <c r="G65" i="8"/>
  <c r="G65" i="6"/>
  <c r="G66" i="13"/>
  <c r="G66" i="12"/>
  <c r="G66" i="11"/>
  <c r="G66" i="10"/>
  <c r="G66" i="9"/>
  <c r="G66" i="7"/>
  <c r="G66" i="8"/>
  <c r="G66" i="6"/>
  <c r="G21" i="13"/>
  <c r="G21" i="12"/>
  <c r="G21" i="10"/>
  <c r="G21" i="11"/>
  <c r="G21" i="9"/>
  <c r="G21" i="7"/>
  <c r="G21" i="8"/>
  <c r="G21" i="6"/>
  <c r="G71" i="13"/>
  <c r="G71" i="12"/>
  <c r="G71" i="11"/>
  <c r="G71" i="10"/>
  <c r="G71" i="9"/>
  <c r="G71" i="8"/>
  <c r="G71" i="7"/>
  <c r="G71" i="6"/>
  <c r="G72" i="13"/>
  <c r="G72" i="12"/>
  <c r="G72" i="11"/>
  <c r="G72" i="10"/>
  <c r="G72" i="9"/>
  <c r="G72" i="7"/>
  <c r="G72" i="8"/>
  <c r="G72" i="6"/>
  <c r="G81" i="13"/>
  <c r="G81" i="12"/>
  <c r="G81" i="10"/>
  <c r="G81" i="11"/>
  <c r="G81" i="9"/>
  <c r="G81" i="7"/>
  <c r="G81" i="8"/>
  <c r="G81" i="6"/>
  <c r="G92" i="13"/>
  <c r="G92" i="12"/>
  <c r="G92" i="11"/>
  <c r="G92" i="10"/>
  <c r="G92" i="9"/>
  <c r="G92" i="7"/>
  <c r="G92" i="8"/>
  <c r="G92" i="6"/>
  <c r="G85" i="13"/>
  <c r="G85" i="12"/>
  <c r="G85" i="10"/>
  <c r="G85" i="11"/>
  <c r="G85" i="9"/>
  <c r="G85" i="7"/>
  <c r="G85" i="8"/>
  <c r="G85" i="6"/>
  <c r="G49" i="13"/>
  <c r="G49" i="12"/>
  <c r="G49" i="10"/>
  <c r="G49" i="11"/>
  <c r="G49" i="9"/>
  <c r="G49" i="7"/>
  <c r="G49" i="8"/>
  <c r="G49" i="6"/>
  <c r="I19" i="13"/>
  <c r="I19" i="12"/>
  <c r="I19" i="11"/>
  <c r="I19" i="10"/>
  <c r="I19" i="9"/>
  <c r="I19" i="7"/>
  <c r="I19" i="8"/>
  <c r="I19" i="6"/>
  <c r="I24" i="13"/>
  <c r="I24" i="12"/>
  <c r="I24" i="11"/>
  <c r="I24" i="10"/>
  <c r="I24" i="9"/>
  <c r="I24" i="7"/>
  <c r="I24" i="8"/>
  <c r="I24" i="6"/>
  <c r="I4" i="13"/>
  <c r="I4" i="12"/>
  <c r="I4" i="11"/>
  <c r="I4" i="10"/>
  <c r="I4" i="9"/>
  <c r="I4" i="7"/>
  <c r="I4" i="8"/>
  <c r="I4" i="6"/>
  <c r="I66" i="13"/>
  <c r="I66" i="12"/>
  <c r="I66" i="11"/>
  <c r="I66" i="10"/>
  <c r="I66" i="9"/>
  <c r="I66" i="7"/>
  <c r="I66" i="8"/>
  <c r="I66" i="6"/>
  <c r="I21" i="13"/>
  <c r="I21" i="12"/>
  <c r="I21" i="11"/>
  <c r="I21" i="10"/>
  <c r="I21" i="9"/>
  <c r="I21" i="8"/>
  <c r="I21" i="7"/>
  <c r="I21" i="6"/>
  <c r="I20" i="13"/>
  <c r="I20" i="12"/>
  <c r="I20" i="11"/>
  <c r="I20" i="10"/>
  <c r="I20" i="9"/>
  <c r="I20" i="7"/>
  <c r="I20" i="8"/>
  <c r="I20" i="6"/>
  <c r="I25" i="13"/>
  <c r="I25" i="11"/>
  <c r="I25" i="12"/>
  <c r="I25" i="10"/>
  <c r="I25" i="9"/>
  <c r="I25" i="8"/>
  <c r="I25" i="7"/>
  <c r="I25" i="6"/>
  <c r="I12" i="13"/>
  <c r="I12" i="12"/>
  <c r="I12" i="11"/>
  <c r="I12" i="10"/>
  <c r="I12" i="9"/>
  <c r="I12" i="7"/>
  <c r="I12" i="8"/>
  <c r="I12" i="6"/>
  <c r="I15" i="13"/>
  <c r="I15" i="12"/>
  <c r="I15" i="11"/>
  <c r="I15" i="10"/>
  <c r="I15" i="9"/>
  <c r="I15" i="7"/>
  <c r="I15" i="8"/>
  <c r="I15" i="6"/>
  <c r="I22" i="13"/>
  <c r="I22" i="12"/>
  <c r="I22" i="11"/>
  <c r="I22" i="10"/>
  <c r="I22" i="9"/>
  <c r="I22" i="7"/>
  <c r="I22" i="8"/>
  <c r="I22" i="6"/>
  <c r="N4" i="13"/>
  <c r="N4" i="12"/>
  <c r="N4" i="11"/>
  <c r="N4" i="10"/>
  <c r="N4" i="9"/>
  <c r="N4" i="7"/>
  <c r="N4" i="8"/>
  <c r="N4" i="6"/>
  <c r="N66" i="13"/>
  <c r="N66" i="12"/>
  <c r="N66" i="11"/>
  <c r="N66" i="10"/>
  <c r="N66" i="9"/>
  <c r="N66" i="8"/>
  <c r="N66" i="7"/>
  <c r="N66" i="6"/>
  <c r="N21" i="13"/>
  <c r="N21" i="12"/>
  <c r="N21" i="11"/>
  <c r="N21" i="10"/>
  <c r="N21" i="9"/>
  <c r="N21" i="7"/>
  <c r="N21" i="8"/>
  <c r="N21" i="6"/>
  <c r="N20" i="13"/>
  <c r="N20" i="12"/>
  <c r="N20" i="11"/>
  <c r="N20" i="10"/>
  <c r="N20" i="9"/>
  <c r="N20" i="7"/>
  <c r="N20" i="8"/>
  <c r="N20" i="6"/>
  <c r="N25" i="13"/>
  <c r="N25" i="12"/>
  <c r="N25" i="11"/>
  <c r="N25" i="10"/>
  <c r="N25" i="9"/>
  <c r="N25" i="7"/>
  <c r="N25" i="8"/>
  <c r="N25" i="6"/>
  <c r="N12" i="13"/>
  <c r="N12" i="12"/>
  <c r="N12" i="11"/>
  <c r="N12" i="10"/>
  <c r="N12" i="9"/>
  <c r="N12" i="7"/>
  <c r="N12" i="8"/>
  <c r="N12" i="6"/>
  <c r="N15" i="13"/>
  <c r="N15" i="12"/>
  <c r="N15" i="11"/>
  <c r="N15" i="10"/>
  <c r="N15" i="9"/>
  <c r="N15" i="7"/>
  <c r="N15" i="8"/>
  <c r="N15" i="6"/>
  <c r="N22" i="13"/>
  <c r="N22" i="12"/>
  <c r="N22" i="11"/>
  <c r="N22" i="10"/>
  <c r="N22" i="9"/>
  <c r="N22" i="8"/>
  <c r="N22" i="7"/>
  <c r="N22" i="6"/>
  <c r="N71" i="13"/>
  <c r="N71" i="12"/>
  <c r="N71" i="11"/>
  <c r="N71" i="10"/>
  <c r="N71" i="9"/>
  <c r="N71" i="7"/>
  <c r="N71" i="8"/>
  <c r="N71" i="6"/>
  <c r="V5" i="13"/>
  <c r="V5" i="12"/>
  <c r="V5" i="10"/>
  <c r="V5" i="9"/>
  <c r="V5" i="11"/>
  <c r="V5" i="8"/>
  <c r="V5" i="7"/>
  <c r="V5" i="6"/>
  <c r="V14" i="13"/>
  <c r="V14" i="12"/>
  <c r="V14" i="11"/>
  <c r="V14" i="10"/>
  <c r="V14" i="9"/>
  <c r="V14" i="8"/>
  <c r="V14" i="7"/>
  <c r="V14" i="6"/>
  <c r="V70" i="13"/>
  <c r="V70" i="12"/>
  <c r="V70" i="11"/>
  <c r="V70" i="10"/>
  <c r="V70" i="9"/>
  <c r="V70" i="8"/>
  <c r="V70" i="7"/>
  <c r="V70" i="6"/>
  <c r="V47" i="13"/>
  <c r="V47" i="12"/>
  <c r="V47" i="11"/>
  <c r="V47" i="10"/>
  <c r="V47" i="9"/>
  <c r="V47" i="8"/>
  <c r="V47" i="7"/>
  <c r="V47" i="6"/>
  <c r="V10" i="13"/>
  <c r="V10" i="12"/>
  <c r="V10" i="11"/>
  <c r="V10" i="10"/>
  <c r="V10" i="9"/>
  <c r="V10" i="8"/>
  <c r="V10" i="7"/>
  <c r="V10" i="6"/>
  <c r="V6" i="13"/>
  <c r="V6" i="12"/>
  <c r="V6" i="11"/>
  <c r="V6" i="10"/>
  <c r="V6" i="9"/>
  <c r="V6" i="8"/>
  <c r="V6" i="7"/>
  <c r="V6" i="6"/>
  <c r="V92" i="13"/>
  <c r="V92" i="12"/>
  <c r="V92" i="11"/>
  <c r="V92" i="10"/>
  <c r="V92" i="9"/>
  <c r="V92" i="8"/>
  <c r="V92" i="7"/>
  <c r="V92" i="6"/>
  <c r="V45" i="13"/>
  <c r="V45" i="12"/>
  <c r="V45" i="10"/>
  <c r="V45" i="11"/>
  <c r="V45" i="9"/>
  <c r="V45" i="8"/>
  <c r="V45" i="7"/>
  <c r="V45" i="6"/>
  <c r="V17" i="13"/>
  <c r="V17" i="12"/>
  <c r="V17" i="10"/>
  <c r="V17" i="11"/>
  <c r="V17" i="9"/>
  <c r="V17" i="8"/>
  <c r="V17" i="7"/>
  <c r="V17" i="6"/>
  <c r="V23" i="13"/>
  <c r="V23" i="12"/>
  <c r="V23" i="11"/>
  <c r="V23" i="10"/>
  <c r="V23" i="9"/>
  <c r="V23" i="8"/>
  <c r="V23" i="7"/>
  <c r="V23" i="6"/>
  <c r="S7" i="13"/>
  <c r="S7" i="12"/>
  <c r="S7" i="11"/>
  <c r="S7" i="10"/>
  <c r="S7" i="9"/>
  <c r="S7" i="8"/>
  <c r="S7" i="7"/>
  <c r="S7" i="6"/>
  <c r="S80" i="13"/>
  <c r="S80" i="12"/>
  <c r="S80" i="11"/>
  <c r="S80" i="10"/>
  <c r="S80" i="9"/>
  <c r="S80" i="8"/>
  <c r="S80" i="7"/>
  <c r="S80" i="6"/>
  <c r="S74" i="13"/>
  <c r="S74" i="12"/>
  <c r="S74" i="10"/>
  <c r="S74" i="11"/>
  <c r="S74" i="9"/>
  <c r="S74" i="8"/>
  <c r="S74" i="7"/>
  <c r="S74" i="6"/>
  <c r="S84" i="13"/>
  <c r="S84" i="12"/>
  <c r="S84" i="11"/>
  <c r="S84" i="10"/>
  <c r="S84" i="9"/>
  <c r="S84" i="8"/>
  <c r="S84" i="7"/>
  <c r="S84" i="6"/>
  <c r="S86" i="13"/>
  <c r="S86" i="12"/>
  <c r="S86" i="11"/>
  <c r="S86" i="10"/>
  <c r="S86" i="9"/>
  <c r="S86" i="8"/>
  <c r="S86" i="7"/>
  <c r="S86" i="6"/>
  <c r="S72" i="13"/>
  <c r="S72" i="12"/>
  <c r="S72" i="11"/>
  <c r="S72" i="10"/>
  <c r="S72" i="9"/>
  <c r="S72" i="8"/>
  <c r="S72" i="7"/>
  <c r="S72" i="6"/>
  <c r="S82" i="13"/>
  <c r="S82" i="12"/>
  <c r="S82" i="10"/>
  <c r="S82" i="11"/>
  <c r="S82" i="9"/>
  <c r="S82" i="8"/>
  <c r="S82" i="7"/>
  <c r="S82" i="6"/>
  <c r="S60" i="13"/>
  <c r="S60" i="12"/>
  <c r="S60" i="11"/>
  <c r="S60" i="10"/>
  <c r="S60" i="9"/>
  <c r="S60" i="8"/>
  <c r="S60" i="7"/>
  <c r="S60" i="6"/>
  <c r="S85" i="13"/>
  <c r="S85" i="12"/>
  <c r="S85" i="11"/>
  <c r="S85" i="10"/>
  <c r="S85" i="9"/>
  <c r="S85" i="8"/>
  <c r="S85" i="7"/>
  <c r="S85" i="6"/>
  <c r="S49" i="13"/>
  <c r="S49" i="12"/>
  <c r="S49" i="11"/>
  <c r="S49" i="10"/>
  <c r="S49" i="9"/>
  <c r="S49" i="8"/>
  <c r="S49" i="7"/>
  <c r="S49" i="6"/>
  <c r="T80" i="13"/>
  <c r="T80" i="12"/>
  <c r="T80" i="11"/>
  <c r="T80" i="10"/>
  <c r="T80" i="9"/>
  <c r="T80" i="8"/>
  <c r="T80" i="7"/>
  <c r="T80" i="6"/>
  <c r="T74" i="13"/>
  <c r="T74" i="12"/>
  <c r="T74" i="11"/>
  <c r="T74" i="10"/>
  <c r="T74" i="9"/>
  <c r="T74" i="8"/>
  <c r="T74" i="7"/>
  <c r="T74" i="6"/>
  <c r="T84" i="13"/>
  <c r="T84" i="12"/>
  <c r="T84" i="11"/>
  <c r="T84" i="10"/>
  <c r="T84" i="9"/>
  <c r="T84" i="8"/>
  <c r="T84" i="7"/>
  <c r="T84" i="6"/>
  <c r="T6" i="13"/>
  <c r="T6" i="12"/>
  <c r="T6" i="11"/>
  <c r="T6" i="10"/>
  <c r="T6" i="9"/>
  <c r="T6" i="8"/>
  <c r="T6" i="7"/>
  <c r="T6" i="6"/>
  <c r="T82" i="13"/>
  <c r="T82" i="12"/>
  <c r="T82" i="11"/>
  <c r="T82" i="10"/>
  <c r="T82" i="9"/>
  <c r="T82" i="8"/>
  <c r="T82" i="7"/>
  <c r="T82" i="6"/>
  <c r="T60" i="13"/>
  <c r="T60" i="12"/>
  <c r="T60" i="11"/>
  <c r="T60" i="10"/>
  <c r="T60" i="9"/>
  <c r="T60" i="8"/>
  <c r="T60" i="7"/>
  <c r="T60" i="6"/>
  <c r="T85" i="13"/>
  <c r="T85" i="12"/>
  <c r="T85" i="11"/>
  <c r="T85" i="10"/>
  <c r="T85" i="9"/>
  <c r="T85" i="8"/>
  <c r="T85" i="7"/>
  <c r="T85" i="6"/>
  <c r="T72" i="13"/>
  <c r="T72" i="12"/>
  <c r="T72" i="11"/>
  <c r="T72" i="10"/>
  <c r="T72" i="9"/>
  <c r="T72" i="8"/>
  <c r="T72" i="7"/>
  <c r="T72" i="6"/>
  <c r="T49" i="13"/>
  <c r="T49" i="12"/>
  <c r="T49" i="11"/>
  <c r="T49" i="10"/>
  <c r="T49" i="9"/>
  <c r="T49" i="8"/>
  <c r="T49" i="7"/>
  <c r="T49" i="6"/>
  <c r="T11" i="13"/>
  <c r="T11" i="12"/>
  <c r="T11" i="10"/>
  <c r="T11" i="11"/>
  <c r="T11" i="9"/>
  <c r="T11" i="8"/>
  <c r="T11" i="7"/>
  <c r="T11" i="6"/>
  <c r="Q49" i="13"/>
  <c r="Q49" i="12"/>
  <c r="Q49" i="11"/>
  <c r="Q49" i="10"/>
  <c r="Q49" i="9"/>
  <c r="Q49" i="8"/>
  <c r="Q49" i="7"/>
  <c r="Q49" i="6"/>
  <c r="Q82" i="13"/>
  <c r="Q82" i="12"/>
  <c r="Q82" i="11"/>
  <c r="Q82" i="10"/>
  <c r="Q82" i="9"/>
  <c r="Q82" i="8"/>
  <c r="Q82" i="7"/>
  <c r="Q82" i="6"/>
  <c r="Q20" i="13"/>
  <c r="Q20" i="12"/>
  <c r="Q20" i="10"/>
  <c r="Q20" i="11"/>
  <c r="Q20" i="9"/>
  <c r="Q20" i="8"/>
  <c r="Q20" i="7"/>
  <c r="Q20" i="6"/>
  <c r="Q4" i="13"/>
  <c r="Q4" i="12"/>
  <c r="Q4" i="10"/>
  <c r="Q4" i="11"/>
  <c r="Q4" i="9"/>
  <c r="Q4" i="8"/>
  <c r="Q4" i="7"/>
  <c r="Q4" i="6"/>
  <c r="Q22" i="13"/>
  <c r="Q22" i="12"/>
  <c r="Q22" i="11"/>
  <c r="Q22" i="10"/>
  <c r="Q22" i="9"/>
  <c r="Q22" i="8"/>
  <c r="Q22" i="7"/>
  <c r="Q22" i="6"/>
  <c r="Q71" i="13"/>
  <c r="Q71" i="12"/>
  <c r="Q71" i="11"/>
  <c r="Q71" i="10"/>
  <c r="Q71" i="9"/>
  <c r="Q71" i="8"/>
  <c r="Q71" i="7"/>
  <c r="Q71" i="6"/>
  <c r="Q65" i="13"/>
  <c r="Q65" i="12"/>
  <c r="Q65" i="11"/>
  <c r="Q65" i="10"/>
  <c r="Q65" i="9"/>
  <c r="Q65" i="8"/>
  <c r="Q65" i="7"/>
  <c r="Q65" i="6"/>
  <c r="Q12" i="13"/>
  <c r="Q12" i="12"/>
  <c r="Q12" i="10"/>
  <c r="Q12" i="11"/>
  <c r="Q12" i="9"/>
  <c r="Q12" i="8"/>
  <c r="Q12" i="7"/>
  <c r="Q12" i="6"/>
  <c r="Q15" i="13"/>
  <c r="Q15" i="12"/>
  <c r="Q15" i="11"/>
  <c r="Q15" i="10"/>
  <c r="Q15" i="9"/>
  <c r="Q15" i="8"/>
  <c r="Q15" i="7"/>
  <c r="Q15" i="6"/>
  <c r="J5" i="13"/>
  <c r="J5" i="12"/>
  <c r="J5" i="11"/>
  <c r="J5" i="10"/>
  <c r="J5" i="9"/>
  <c r="J5" i="7"/>
  <c r="J5" i="8"/>
  <c r="J5" i="6"/>
  <c r="J70" i="13"/>
  <c r="J70" i="11"/>
  <c r="J70" i="12"/>
  <c r="J70" i="10"/>
  <c r="J70" i="9"/>
  <c r="J70" i="8"/>
  <c r="J70" i="7"/>
  <c r="J70" i="6"/>
  <c r="J10" i="13"/>
  <c r="J10" i="11"/>
  <c r="J10" i="12"/>
  <c r="J10" i="10"/>
  <c r="J10" i="9"/>
  <c r="J10" i="8"/>
  <c r="J10" i="7"/>
  <c r="J10" i="6"/>
  <c r="J80" i="13"/>
  <c r="J80" i="12"/>
  <c r="J80" i="11"/>
  <c r="J80" i="10"/>
  <c r="J80" i="9"/>
  <c r="J80" i="7"/>
  <c r="J80" i="8"/>
  <c r="J80" i="6"/>
  <c r="J84" i="13"/>
  <c r="J84" i="12"/>
  <c r="J84" i="11"/>
  <c r="J84" i="10"/>
  <c r="J84" i="9"/>
  <c r="J84" i="7"/>
  <c r="J84" i="8"/>
  <c r="J84" i="6"/>
  <c r="J6" i="13"/>
  <c r="J6" i="11"/>
  <c r="J6" i="12"/>
  <c r="J6" i="10"/>
  <c r="J6" i="9"/>
  <c r="J6" i="8"/>
  <c r="J6" i="7"/>
  <c r="J6" i="6"/>
  <c r="J92" i="13"/>
  <c r="J92" i="12"/>
  <c r="J92" i="11"/>
  <c r="J92" i="10"/>
  <c r="J92" i="9"/>
  <c r="J92" i="7"/>
  <c r="J92" i="8"/>
  <c r="J92" i="6"/>
  <c r="J45" i="13"/>
  <c r="J45" i="12"/>
  <c r="J45" i="11"/>
  <c r="J45" i="10"/>
  <c r="J45" i="9"/>
  <c r="J45" i="7"/>
  <c r="J45" i="8"/>
  <c r="J45" i="6"/>
  <c r="J17" i="13"/>
  <c r="J17" i="12"/>
  <c r="J17" i="11"/>
  <c r="J17" i="10"/>
  <c r="J17" i="9"/>
  <c r="J17" i="7"/>
  <c r="J17" i="8"/>
  <c r="J17" i="6"/>
  <c r="J23" i="13"/>
  <c r="J23" i="12"/>
  <c r="J23" i="11"/>
  <c r="J23" i="10"/>
  <c r="J23" i="9"/>
  <c r="J23" i="7"/>
  <c r="J23" i="8"/>
  <c r="J23" i="6"/>
  <c r="Z4" i="13"/>
  <c r="Z4" i="12"/>
  <c r="Z4" i="11"/>
  <c r="Z4" i="9"/>
  <c r="Z4" i="10"/>
  <c r="Z4" i="8"/>
  <c r="Z4" i="7"/>
  <c r="Z4" i="6"/>
  <c r="Z22" i="13"/>
  <c r="Z22" i="12"/>
  <c r="Z22" i="11"/>
  <c r="Z22" i="10"/>
  <c r="Z22" i="9"/>
  <c r="Z22" i="8"/>
  <c r="Z22" i="7"/>
  <c r="Z22" i="6"/>
  <c r="Z25" i="13"/>
  <c r="Z25" i="12"/>
  <c r="Z25" i="11"/>
  <c r="Z25" i="10"/>
  <c r="Z25" i="9"/>
  <c r="Z25" i="8"/>
  <c r="Z25" i="7"/>
  <c r="Z25" i="6"/>
  <c r="Z82" i="13"/>
  <c r="Z82" i="12"/>
  <c r="Z82" i="11"/>
  <c r="Z82" i="10"/>
  <c r="Z82" i="9"/>
  <c r="Z82" i="8"/>
  <c r="Z82" i="7"/>
  <c r="Z82" i="6"/>
  <c r="Z85" i="13"/>
  <c r="Z85" i="12"/>
  <c r="Z85" i="11"/>
  <c r="Z85" i="10"/>
  <c r="Z85" i="9"/>
  <c r="Z85" i="8"/>
  <c r="Z85" i="7"/>
  <c r="Z85" i="6"/>
  <c r="Z7" i="13"/>
  <c r="Z7" i="12"/>
  <c r="Z7" i="11"/>
  <c r="Z7" i="10"/>
  <c r="Z7" i="9"/>
  <c r="Z7" i="8"/>
  <c r="Z7" i="7"/>
  <c r="Z7" i="6"/>
  <c r="Z80" i="13"/>
  <c r="Z80" i="12"/>
  <c r="Z80" i="11"/>
  <c r="Z80" i="9"/>
  <c r="Z80" i="10"/>
  <c r="Z80" i="8"/>
  <c r="Z80" i="7"/>
  <c r="Z80" i="6"/>
  <c r="Z74" i="13"/>
  <c r="Z74" i="12"/>
  <c r="Z74" i="11"/>
  <c r="Z74" i="10"/>
  <c r="Z74" i="9"/>
  <c r="Z74" i="8"/>
  <c r="Z74" i="7"/>
  <c r="Z74" i="6"/>
  <c r="Z84" i="13"/>
  <c r="Z84" i="12"/>
  <c r="Z84" i="11"/>
  <c r="Z84" i="9"/>
  <c r="Z84" i="10"/>
  <c r="Z84" i="8"/>
  <c r="Z84" i="7"/>
  <c r="Z84" i="6"/>
  <c r="Z86" i="13"/>
  <c r="Z86" i="12"/>
  <c r="Z86" i="11"/>
  <c r="Z86" i="10"/>
  <c r="Z86" i="9"/>
  <c r="Z86" i="8"/>
  <c r="Z86" i="7"/>
  <c r="Z86" i="6"/>
  <c r="W82" i="13"/>
  <c r="W82" i="12"/>
  <c r="W82" i="10"/>
  <c r="W82" i="11"/>
  <c r="W82" i="9"/>
  <c r="W82" i="8"/>
  <c r="W82" i="7"/>
  <c r="W82" i="6"/>
  <c r="W85" i="13"/>
  <c r="W85" i="12"/>
  <c r="W85" i="11"/>
  <c r="W85" i="10"/>
  <c r="W85" i="9"/>
  <c r="W85" i="8"/>
  <c r="W85" i="7"/>
  <c r="W85" i="6"/>
  <c r="W4" i="13"/>
  <c r="W4" i="12"/>
  <c r="W4" i="11"/>
  <c r="W4" i="10"/>
  <c r="W4" i="9"/>
  <c r="W4" i="8"/>
  <c r="W4" i="7"/>
  <c r="W4" i="6"/>
  <c r="W22" i="13"/>
  <c r="W22" i="12"/>
  <c r="W22" i="11"/>
  <c r="W22" i="10"/>
  <c r="W22" i="9"/>
  <c r="W22" i="8"/>
  <c r="W22" i="7"/>
  <c r="W22" i="6"/>
  <c r="W25" i="13"/>
  <c r="W25" i="12"/>
  <c r="W25" i="11"/>
  <c r="W25" i="9"/>
  <c r="W25" i="10"/>
  <c r="W25" i="8"/>
  <c r="W25" i="7"/>
  <c r="W25" i="6"/>
  <c r="W12" i="13"/>
  <c r="W12" i="12"/>
  <c r="W12" i="11"/>
  <c r="W12" i="10"/>
  <c r="W12" i="9"/>
  <c r="W12" i="8"/>
  <c r="W12" i="7"/>
  <c r="W12" i="6"/>
  <c r="W15" i="13"/>
  <c r="W15" i="12"/>
  <c r="W15" i="11"/>
  <c r="W15" i="10"/>
  <c r="W15" i="9"/>
  <c r="W15" i="8"/>
  <c r="W15" i="7"/>
  <c r="W15" i="6"/>
  <c r="W83" i="13"/>
  <c r="W83" i="12"/>
  <c r="W83" i="11"/>
  <c r="W83" i="10"/>
  <c r="W83" i="9"/>
  <c r="W83" i="8"/>
  <c r="W83" i="7"/>
  <c r="W83" i="6"/>
  <c r="W71" i="13"/>
  <c r="W71" i="12"/>
  <c r="W71" i="11"/>
  <c r="W71" i="10"/>
  <c r="W71" i="9"/>
  <c r="W71" i="8"/>
  <c r="W71" i="7"/>
  <c r="W71" i="6"/>
  <c r="W65" i="13"/>
  <c r="W65" i="12"/>
  <c r="W65" i="11"/>
  <c r="W65" i="9"/>
  <c r="W65" i="10"/>
  <c r="W65" i="8"/>
  <c r="W65" i="7"/>
  <c r="W65" i="6"/>
  <c r="R79" i="13"/>
  <c r="R79" i="12"/>
  <c r="R79" i="11"/>
  <c r="R79" i="10"/>
  <c r="R79" i="9"/>
  <c r="R79" i="8"/>
  <c r="R79" i="7"/>
  <c r="R79" i="6"/>
  <c r="R33" i="13"/>
  <c r="R33" i="12"/>
  <c r="R33" i="10"/>
  <c r="R33" i="11"/>
  <c r="R33" i="9"/>
  <c r="R33" i="8"/>
  <c r="R33" i="7"/>
  <c r="R33" i="6"/>
  <c r="R54" i="13"/>
  <c r="R54" i="12"/>
  <c r="R54" i="11"/>
  <c r="R54" i="10"/>
  <c r="R54" i="9"/>
  <c r="R54" i="8"/>
  <c r="R54" i="7"/>
  <c r="R54" i="6"/>
  <c r="R42" i="13"/>
  <c r="R42" i="12"/>
  <c r="R42" i="11"/>
  <c r="R42" i="10"/>
  <c r="R42" i="9"/>
  <c r="R42" i="8"/>
  <c r="R42" i="7"/>
  <c r="R42" i="6"/>
  <c r="R40" i="13"/>
  <c r="R40" i="12"/>
  <c r="R40" i="11"/>
  <c r="R40" i="10"/>
  <c r="R40" i="9"/>
  <c r="R40" i="8"/>
  <c r="R40" i="7"/>
  <c r="R40" i="6"/>
  <c r="R39" i="13"/>
  <c r="R39" i="12"/>
  <c r="R39" i="11"/>
  <c r="R39" i="10"/>
  <c r="R39" i="9"/>
  <c r="R39" i="8"/>
  <c r="R39" i="7"/>
  <c r="R39" i="6"/>
  <c r="R35" i="13"/>
  <c r="R35" i="12"/>
  <c r="R35" i="11"/>
  <c r="R35" i="10"/>
  <c r="R35" i="9"/>
  <c r="R35" i="8"/>
  <c r="R35" i="7"/>
  <c r="R35" i="6"/>
  <c r="R31" i="13"/>
  <c r="R31" i="12"/>
  <c r="R31" i="11"/>
  <c r="R31" i="10"/>
  <c r="R31" i="9"/>
  <c r="R31" i="8"/>
  <c r="R31" i="7"/>
  <c r="R31" i="6"/>
  <c r="R41" i="13"/>
  <c r="R41" i="12"/>
  <c r="R41" i="11"/>
  <c r="R41" i="10"/>
  <c r="R41" i="9"/>
  <c r="R41" i="8"/>
  <c r="R41" i="7"/>
  <c r="R41" i="6"/>
  <c r="R73" i="13"/>
  <c r="R73" i="12"/>
  <c r="R73" i="11"/>
  <c r="R73" i="10"/>
  <c r="R73" i="9"/>
  <c r="R73" i="8"/>
  <c r="R73" i="7"/>
  <c r="R73" i="6"/>
  <c r="V53" i="13"/>
  <c r="V53" i="12"/>
  <c r="V53" i="10"/>
  <c r="V53" i="11"/>
  <c r="V53" i="9"/>
  <c r="V53" i="8"/>
  <c r="V53" i="7"/>
  <c r="V53" i="6"/>
  <c r="V77" i="13"/>
  <c r="V77" i="12"/>
  <c r="V77" i="10"/>
  <c r="V77" i="11"/>
  <c r="V77" i="9"/>
  <c r="V77" i="8"/>
  <c r="V77" i="7"/>
  <c r="V77" i="6"/>
  <c r="V56" i="13"/>
  <c r="V56" i="12"/>
  <c r="V56" i="11"/>
  <c r="V56" i="10"/>
  <c r="V56" i="9"/>
  <c r="V56" i="8"/>
  <c r="V56" i="7"/>
  <c r="V56" i="6"/>
  <c r="V43" i="13"/>
  <c r="V43" i="12"/>
  <c r="V43" i="11"/>
  <c r="V43" i="10"/>
  <c r="V43" i="9"/>
  <c r="V43" i="8"/>
  <c r="V43" i="7"/>
  <c r="V43" i="6"/>
  <c r="V35" i="13"/>
  <c r="V35" i="12"/>
  <c r="V35" i="11"/>
  <c r="V35" i="10"/>
  <c r="V35" i="9"/>
  <c r="V35" i="8"/>
  <c r="V35" i="7"/>
  <c r="V35" i="6"/>
  <c r="V55" i="13"/>
  <c r="V55" i="12"/>
  <c r="V55" i="11"/>
  <c r="V55" i="10"/>
  <c r="V55" i="9"/>
  <c r="V55" i="8"/>
  <c r="V55" i="7"/>
  <c r="V55" i="6"/>
  <c r="V9" i="13"/>
  <c r="V9" i="12"/>
  <c r="V9" i="11"/>
  <c r="V9" i="10"/>
  <c r="V9" i="9"/>
  <c r="V9" i="8"/>
  <c r="V9" i="7"/>
  <c r="V9" i="6"/>
  <c r="V57" i="13"/>
  <c r="V57" i="12"/>
  <c r="V57" i="11"/>
  <c r="V57" i="10"/>
  <c r="V57" i="9"/>
  <c r="V57" i="8"/>
  <c r="V57" i="7"/>
  <c r="V57" i="6"/>
  <c r="V32" i="13"/>
  <c r="V32" i="12"/>
  <c r="V32" i="11"/>
  <c r="V32" i="10"/>
  <c r="V32" i="9"/>
  <c r="V32" i="8"/>
  <c r="V32" i="7"/>
  <c r="V32" i="6"/>
  <c r="V91" i="13"/>
  <c r="V91" i="12"/>
  <c r="V91" i="11"/>
  <c r="V91" i="10"/>
  <c r="V91" i="9"/>
  <c r="V91" i="8"/>
  <c r="V91" i="7"/>
  <c r="V91" i="6"/>
  <c r="V62" i="13"/>
  <c r="V62" i="12"/>
  <c r="V62" i="11"/>
  <c r="V62" i="10"/>
  <c r="V62" i="9"/>
  <c r="V62" i="8"/>
  <c r="V62" i="7"/>
  <c r="V62" i="6"/>
  <c r="Z38" i="13"/>
  <c r="Z38" i="12"/>
  <c r="Z38" i="11"/>
  <c r="Z38" i="10"/>
  <c r="Z38" i="9"/>
  <c r="Z38" i="8"/>
  <c r="Z38" i="7"/>
  <c r="Z38" i="6"/>
  <c r="Z61" i="13"/>
  <c r="Z61" i="12"/>
  <c r="Z61" i="11"/>
  <c r="Z61" i="10"/>
  <c r="Z61" i="9"/>
  <c r="Z61" i="8"/>
  <c r="Z61" i="7"/>
  <c r="Z61" i="6"/>
  <c r="Z79" i="13"/>
  <c r="Z79" i="12"/>
  <c r="Z79" i="11"/>
  <c r="Z79" i="10"/>
  <c r="Z79" i="9"/>
  <c r="Z79" i="8"/>
  <c r="Z79" i="7"/>
  <c r="Z79" i="6"/>
  <c r="Z33" i="13"/>
  <c r="Z33" i="12"/>
  <c r="Z33" i="11"/>
  <c r="Z33" i="10"/>
  <c r="Z33" i="9"/>
  <c r="Z33" i="8"/>
  <c r="Z33" i="7"/>
  <c r="Z33" i="6"/>
  <c r="Z43" i="13"/>
  <c r="Z43" i="12"/>
  <c r="Z43" i="11"/>
  <c r="Z43" i="10"/>
  <c r="Z43" i="9"/>
  <c r="Z43" i="8"/>
  <c r="Z43" i="7"/>
  <c r="Z43" i="6"/>
  <c r="Z3" i="13"/>
  <c r="Z3" i="12"/>
  <c r="Z3" i="11"/>
  <c r="Z3" i="10"/>
  <c r="Z3" i="9"/>
  <c r="Z3" i="8"/>
  <c r="Z3" i="7"/>
  <c r="Z3" i="6"/>
  <c r="Z36" i="13"/>
  <c r="Z36" i="12"/>
  <c r="Z36" i="11"/>
  <c r="Z36" i="9"/>
  <c r="Z36" i="10"/>
  <c r="Z36" i="8"/>
  <c r="Z36" i="7"/>
  <c r="Z36" i="6"/>
  <c r="Z76" i="13"/>
  <c r="Z76" i="12"/>
  <c r="Z76" i="11"/>
  <c r="Z76" i="10"/>
  <c r="Z76" i="9"/>
  <c r="Z76" i="8"/>
  <c r="Z76" i="7"/>
  <c r="Z76" i="6"/>
  <c r="Z56" i="13"/>
  <c r="Z56" i="12"/>
  <c r="Z56" i="11"/>
  <c r="Z56" i="9"/>
  <c r="Z56" i="10"/>
  <c r="Z56" i="8"/>
  <c r="Z56" i="7"/>
  <c r="Z56" i="6"/>
  <c r="Z28" i="13"/>
  <c r="Z28" i="12"/>
  <c r="Z28" i="11"/>
  <c r="Z28" i="10"/>
  <c r="Z28" i="9"/>
  <c r="Z28" i="8"/>
  <c r="Z28" i="7"/>
  <c r="Z28" i="6"/>
  <c r="N43" i="13"/>
  <c r="N43" i="12"/>
  <c r="N43" i="11"/>
  <c r="N43" i="10"/>
  <c r="N43" i="9"/>
  <c r="N43" i="7"/>
  <c r="N43" i="8"/>
  <c r="N43" i="6"/>
  <c r="N35" i="13"/>
  <c r="N35" i="12"/>
  <c r="N35" i="11"/>
  <c r="N35" i="10"/>
  <c r="N35" i="9"/>
  <c r="N35" i="7"/>
  <c r="N35" i="8"/>
  <c r="N35" i="6"/>
  <c r="N40" i="13"/>
  <c r="N40" i="12"/>
  <c r="N40" i="11"/>
  <c r="N40" i="10"/>
  <c r="N40" i="9"/>
  <c r="N40" i="7"/>
  <c r="N40" i="8"/>
  <c r="N40" i="6"/>
  <c r="N36" i="13"/>
  <c r="N36" i="12"/>
  <c r="N36" i="11"/>
  <c r="N36" i="10"/>
  <c r="N36" i="9"/>
  <c r="N36" i="7"/>
  <c r="N36" i="8"/>
  <c r="N36" i="6"/>
  <c r="N30" i="13"/>
  <c r="N30" i="12"/>
  <c r="N30" i="11"/>
  <c r="N30" i="10"/>
  <c r="N30" i="9"/>
  <c r="N30" i="8"/>
  <c r="N30" i="7"/>
  <c r="N30" i="6"/>
  <c r="N54" i="13"/>
  <c r="N54" i="12"/>
  <c r="N54" i="11"/>
  <c r="N54" i="10"/>
  <c r="N54" i="9"/>
  <c r="N54" i="8"/>
  <c r="N54" i="7"/>
  <c r="N54" i="6"/>
  <c r="N38" i="13"/>
  <c r="N38" i="12"/>
  <c r="N38" i="11"/>
  <c r="N38" i="10"/>
  <c r="N38" i="9"/>
  <c r="N38" i="8"/>
  <c r="N38" i="7"/>
  <c r="N38" i="6"/>
  <c r="N63" i="13"/>
  <c r="N63" i="12"/>
  <c r="N63" i="11"/>
  <c r="N63" i="10"/>
  <c r="N63" i="9"/>
  <c r="N63" i="7"/>
  <c r="N63" i="8"/>
  <c r="N63" i="6"/>
  <c r="N33" i="13"/>
  <c r="N33" i="12"/>
  <c r="N33" i="11"/>
  <c r="N33" i="10"/>
  <c r="N33" i="9"/>
  <c r="N33" i="7"/>
  <c r="N33" i="8"/>
  <c r="N33" i="6"/>
  <c r="N28" i="13"/>
  <c r="N28" i="12"/>
  <c r="N28" i="11"/>
  <c r="N28" i="10"/>
  <c r="N28" i="9"/>
  <c r="N28" i="7"/>
  <c r="N28" i="8"/>
  <c r="N28" i="6"/>
  <c r="N62" i="13"/>
  <c r="N62" i="12"/>
  <c r="N62" i="11"/>
  <c r="N62" i="10"/>
  <c r="N62" i="9"/>
  <c r="N62" i="8"/>
  <c r="N62" i="7"/>
  <c r="N62" i="6"/>
  <c r="H34" i="13"/>
  <c r="H34" i="12"/>
  <c r="H34" i="10"/>
  <c r="H34" i="11"/>
  <c r="H34" i="9"/>
  <c r="H34" i="7"/>
  <c r="H34" i="8"/>
  <c r="H34" i="6"/>
  <c r="H73" i="13"/>
  <c r="H73" i="12"/>
  <c r="H73" i="11"/>
  <c r="H73" i="10"/>
  <c r="H73" i="9"/>
  <c r="H73" i="7"/>
  <c r="H73" i="8"/>
  <c r="H73" i="6"/>
  <c r="H38" i="13"/>
  <c r="H38" i="12"/>
  <c r="H38" i="11"/>
  <c r="H38" i="10"/>
  <c r="H38" i="9"/>
  <c r="H38" i="7"/>
  <c r="H38" i="8"/>
  <c r="H38" i="6"/>
  <c r="H51" i="13"/>
  <c r="H51" i="12"/>
  <c r="H51" i="11"/>
  <c r="H51" i="10"/>
  <c r="H51" i="9"/>
  <c r="H51" i="7"/>
  <c r="H51" i="8"/>
  <c r="H51" i="6"/>
  <c r="H53" i="13"/>
  <c r="H53" i="12"/>
  <c r="H53" i="11"/>
  <c r="H53" i="10"/>
  <c r="H53" i="9"/>
  <c r="H53" i="7"/>
  <c r="H53" i="8"/>
  <c r="H53" i="6"/>
  <c r="H78" i="13"/>
  <c r="H78" i="12"/>
  <c r="H78" i="10"/>
  <c r="H78" i="11"/>
  <c r="H78" i="9"/>
  <c r="H78" i="7"/>
  <c r="H78" i="8"/>
  <c r="H78" i="6"/>
  <c r="H63" i="13"/>
  <c r="H63" i="12"/>
  <c r="H63" i="11"/>
  <c r="H63" i="10"/>
  <c r="H63" i="9"/>
  <c r="H63" i="7"/>
  <c r="H63" i="8"/>
  <c r="H63" i="6"/>
  <c r="H37" i="13"/>
  <c r="H37" i="12"/>
  <c r="H37" i="11"/>
  <c r="H37" i="10"/>
  <c r="H37" i="9"/>
  <c r="H37" i="7"/>
  <c r="H37" i="8"/>
  <c r="H37" i="6"/>
  <c r="H77" i="13"/>
  <c r="H77" i="12"/>
  <c r="H77" i="11"/>
  <c r="H77" i="10"/>
  <c r="H77" i="9"/>
  <c r="H77" i="7"/>
  <c r="H77" i="8"/>
  <c r="H77" i="6"/>
  <c r="H61" i="13"/>
  <c r="H61" i="12"/>
  <c r="H61" i="11"/>
  <c r="H61" i="10"/>
  <c r="H61" i="9"/>
  <c r="H61" i="7"/>
  <c r="H61" i="8"/>
  <c r="H61" i="6"/>
  <c r="S53" i="13"/>
  <c r="S53" i="12"/>
  <c r="S53" i="11"/>
  <c r="S53" i="10"/>
  <c r="S53" i="9"/>
  <c r="S53" i="8"/>
  <c r="S53" i="7"/>
  <c r="S53" i="6"/>
  <c r="S30" i="13"/>
  <c r="S30" i="12"/>
  <c r="S30" i="10"/>
  <c r="S30" i="11"/>
  <c r="S30" i="9"/>
  <c r="S30" i="8"/>
  <c r="S30" i="7"/>
  <c r="S30" i="6"/>
  <c r="S39" i="13"/>
  <c r="S39" i="12"/>
  <c r="S39" i="11"/>
  <c r="S39" i="10"/>
  <c r="S39" i="9"/>
  <c r="S39" i="8"/>
  <c r="S39" i="7"/>
  <c r="S39" i="6"/>
  <c r="S56" i="13"/>
  <c r="S56" i="12"/>
  <c r="S56" i="11"/>
  <c r="S56" i="10"/>
  <c r="S56" i="9"/>
  <c r="S56" i="8"/>
  <c r="S56" i="7"/>
  <c r="S56" i="6"/>
  <c r="S44" i="13"/>
  <c r="S44" i="12"/>
  <c r="S44" i="11"/>
  <c r="S44" i="10"/>
  <c r="S44" i="9"/>
  <c r="S44" i="8"/>
  <c r="S44" i="7"/>
  <c r="S44" i="6"/>
  <c r="S51" i="13"/>
  <c r="S51" i="12"/>
  <c r="S51" i="11"/>
  <c r="S51" i="10"/>
  <c r="S51" i="9"/>
  <c r="S51" i="8"/>
  <c r="S51" i="7"/>
  <c r="S51" i="6"/>
  <c r="S42" i="13"/>
  <c r="S42" i="12"/>
  <c r="S42" i="10"/>
  <c r="S42" i="11"/>
  <c r="S42" i="9"/>
  <c r="S42" i="8"/>
  <c r="S42" i="7"/>
  <c r="S42" i="6"/>
  <c r="S37" i="13"/>
  <c r="S37" i="12"/>
  <c r="S37" i="11"/>
  <c r="S37" i="10"/>
  <c r="S37" i="9"/>
  <c r="S37" i="8"/>
  <c r="S37" i="7"/>
  <c r="S37" i="6"/>
  <c r="S77" i="13"/>
  <c r="S77" i="12"/>
  <c r="S77" i="11"/>
  <c r="S77" i="10"/>
  <c r="S77" i="9"/>
  <c r="S77" i="8"/>
  <c r="S77" i="7"/>
  <c r="S77" i="6"/>
  <c r="S61" i="13"/>
  <c r="S61" i="12"/>
  <c r="S61" i="11"/>
  <c r="S61" i="10"/>
  <c r="S61" i="9"/>
  <c r="S61" i="8"/>
  <c r="S61" i="7"/>
  <c r="S61" i="6"/>
  <c r="S28" i="13"/>
  <c r="S28" i="12"/>
  <c r="S28" i="11"/>
  <c r="S28" i="10"/>
  <c r="S28" i="9"/>
  <c r="S28" i="8"/>
  <c r="S28" i="7"/>
  <c r="S28" i="6"/>
  <c r="W54" i="13"/>
  <c r="W54" i="12"/>
  <c r="W54" i="11"/>
  <c r="W54" i="10"/>
  <c r="W54" i="9"/>
  <c r="W54" i="8"/>
  <c r="W54" i="7"/>
  <c r="W54" i="6"/>
  <c r="W58" i="13"/>
  <c r="W58" i="12"/>
  <c r="W58" i="10"/>
  <c r="W58" i="11"/>
  <c r="W58" i="9"/>
  <c r="W58" i="8"/>
  <c r="W58" i="7"/>
  <c r="W58" i="6"/>
  <c r="W51" i="13"/>
  <c r="W51" i="12"/>
  <c r="W51" i="11"/>
  <c r="W51" i="10"/>
  <c r="W51" i="9"/>
  <c r="W51" i="8"/>
  <c r="W51" i="7"/>
  <c r="W51" i="6"/>
  <c r="W87" i="13"/>
  <c r="W87" i="12"/>
  <c r="W87" i="11"/>
  <c r="W87" i="10"/>
  <c r="W87" i="9"/>
  <c r="W87" i="8"/>
  <c r="W87" i="7"/>
  <c r="W87" i="6"/>
  <c r="W52" i="13"/>
  <c r="W52" i="12"/>
  <c r="W52" i="11"/>
  <c r="W52" i="10"/>
  <c r="W52" i="9"/>
  <c r="W52" i="8"/>
  <c r="W52" i="7"/>
  <c r="W52" i="6"/>
  <c r="W35" i="13"/>
  <c r="W35" i="12"/>
  <c r="W35" i="11"/>
  <c r="W35" i="10"/>
  <c r="W35" i="9"/>
  <c r="W35" i="8"/>
  <c r="W35" i="7"/>
  <c r="W35" i="6"/>
  <c r="W91" i="13"/>
  <c r="W91" i="12"/>
  <c r="W91" i="11"/>
  <c r="W91" i="10"/>
  <c r="W91" i="9"/>
  <c r="W91" i="8"/>
  <c r="W91" i="7"/>
  <c r="W91" i="6"/>
  <c r="W42" i="13"/>
  <c r="W42" i="12"/>
  <c r="W42" i="10"/>
  <c r="W42" i="11"/>
  <c r="W42" i="9"/>
  <c r="W42" i="8"/>
  <c r="W42" i="7"/>
  <c r="W42" i="6"/>
  <c r="W59" i="13"/>
  <c r="W59" i="12"/>
  <c r="W59" i="11"/>
  <c r="W59" i="10"/>
  <c r="W59" i="9"/>
  <c r="W59" i="8"/>
  <c r="W59" i="7"/>
  <c r="W59" i="6"/>
  <c r="W34" i="13"/>
  <c r="W34" i="12"/>
  <c r="W34" i="10"/>
  <c r="W34" i="9"/>
  <c r="W34" i="11"/>
  <c r="W34" i="8"/>
  <c r="W34" i="7"/>
  <c r="W34" i="6"/>
  <c r="Q63" i="13"/>
  <c r="Q63" i="12"/>
  <c r="Q63" i="11"/>
  <c r="Q63" i="10"/>
  <c r="Q63" i="9"/>
  <c r="Q63" i="8"/>
  <c r="Q63" i="7"/>
  <c r="Q63" i="6"/>
  <c r="Q42" i="13"/>
  <c r="Q42" i="12"/>
  <c r="Q42" i="11"/>
  <c r="Q42" i="10"/>
  <c r="Q42" i="9"/>
  <c r="Q42" i="8"/>
  <c r="Q42" i="7"/>
  <c r="Q42" i="6"/>
  <c r="Q29" i="13"/>
  <c r="Q29" i="12"/>
  <c r="Q29" i="11"/>
  <c r="Q29" i="10"/>
  <c r="Q29" i="9"/>
  <c r="Q29" i="8"/>
  <c r="Q29" i="7"/>
  <c r="Q29" i="6"/>
  <c r="Q58" i="13"/>
  <c r="Q58" i="12"/>
  <c r="Q58" i="11"/>
  <c r="Q58" i="10"/>
  <c r="Q58" i="9"/>
  <c r="Q58" i="8"/>
  <c r="Q58" i="7"/>
  <c r="Q58" i="6"/>
  <c r="Q68" i="13"/>
  <c r="Q68" i="10"/>
  <c r="Q68" i="12"/>
  <c r="Q68" i="11"/>
  <c r="Q68" i="9"/>
  <c r="Q68" i="8"/>
  <c r="Q68" i="7"/>
  <c r="Q68" i="6"/>
  <c r="Q30" i="13"/>
  <c r="Q30" i="12"/>
  <c r="Q30" i="11"/>
  <c r="Q30" i="10"/>
  <c r="Q30" i="9"/>
  <c r="Q30" i="8"/>
  <c r="Q30" i="7"/>
  <c r="Q30" i="6"/>
  <c r="Q62" i="13"/>
  <c r="Q62" i="12"/>
  <c r="Q62" i="11"/>
  <c r="Q62" i="10"/>
  <c r="Q62" i="9"/>
  <c r="Q62" i="8"/>
  <c r="Q62" i="7"/>
  <c r="Q62" i="6"/>
  <c r="Q64" i="13"/>
  <c r="Q64" i="12"/>
  <c r="Q64" i="11"/>
  <c r="Q64" i="10"/>
  <c r="Q64" i="9"/>
  <c r="Q64" i="8"/>
  <c r="Q64" i="7"/>
  <c r="Q64" i="6"/>
  <c r="Q38" i="13"/>
  <c r="Q38" i="12"/>
  <c r="Q38" i="11"/>
  <c r="Q38" i="10"/>
  <c r="Q38" i="9"/>
  <c r="Q38" i="8"/>
  <c r="Q38" i="7"/>
  <c r="Q38" i="6"/>
  <c r="Q43" i="13"/>
  <c r="Q43" i="12"/>
  <c r="Q43" i="11"/>
  <c r="Q43" i="10"/>
  <c r="Q43" i="9"/>
  <c r="Q43" i="8"/>
  <c r="Q43" i="7"/>
  <c r="Q43" i="6"/>
  <c r="Q79" i="13"/>
  <c r="Q79" i="12"/>
  <c r="Q79" i="11"/>
  <c r="Q79" i="10"/>
  <c r="Q79" i="9"/>
  <c r="Q79" i="8"/>
  <c r="Q79" i="7"/>
  <c r="Q79" i="6"/>
  <c r="O35" i="13"/>
  <c r="O35" i="12"/>
  <c r="O35" i="11"/>
  <c r="O35" i="10"/>
  <c r="O35" i="9"/>
  <c r="O35" i="8"/>
  <c r="O35" i="7"/>
  <c r="O35" i="6"/>
  <c r="O55" i="13"/>
  <c r="O55" i="12"/>
  <c r="O55" i="11"/>
  <c r="O55" i="10"/>
  <c r="O55" i="9"/>
  <c r="O55" i="8"/>
  <c r="O55" i="7"/>
  <c r="O55" i="6"/>
  <c r="O3" i="13"/>
  <c r="O3" i="12"/>
  <c r="O3" i="11"/>
  <c r="O3" i="10"/>
  <c r="O3" i="9"/>
  <c r="O3" i="7"/>
  <c r="O3" i="8"/>
  <c r="O3" i="6"/>
  <c r="O91" i="13"/>
  <c r="O91" i="12"/>
  <c r="O91" i="11"/>
  <c r="O91" i="10"/>
  <c r="O91" i="9"/>
  <c r="O91" i="8"/>
  <c r="O91" i="7"/>
  <c r="O91" i="6"/>
  <c r="O40" i="13"/>
  <c r="O40" i="12"/>
  <c r="O40" i="11"/>
  <c r="O40" i="10"/>
  <c r="O40" i="9"/>
  <c r="O40" i="8"/>
  <c r="O40" i="7"/>
  <c r="O40" i="6"/>
  <c r="O39" i="13"/>
  <c r="O39" i="12"/>
  <c r="O39" i="11"/>
  <c r="O39" i="10"/>
  <c r="O39" i="9"/>
  <c r="O39" i="8"/>
  <c r="O39" i="7"/>
  <c r="O39" i="6"/>
  <c r="O8" i="13"/>
  <c r="O8" i="12"/>
  <c r="O8" i="11"/>
  <c r="O8" i="10"/>
  <c r="O8" i="9"/>
  <c r="O8" i="8"/>
  <c r="O8" i="7"/>
  <c r="O8" i="6"/>
  <c r="O78" i="13"/>
  <c r="O78" i="12"/>
  <c r="O78" i="11"/>
  <c r="O78" i="10"/>
  <c r="O78" i="9"/>
  <c r="O78" i="8"/>
  <c r="O78" i="7"/>
  <c r="O78" i="6"/>
  <c r="O31" i="13"/>
  <c r="O31" i="12"/>
  <c r="O31" i="11"/>
  <c r="O31" i="10"/>
  <c r="O31" i="9"/>
  <c r="O31" i="8"/>
  <c r="O31" i="7"/>
  <c r="O31" i="6"/>
  <c r="O41" i="13"/>
  <c r="O41" i="12"/>
  <c r="O41" i="11"/>
  <c r="O41" i="10"/>
  <c r="O41" i="9"/>
  <c r="O41" i="7"/>
  <c r="O41" i="8"/>
  <c r="O41" i="6"/>
  <c r="I42" i="13"/>
  <c r="I42" i="12"/>
  <c r="I42" i="11"/>
  <c r="I42" i="10"/>
  <c r="I42" i="9"/>
  <c r="I42" i="7"/>
  <c r="I42" i="8"/>
  <c r="I42" i="6"/>
  <c r="I29" i="13"/>
  <c r="I29" i="11"/>
  <c r="I29" i="12"/>
  <c r="I29" i="10"/>
  <c r="I29" i="9"/>
  <c r="I29" i="8"/>
  <c r="I29" i="7"/>
  <c r="I29" i="6"/>
  <c r="I63" i="13"/>
  <c r="I63" i="12"/>
  <c r="I63" i="11"/>
  <c r="I63" i="10"/>
  <c r="I63" i="9"/>
  <c r="I63" i="7"/>
  <c r="I63" i="8"/>
  <c r="I63" i="6"/>
  <c r="I54" i="13"/>
  <c r="I54" i="12"/>
  <c r="I54" i="11"/>
  <c r="I54" i="10"/>
  <c r="I54" i="9"/>
  <c r="I54" i="7"/>
  <c r="I54" i="8"/>
  <c r="I54" i="6"/>
  <c r="I36" i="13"/>
  <c r="I36" i="12"/>
  <c r="I36" i="11"/>
  <c r="I36" i="10"/>
  <c r="I36" i="9"/>
  <c r="I36" i="7"/>
  <c r="I36" i="8"/>
  <c r="I36" i="6"/>
  <c r="I76" i="13"/>
  <c r="I76" i="12"/>
  <c r="I76" i="11"/>
  <c r="I76" i="10"/>
  <c r="I76" i="9"/>
  <c r="I76" i="7"/>
  <c r="I76" i="8"/>
  <c r="I76" i="6"/>
  <c r="I56" i="13"/>
  <c r="I56" i="12"/>
  <c r="I56" i="11"/>
  <c r="I56" i="10"/>
  <c r="I56" i="9"/>
  <c r="I56" i="7"/>
  <c r="I56" i="8"/>
  <c r="I56" i="6"/>
  <c r="I55" i="13"/>
  <c r="I55" i="12"/>
  <c r="I55" i="11"/>
  <c r="I55" i="10"/>
  <c r="I55" i="9"/>
  <c r="I55" i="7"/>
  <c r="I55" i="8"/>
  <c r="I55" i="6"/>
  <c r="I64" i="13"/>
  <c r="I64" i="12"/>
  <c r="I64" i="11"/>
  <c r="I64" i="10"/>
  <c r="I64" i="9"/>
  <c r="I64" i="7"/>
  <c r="I64" i="8"/>
  <c r="I64" i="6"/>
  <c r="I53" i="13"/>
  <c r="I53" i="12"/>
  <c r="I53" i="11"/>
  <c r="I53" i="10"/>
  <c r="I53" i="9"/>
  <c r="I53" i="8"/>
  <c r="I53" i="7"/>
  <c r="I53" i="6"/>
  <c r="I34" i="13"/>
  <c r="I34" i="12"/>
  <c r="I34" i="11"/>
  <c r="I34" i="10"/>
  <c r="I34" i="9"/>
  <c r="I34" i="7"/>
  <c r="I34" i="8"/>
  <c r="I34" i="6"/>
  <c r="X45" i="13"/>
  <c r="X45" i="12"/>
  <c r="X45" i="11"/>
  <c r="X45" i="10"/>
  <c r="X45" i="9"/>
  <c r="X45" i="8"/>
  <c r="X45" i="7"/>
  <c r="X45" i="6"/>
  <c r="X23" i="13"/>
  <c r="X23" i="12"/>
  <c r="X23" i="10"/>
  <c r="X23" i="11"/>
  <c r="X23" i="9"/>
  <c r="X23" i="8"/>
  <c r="X23" i="7"/>
  <c r="X23" i="6"/>
  <c r="X82" i="13"/>
  <c r="X82" i="12"/>
  <c r="X82" i="11"/>
  <c r="X82" i="10"/>
  <c r="X82" i="9"/>
  <c r="X82" i="8"/>
  <c r="X82" i="7"/>
  <c r="X82" i="6"/>
  <c r="X85" i="13"/>
  <c r="X85" i="12"/>
  <c r="X85" i="11"/>
  <c r="X85" i="10"/>
  <c r="X85" i="9"/>
  <c r="X85" i="8"/>
  <c r="X85" i="7"/>
  <c r="X85" i="6"/>
  <c r="X11" i="13"/>
  <c r="X11" i="12"/>
  <c r="X11" i="10"/>
  <c r="X11" i="11"/>
  <c r="X11" i="9"/>
  <c r="X11" i="8"/>
  <c r="X11" i="7"/>
  <c r="X11" i="6"/>
  <c r="X81" i="13"/>
  <c r="X81" i="12"/>
  <c r="X81" i="11"/>
  <c r="X81" i="10"/>
  <c r="X81" i="9"/>
  <c r="X81" i="8"/>
  <c r="X81" i="7"/>
  <c r="X81" i="6"/>
  <c r="X21" i="13"/>
  <c r="X21" i="12"/>
  <c r="X21" i="11"/>
  <c r="X21" i="10"/>
  <c r="X21" i="9"/>
  <c r="X21" i="8"/>
  <c r="X21" i="7"/>
  <c r="X21" i="6"/>
  <c r="X19" i="13"/>
  <c r="X19" i="12"/>
  <c r="X19" i="11"/>
  <c r="X19" i="10"/>
  <c r="X19" i="9"/>
  <c r="X19" i="8"/>
  <c r="X19" i="7"/>
  <c r="X19" i="6"/>
  <c r="X24" i="13"/>
  <c r="X24" i="12"/>
  <c r="X24" i="11"/>
  <c r="X24" i="10"/>
  <c r="X24" i="9"/>
  <c r="X24" i="8"/>
  <c r="X24" i="7"/>
  <c r="X24" i="6"/>
  <c r="U46" i="13"/>
  <c r="U46" i="12"/>
  <c r="U46" i="11"/>
  <c r="U46" i="10"/>
  <c r="U46" i="9"/>
  <c r="U46" i="8"/>
  <c r="U46" i="7"/>
  <c r="U46" i="6"/>
  <c r="U5" i="13"/>
  <c r="U5" i="12"/>
  <c r="U5" i="11"/>
  <c r="U5" i="10"/>
  <c r="U5" i="9"/>
  <c r="U5" i="8"/>
  <c r="U5" i="7"/>
  <c r="U5" i="6"/>
  <c r="U70" i="13"/>
  <c r="U70" i="12"/>
  <c r="U70" i="11"/>
  <c r="U70" i="10"/>
  <c r="U70" i="9"/>
  <c r="U70" i="8"/>
  <c r="U70" i="7"/>
  <c r="U70" i="6"/>
  <c r="U23" i="13"/>
  <c r="U23" i="12"/>
  <c r="U23" i="11"/>
  <c r="U23" i="10"/>
  <c r="U23" i="9"/>
  <c r="U23" i="8"/>
  <c r="U23" i="7"/>
  <c r="U23" i="6"/>
  <c r="U80" i="13"/>
  <c r="U80" i="12"/>
  <c r="U80" i="11"/>
  <c r="U80" i="10"/>
  <c r="U80" i="9"/>
  <c r="U80" i="8"/>
  <c r="U80" i="7"/>
  <c r="U80" i="6"/>
  <c r="U47" i="13"/>
  <c r="U47" i="12"/>
  <c r="U47" i="11"/>
  <c r="U47" i="10"/>
  <c r="U47" i="9"/>
  <c r="U47" i="8"/>
  <c r="U47" i="7"/>
  <c r="U47" i="6"/>
  <c r="U10" i="13"/>
  <c r="U10" i="12"/>
  <c r="U10" i="11"/>
  <c r="U10" i="10"/>
  <c r="U10" i="9"/>
  <c r="U10" i="8"/>
  <c r="U10" i="7"/>
  <c r="U10" i="6"/>
  <c r="U6" i="13"/>
  <c r="U6" i="12"/>
  <c r="U6" i="11"/>
  <c r="U6" i="10"/>
  <c r="U6" i="9"/>
  <c r="U6" i="8"/>
  <c r="U6" i="7"/>
  <c r="U6" i="6"/>
  <c r="U92" i="13"/>
  <c r="U92" i="12"/>
  <c r="U92" i="10"/>
  <c r="U92" i="11"/>
  <c r="U92" i="9"/>
  <c r="U92" i="8"/>
  <c r="U92" i="7"/>
  <c r="U92" i="6"/>
  <c r="U45" i="13"/>
  <c r="U45" i="12"/>
  <c r="U45" i="11"/>
  <c r="U45" i="10"/>
  <c r="U45" i="9"/>
  <c r="U45" i="8"/>
  <c r="U45" i="7"/>
  <c r="U45" i="6"/>
  <c r="K12" i="13"/>
  <c r="K12" i="12"/>
  <c r="K12" i="11"/>
  <c r="K12" i="10"/>
  <c r="K12" i="9"/>
  <c r="K12" i="7"/>
  <c r="K12" i="8"/>
  <c r="K12" i="6"/>
  <c r="K22" i="13"/>
  <c r="K22" i="12"/>
  <c r="K22" i="11"/>
  <c r="K22" i="10"/>
  <c r="K22" i="9"/>
  <c r="K22" i="7"/>
  <c r="K22" i="8"/>
  <c r="K22" i="6"/>
  <c r="K65" i="13"/>
  <c r="K65" i="12"/>
  <c r="K65" i="11"/>
  <c r="K65" i="10"/>
  <c r="K65" i="9"/>
  <c r="K65" i="7"/>
  <c r="K65" i="8"/>
  <c r="K65" i="6"/>
  <c r="K81" i="13"/>
  <c r="K81" i="12"/>
  <c r="K81" i="11"/>
  <c r="K81" i="10"/>
  <c r="K81" i="9"/>
  <c r="K81" i="7"/>
  <c r="K81" i="8"/>
  <c r="K81" i="6"/>
  <c r="K19" i="13"/>
  <c r="K19" i="12"/>
  <c r="K19" i="11"/>
  <c r="K19" i="10"/>
  <c r="K19" i="9"/>
  <c r="K19" i="8"/>
  <c r="K19" i="7"/>
  <c r="K19" i="6"/>
  <c r="K72" i="13"/>
  <c r="K72" i="12"/>
  <c r="K72" i="11"/>
  <c r="K72" i="10"/>
  <c r="K72" i="9"/>
  <c r="K72" i="7"/>
  <c r="K72" i="8"/>
  <c r="K72" i="6"/>
  <c r="K82" i="13"/>
  <c r="K82" i="12"/>
  <c r="K82" i="10"/>
  <c r="K82" i="11"/>
  <c r="K82" i="9"/>
  <c r="K82" i="7"/>
  <c r="K82" i="8"/>
  <c r="K82" i="6"/>
  <c r="K60" i="13"/>
  <c r="K60" i="12"/>
  <c r="K60" i="11"/>
  <c r="K60" i="10"/>
  <c r="K60" i="9"/>
  <c r="K60" i="7"/>
  <c r="K60" i="8"/>
  <c r="K60" i="6"/>
  <c r="K85" i="13"/>
  <c r="K85" i="12"/>
  <c r="K85" i="11"/>
  <c r="K85" i="10"/>
  <c r="K85" i="9"/>
  <c r="K85" i="7"/>
  <c r="K85" i="8"/>
  <c r="K85" i="6"/>
  <c r="K49" i="13"/>
  <c r="K49" i="12"/>
  <c r="K49" i="11"/>
  <c r="K49" i="10"/>
  <c r="K49" i="9"/>
  <c r="K49" i="7"/>
  <c r="K49" i="8"/>
  <c r="K49" i="6"/>
  <c r="O82" i="13"/>
  <c r="O82" i="12"/>
  <c r="O82" i="11"/>
  <c r="O82" i="10"/>
  <c r="O82" i="9"/>
  <c r="O82" i="8"/>
  <c r="O82" i="7"/>
  <c r="O82" i="6"/>
  <c r="O85" i="13"/>
  <c r="O85" i="12"/>
  <c r="O85" i="11"/>
  <c r="O85" i="10"/>
  <c r="O85" i="9"/>
  <c r="O85" i="8"/>
  <c r="O85" i="7"/>
  <c r="O85" i="6"/>
  <c r="O4" i="13"/>
  <c r="O4" i="12"/>
  <c r="O4" i="11"/>
  <c r="O4" i="10"/>
  <c r="O4" i="9"/>
  <c r="O4" i="8"/>
  <c r="O4" i="7"/>
  <c r="O4" i="6"/>
  <c r="O21" i="13"/>
  <c r="O21" i="12"/>
  <c r="O21" i="11"/>
  <c r="O21" i="10"/>
  <c r="O21" i="9"/>
  <c r="O21" i="8"/>
  <c r="O21" i="7"/>
  <c r="O21" i="6"/>
  <c r="O25" i="13"/>
  <c r="O25" i="12"/>
  <c r="O25" i="11"/>
  <c r="O25" i="10"/>
  <c r="O25" i="9"/>
  <c r="O25" i="8"/>
  <c r="O25" i="7"/>
  <c r="O25" i="6"/>
  <c r="O12" i="13"/>
  <c r="O12" i="12"/>
  <c r="O12" i="11"/>
  <c r="O12" i="10"/>
  <c r="O12" i="9"/>
  <c r="O12" i="8"/>
  <c r="O12" i="7"/>
  <c r="O12" i="6"/>
  <c r="O15" i="13"/>
  <c r="O15" i="12"/>
  <c r="O15" i="11"/>
  <c r="O15" i="10"/>
  <c r="O15" i="9"/>
  <c r="O15" i="8"/>
  <c r="O15" i="7"/>
  <c r="O15" i="6"/>
  <c r="O22" i="13"/>
  <c r="O22" i="12"/>
  <c r="O22" i="11"/>
  <c r="O22" i="10"/>
  <c r="O22" i="9"/>
  <c r="O22" i="8"/>
  <c r="O22" i="7"/>
  <c r="O22" i="6"/>
  <c r="O71" i="13"/>
  <c r="O71" i="12"/>
  <c r="O71" i="11"/>
  <c r="O71" i="10"/>
  <c r="O71" i="9"/>
  <c r="O71" i="8"/>
  <c r="O71" i="7"/>
  <c r="O71" i="6"/>
  <c r="O65" i="13"/>
  <c r="O65" i="12"/>
  <c r="O65" i="11"/>
  <c r="O65" i="10"/>
  <c r="O65" i="9"/>
  <c r="O65" i="7"/>
  <c r="O65" i="8"/>
  <c r="O65" i="6"/>
  <c r="L45" i="13"/>
  <c r="L45" i="12"/>
  <c r="L45" i="11"/>
  <c r="L45" i="10"/>
  <c r="L45" i="9"/>
  <c r="L45" i="7"/>
  <c r="L45" i="8"/>
  <c r="L45" i="6"/>
  <c r="L23" i="13"/>
  <c r="L23" i="12"/>
  <c r="L23" i="11"/>
  <c r="L23" i="10"/>
  <c r="L23" i="9"/>
  <c r="L23" i="7"/>
  <c r="L23" i="8"/>
  <c r="L23" i="6"/>
  <c r="L82" i="13"/>
  <c r="L82" i="12"/>
  <c r="L82" i="11"/>
  <c r="L82" i="10"/>
  <c r="L82" i="9"/>
  <c r="L82" i="7"/>
  <c r="L82" i="8"/>
  <c r="L82" i="6"/>
  <c r="L85" i="13"/>
  <c r="L85" i="12"/>
  <c r="L85" i="11"/>
  <c r="L85" i="10"/>
  <c r="L85" i="9"/>
  <c r="L85" i="7"/>
  <c r="L85" i="8"/>
  <c r="L85" i="6"/>
  <c r="L11" i="13"/>
  <c r="L11" i="12"/>
  <c r="L11" i="11"/>
  <c r="L11" i="10"/>
  <c r="L11" i="9"/>
  <c r="L11" i="7"/>
  <c r="L11" i="8"/>
  <c r="L11" i="6"/>
  <c r="L81" i="13"/>
  <c r="L81" i="12"/>
  <c r="L81" i="11"/>
  <c r="L81" i="10"/>
  <c r="L81" i="9"/>
  <c r="L81" i="7"/>
  <c r="L81" i="8"/>
  <c r="L81" i="6"/>
  <c r="L83" i="13"/>
  <c r="L83" i="12"/>
  <c r="L83" i="11"/>
  <c r="L83" i="10"/>
  <c r="L83" i="9"/>
  <c r="L83" i="7"/>
  <c r="L83" i="8"/>
  <c r="L83" i="6"/>
  <c r="L71" i="13"/>
  <c r="L71" i="12"/>
  <c r="L71" i="11"/>
  <c r="L71" i="10"/>
  <c r="L71" i="9"/>
  <c r="L71" i="7"/>
  <c r="L71" i="8"/>
  <c r="L71" i="6"/>
  <c r="L65" i="13"/>
  <c r="L65" i="12"/>
  <c r="L65" i="11"/>
  <c r="L65" i="10"/>
  <c r="L65" i="9"/>
  <c r="L65" i="7"/>
  <c r="L65" i="8"/>
  <c r="L65" i="6"/>
  <c r="M19" i="13"/>
  <c r="M19" i="12"/>
  <c r="M19" i="11"/>
  <c r="M19" i="10"/>
  <c r="M19" i="9"/>
  <c r="M19" i="7"/>
  <c r="M19" i="8"/>
  <c r="M19" i="6"/>
  <c r="M86" i="13"/>
  <c r="M86" i="12"/>
  <c r="M86" i="11"/>
  <c r="M86" i="10"/>
  <c r="M86" i="9"/>
  <c r="M86" i="7"/>
  <c r="M86" i="8"/>
  <c r="M86" i="6"/>
  <c r="M72" i="13"/>
  <c r="M72" i="12"/>
  <c r="M72" i="11"/>
  <c r="M72" i="10"/>
  <c r="M72" i="9"/>
  <c r="M72" i="7"/>
  <c r="M72" i="8"/>
  <c r="M72" i="6"/>
  <c r="M82" i="13"/>
  <c r="M82" i="12"/>
  <c r="M82" i="11"/>
  <c r="M82" i="10"/>
  <c r="M82" i="9"/>
  <c r="M82" i="7"/>
  <c r="M82" i="8"/>
  <c r="M82" i="6"/>
  <c r="M60" i="13"/>
  <c r="M60" i="12"/>
  <c r="M60" i="11"/>
  <c r="M60" i="10"/>
  <c r="M60" i="9"/>
  <c r="M60" i="7"/>
  <c r="M60" i="8"/>
  <c r="M60" i="6"/>
  <c r="M85" i="13"/>
  <c r="M85" i="12"/>
  <c r="M85" i="11"/>
  <c r="M85" i="10"/>
  <c r="M85" i="9"/>
  <c r="M85" i="8"/>
  <c r="M85" i="7"/>
  <c r="M85" i="6"/>
  <c r="M49" i="13"/>
  <c r="M49" i="12"/>
  <c r="M49" i="11"/>
  <c r="M49" i="10"/>
  <c r="M49" i="9"/>
  <c r="M49" i="8"/>
  <c r="M49" i="7"/>
  <c r="M49" i="6"/>
  <c r="M11" i="13"/>
  <c r="M11" i="12"/>
  <c r="M11" i="11"/>
  <c r="M11" i="10"/>
  <c r="M11" i="9"/>
  <c r="M11" i="7"/>
  <c r="M11" i="8"/>
  <c r="M11" i="6"/>
  <c r="M81" i="13"/>
  <c r="M81" i="12"/>
  <c r="M81" i="11"/>
  <c r="M81" i="10"/>
  <c r="M81" i="9"/>
  <c r="M81" i="8"/>
  <c r="M81" i="7"/>
  <c r="M81" i="6"/>
  <c r="M83" i="13"/>
  <c r="M83" i="12"/>
  <c r="M83" i="11"/>
  <c r="M83" i="10"/>
  <c r="M83" i="9"/>
  <c r="M83" i="7"/>
  <c r="M83" i="8"/>
  <c r="M83" i="6"/>
  <c r="Y84" i="13"/>
  <c r="Y84" i="12"/>
  <c r="Y84" i="11"/>
  <c r="Y84" i="10"/>
  <c r="Y84" i="9"/>
  <c r="Y84" i="8"/>
  <c r="Y84" i="7"/>
  <c r="Y84" i="6"/>
  <c r="Y86" i="13"/>
  <c r="Y86" i="12"/>
  <c r="Y86" i="11"/>
  <c r="Y86" i="10"/>
  <c r="Y86" i="9"/>
  <c r="Y86" i="8"/>
  <c r="Y86" i="7"/>
  <c r="Y86" i="6"/>
  <c r="Y72" i="13"/>
  <c r="Y72" i="12"/>
  <c r="Y72" i="11"/>
  <c r="Y72" i="10"/>
  <c r="Y72" i="9"/>
  <c r="Y72" i="8"/>
  <c r="Y72" i="7"/>
  <c r="Y72" i="6"/>
  <c r="Y82" i="13"/>
  <c r="Y82" i="12"/>
  <c r="Y82" i="11"/>
  <c r="Y82" i="10"/>
  <c r="Y82" i="9"/>
  <c r="Y82" i="8"/>
  <c r="Y82" i="7"/>
  <c r="Y82" i="6"/>
  <c r="Y60" i="13"/>
  <c r="Y60" i="12"/>
  <c r="Y60" i="11"/>
  <c r="Y60" i="10"/>
  <c r="Y60" i="9"/>
  <c r="Y60" i="8"/>
  <c r="Y60" i="7"/>
  <c r="Y60" i="6"/>
  <c r="Y85" i="13"/>
  <c r="Y85" i="12"/>
  <c r="Y85" i="11"/>
  <c r="Y85" i="10"/>
  <c r="Y85" i="9"/>
  <c r="Y85" i="8"/>
  <c r="Y85" i="7"/>
  <c r="Y85" i="6"/>
  <c r="Y49" i="13"/>
  <c r="Y49" i="12"/>
  <c r="Y49" i="11"/>
  <c r="Y49" i="10"/>
  <c r="Y49" i="9"/>
  <c r="Y49" i="8"/>
  <c r="Y49" i="7"/>
  <c r="Y49" i="6"/>
  <c r="Y11" i="13"/>
  <c r="Y11" i="12"/>
  <c r="Y11" i="11"/>
  <c r="Y11" i="9"/>
  <c r="Y11" i="10"/>
  <c r="Y11" i="8"/>
  <c r="Y11" i="7"/>
  <c r="Y11" i="6"/>
  <c r="Y81" i="13"/>
  <c r="Y81" i="12"/>
  <c r="Y81" i="11"/>
  <c r="Y81" i="10"/>
  <c r="Y81" i="9"/>
  <c r="Y81" i="8"/>
  <c r="Y81" i="7"/>
  <c r="Y81" i="6"/>
  <c r="Y21" i="13"/>
  <c r="Y21" i="12"/>
  <c r="Y21" i="11"/>
  <c r="Y21" i="10"/>
  <c r="Y21" i="9"/>
  <c r="Y21" i="8"/>
  <c r="Y21" i="7"/>
  <c r="Y21" i="6"/>
  <c r="R12" i="13"/>
  <c r="R12" i="12"/>
  <c r="R12" i="11"/>
  <c r="R12" i="10"/>
  <c r="R12" i="9"/>
  <c r="R12" i="8"/>
  <c r="R12" i="7"/>
  <c r="R12" i="6"/>
  <c r="R15" i="13"/>
  <c r="R15" i="12"/>
  <c r="R15" i="11"/>
  <c r="R15" i="10"/>
  <c r="R15" i="9"/>
  <c r="R15" i="8"/>
  <c r="R15" i="7"/>
  <c r="R15" i="6"/>
  <c r="R83" i="13"/>
  <c r="R83" i="12"/>
  <c r="R83" i="11"/>
  <c r="R83" i="10"/>
  <c r="R83" i="9"/>
  <c r="R83" i="8"/>
  <c r="R83" i="7"/>
  <c r="R83" i="6"/>
  <c r="R71" i="13"/>
  <c r="R71" i="12"/>
  <c r="R71" i="11"/>
  <c r="R71" i="10"/>
  <c r="R71" i="9"/>
  <c r="R71" i="8"/>
  <c r="R71" i="7"/>
  <c r="R71" i="6"/>
  <c r="R65" i="13"/>
  <c r="R65" i="12"/>
  <c r="R65" i="10"/>
  <c r="R65" i="11"/>
  <c r="R65" i="9"/>
  <c r="R65" i="8"/>
  <c r="R65" i="7"/>
  <c r="R65" i="6"/>
  <c r="R13" i="13"/>
  <c r="R13" i="12"/>
  <c r="R13" i="10"/>
  <c r="R13" i="11"/>
  <c r="R13" i="9"/>
  <c r="R13" i="8"/>
  <c r="R13" i="7"/>
  <c r="R13" i="6"/>
  <c r="R69" i="13"/>
  <c r="R69" i="12"/>
  <c r="R69" i="10"/>
  <c r="R69" i="11"/>
  <c r="R69" i="9"/>
  <c r="R69" i="8"/>
  <c r="R69" i="7"/>
  <c r="R69" i="6"/>
  <c r="R46" i="13"/>
  <c r="R46" i="12"/>
  <c r="R46" i="11"/>
  <c r="R46" i="10"/>
  <c r="R46" i="9"/>
  <c r="R46" i="8"/>
  <c r="R46" i="7"/>
  <c r="R46" i="6"/>
  <c r="R48" i="13"/>
  <c r="R48" i="12"/>
  <c r="R48" i="11"/>
  <c r="R48" i="10"/>
  <c r="R48" i="9"/>
  <c r="R48" i="8"/>
  <c r="R48" i="7"/>
  <c r="R48" i="6"/>
  <c r="P4" i="13"/>
  <c r="P4" i="12"/>
  <c r="P4" i="11"/>
  <c r="P4" i="10"/>
  <c r="P4" i="9"/>
  <c r="P4" i="8"/>
  <c r="P4" i="7"/>
  <c r="P4" i="6"/>
  <c r="P66" i="13"/>
  <c r="P66" i="12"/>
  <c r="P66" i="11"/>
  <c r="P66" i="10"/>
  <c r="P66" i="9"/>
  <c r="P66" i="8"/>
  <c r="P66" i="7"/>
  <c r="P66" i="6"/>
  <c r="P21" i="13"/>
  <c r="P21" i="12"/>
  <c r="P21" i="11"/>
  <c r="P21" i="10"/>
  <c r="P21" i="9"/>
  <c r="P21" i="8"/>
  <c r="P21" i="7"/>
  <c r="P21" i="6"/>
  <c r="P20" i="13"/>
  <c r="P20" i="12"/>
  <c r="P20" i="11"/>
  <c r="P20" i="10"/>
  <c r="P20" i="9"/>
  <c r="P20" i="8"/>
  <c r="P20" i="7"/>
  <c r="P20" i="6"/>
  <c r="P25" i="13"/>
  <c r="P25" i="12"/>
  <c r="P25" i="11"/>
  <c r="P25" i="10"/>
  <c r="P25" i="9"/>
  <c r="P25" i="8"/>
  <c r="P25" i="7"/>
  <c r="P25" i="6"/>
  <c r="P12" i="13"/>
  <c r="P12" i="12"/>
  <c r="P12" i="11"/>
  <c r="P12" i="10"/>
  <c r="P12" i="9"/>
  <c r="P12" i="8"/>
  <c r="P12" i="7"/>
  <c r="P12" i="6"/>
  <c r="P15" i="13"/>
  <c r="P15" i="12"/>
  <c r="P15" i="10"/>
  <c r="P15" i="11"/>
  <c r="P15" i="9"/>
  <c r="P15" i="8"/>
  <c r="P15" i="7"/>
  <c r="P15" i="6"/>
  <c r="P22" i="13"/>
  <c r="P22" i="12"/>
  <c r="P22" i="11"/>
  <c r="P22" i="10"/>
  <c r="P22" i="9"/>
  <c r="P22" i="8"/>
  <c r="P22" i="7"/>
  <c r="P22" i="6"/>
  <c r="P71" i="13"/>
  <c r="P71" i="12"/>
  <c r="P71" i="10"/>
  <c r="P71" i="11"/>
  <c r="P71" i="9"/>
  <c r="P71" i="8"/>
  <c r="P71" i="7"/>
  <c r="P71" i="6"/>
  <c r="P65" i="13"/>
  <c r="P65" i="12"/>
  <c r="P65" i="11"/>
  <c r="P65" i="10"/>
  <c r="P65" i="9"/>
  <c r="P65" i="8"/>
  <c r="P65" i="7"/>
  <c r="P65" i="6"/>
  <c r="H14" i="13"/>
  <c r="H14" i="12"/>
  <c r="H14" i="10"/>
  <c r="H14" i="11"/>
  <c r="H14" i="9"/>
  <c r="H14" i="7"/>
  <c r="H14" i="8"/>
  <c r="H14" i="6"/>
  <c r="H70" i="13"/>
  <c r="H70" i="12"/>
  <c r="H70" i="11"/>
  <c r="H70" i="10"/>
  <c r="H70" i="9"/>
  <c r="H70" i="7"/>
  <c r="H70" i="8"/>
  <c r="H70" i="6"/>
  <c r="H47" i="13"/>
  <c r="H47" i="12"/>
  <c r="H47" i="11"/>
  <c r="H47" i="10"/>
  <c r="H47" i="9"/>
  <c r="H47" i="7"/>
  <c r="H47" i="8"/>
  <c r="H47" i="6"/>
  <c r="H10" i="13"/>
  <c r="H10" i="12"/>
  <c r="H10" i="10"/>
  <c r="H10" i="11"/>
  <c r="H10" i="9"/>
  <c r="H10" i="7"/>
  <c r="H10" i="8"/>
  <c r="H10" i="6"/>
  <c r="H6" i="13"/>
  <c r="H6" i="12"/>
  <c r="H6" i="11"/>
  <c r="H6" i="10"/>
  <c r="H6" i="9"/>
  <c r="H6" i="7"/>
  <c r="H6" i="8"/>
  <c r="H6" i="6"/>
  <c r="H92" i="13"/>
  <c r="H92" i="12"/>
  <c r="H92" i="11"/>
  <c r="H92" i="10"/>
  <c r="H92" i="9"/>
  <c r="H92" i="8"/>
  <c r="H92" i="7"/>
  <c r="H92" i="6"/>
  <c r="H45" i="13"/>
  <c r="H45" i="12"/>
  <c r="H45" i="11"/>
  <c r="H45" i="10"/>
  <c r="H45" i="9"/>
  <c r="H45" i="7"/>
  <c r="H45" i="8"/>
  <c r="H45" i="6"/>
  <c r="H17" i="13"/>
  <c r="H17" i="12"/>
  <c r="H17" i="11"/>
  <c r="H17" i="10"/>
  <c r="H17" i="9"/>
  <c r="H17" i="7"/>
  <c r="H17" i="8"/>
  <c r="H17" i="6"/>
  <c r="H23" i="13"/>
  <c r="H23" i="12"/>
  <c r="H23" i="11"/>
  <c r="H23" i="10"/>
  <c r="H23" i="9"/>
  <c r="H23" i="7"/>
  <c r="H23" i="8"/>
  <c r="H23" i="6"/>
  <c r="H7" i="13"/>
  <c r="H7" i="12"/>
  <c r="H7" i="11"/>
  <c r="H7" i="10"/>
  <c r="H7" i="9"/>
  <c r="H7" i="7"/>
  <c r="H7" i="8"/>
  <c r="H7" i="6"/>
  <c r="V88" i="13"/>
  <c r="V88" i="12"/>
  <c r="V88" i="11"/>
  <c r="V88" i="10"/>
  <c r="V88" i="9"/>
  <c r="V88" i="8"/>
  <c r="V88" i="7"/>
  <c r="V88" i="6"/>
  <c r="N88" i="13"/>
  <c r="N88" i="12"/>
  <c r="N88" i="11"/>
  <c r="N88" i="10"/>
  <c r="N88" i="9"/>
  <c r="N88" i="7"/>
  <c r="N88" i="8"/>
  <c r="N88" i="6"/>
  <c r="S89" i="13"/>
  <c r="S89" i="12"/>
  <c r="S89" i="11"/>
  <c r="S89" i="10"/>
  <c r="S89" i="9"/>
  <c r="S89" i="8"/>
  <c r="S89" i="7"/>
  <c r="S89" i="6"/>
  <c r="Q89" i="13"/>
  <c r="Q89" i="12"/>
  <c r="Q89" i="11"/>
  <c r="Q89" i="10"/>
  <c r="Q89" i="9"/>
  <c r="Q89" i="8"/>
  <c r="Q89" i="7"/>
  <c r="Q89" i="6"/>
  <c r="I89" i="13"/>
  <c r="I89" i="12"/>
  <c r="I89" i="11"/>
  <c r="I89" i="10"/>
  <c r="I89" i="9"/>
  <c r="I89" i="8"/>
  <c r="I89" i="7"/>
  <c r="I89" i="6"/>
  <c r="X88" i="13"/>
  <c r="X88" i="12"/>
  <c r="X88" i="11"/>
  <c r="X88" i="10"/>
  <c r="X88" i="9"/>
  <c r="X88" i="8"/>
  <c r="X88" i="7"/>
  <c r="X88" i="6"/>
  <c r="P88" i="13"/>
  <c r="P88" i="12"/>
  <c r="P88" i="11"/>
  <c r="P88" i="10"/>
  <c r="P88" i="9"/>
  <c r="P88" i="8"/>
  <c r="P88" i="7"/>
  <c r="P88" i="6"/>
  <c r="U89" i="13"/>
  <c r="U89" i="12"/>
  <c r="U89" i="11"/>
  <c r="U89" i="10"/>
  <c r="U89" i="9"/>
  <c r="U89" i="8"/>
  <c r="U89" i="7"/>
  <c r="U89" i="6"/>
  <c r="M89" i="13"/>
  <c r="M89" i="12"/>
  <c r="M89" i="11"/>
  <c r="M89" i="10"/>
  <c r="M89" i="9"/>
  <c r="M89" i="8"/>
  <c r="M89" i="7"/>
  <c r="M89" i="6"/>
  <c r="G87" i="13"/>
  <c r="G87" i="12"/>
  <c r="G87" i="11"/>
  <c r="G87" i="10"/>
  <c r="G87" i="9"/>
  <c r="G87" i="8"/>
  <c r="G87" i="7"/>
  <c r="G87" i="6"/>
  <c r="N16" i="13"/>
  <c r="N16" i="12"/>
  <c r="N16" i="11"/>
  <c r="N16" i="10"/>
  <c r="N16" i="9"/>
  <c r="N16" i="7"/>
  <c r="N16" i="8"/>
  <c r="N16" i="6"/>
  <c r="Y16" i="13"/>
  <c r="Y16" i="12"/>
  <c r="Y16" i="11"/>
  <c r="Y16" i="10"/>
  <c r="Y16" i="9"/>
  <c r="Y16" i="8"/>
  <c r="Y16" i="7"/>
  <c r="Y16" i="6"/>
  <c r="T16" i="13"/>
  <c r="T16" i="12"/>
  <c r="T16" i="11"/>
  <c r="T16" i="10"/>
  <c r="T16" i="9"/>
  <c r="T16" i="8"/>
  <c r="T16" i="7"/>
  <c r="T16" i="6"/>
  <c r="G142" i="13"/>
  <c r="G142" i="12"/>
  <c r="G142" i="11"/>
  <c r="G142" i="10"/>
  <c r="G142" i="9"/>
  <c r="G142" i="8"/>
  <c r="G142" i="7"/>
  <c r="G142" i="6"/>
  <c r="K16" i="13"/>
  <c r="K16" i="12"/>
  <c r="K16" i="11"/>
  <c r="K16" i="10"/>
  <c r="K16" i="9"/>
  <c r="K16" i="7"/>
  <c r="K16" i="8"/>
  <c r="K16" i="6"/>
  <c r="J16" i="13"/>
  <c r="J16" i="12"/>
  <c r="J16" i="11"/>
  <c r="J16" i="10"/>
  <c r="J16" i="9"/>
  <c r="J16" i="7"/>
  <c r="J16" i="8"/>
  <c r="J16" i="6"/>
  <c r="I16" i="13"/>
  <c r="I16" i="12"/>
  <c r="I16" i="11"/>
  <c r="I16" i="10"/>
  <c r="I16" i="9"/>
  <c r="I16" i="7"/>
  <c r="I16" i="8"/>
  <c r="I16" i="6"/>
  <c r="M16" i="13"/>
  <c r="M16" i="12"/>
  <c r="M16" i="11"/>
  <c r="M16" i="10"/>
  <c r="M16" i="9"/>
  <c r="M16" i="7"/>
  <c r="M16" i="8"/>
  <c r="M16" i="6"/>
  <c r="H16" i="13"/>
  <c r="H16" i="12"/>
  <c r="H16" i="11"/>
  <c r="H16" i="10"/>
  <c r="H16" i="9"/>
  <c r="H16" i="8"/>
  <c r="H16" i="7"/>
  <c r="H16" i="6"/>
  <c r="Z16" i="13"/>
  <c r="Z16" i="12"/>
  <c r="Z16" i="11"/>
  <c r="Z16" i="9"/>
  <c r="Z16" i="10"/>
  <c r="Z16" i="8"/>
  <c r="Z16" i="7"/>
  <c r="Z16" i="6"/>
  <c r="G84" i="13"/>
  <c r="G84" i="12"/>
  <c r="G84" i="11"/>
  <c r="G84" i="10"/>
  <c r="G84" i="9"/>
  <c r="G84" i="7"/>
  <c r="G84" i="8"/>
  <c r="G84" i="6"/>
  <c r="N144" i="13"/>
  <c r="N144" i="12"/>
  <c r="N144" i="11"/>
  <c r="N144" i="10"/>
  <c r="N144" i="9"/>
  <c r="N144" i="8"/>
  <c r="N144" i="7"/>
  <c r="N144" i="6"/>
  <c r="S145" i="13"/>
  <c r="S145" i="12"/>
  <c r="S145" i="11"/>
  <c r="S145" i="10"/>
  <c r="S145" i="9"/>
  <c r="S145" i="8"/>
  <c r="S145" i="7"/>
  <c r="S145" i="6"/>
  <c r="Y143" i="13"/>
  <c r="Y143" i="12"/>
  <c r="Y143" i="11"/>
  <c r="Y143" i="10"/>
  <c r="Y143" i="9"/>
  <c r="Y143" i="8"/>
  <c r="Y143" i="7"/>
  <c r="Y143" i="6"/>
  <c r="M145" i="13"/>
  <c r="M145" i="12"/>
  <c r="M145" i="11"/>
  <c r="M145" i="10"/>
  <c r="M145" i="9"/>
  <c r="M145" i="7"/>
  <c r="M145" i="8"/>
  <c r="M145" i="6"/>
  <c r="G144" i="13"/>
  <c r="G144" i="12"/>
  <c r="G144" i="11"/>
  <c r="G144" i="10"/>
  <c r="G144" i="9"/>
  <c r="G144" i="7"/>
  <c r="G144" i="8"/>
  <c r="G144" i="6"/>
  <c r="K144" i="13"/>
  <c r="K144" i="12"/>
  <c r="K144" i="11"/>
  <c r="K144" i="10"/>
  <c r="K144" i="9"/>
  <c r="K144" i="7"/>
  <c r="K144" i="8"/>
  <c r="K144" i="6"/>
  <c r="L144" i="13"/>
  <c r="L144" i="12"/>
  <c r="L144" i="11"/>
  <c r="L144" i="10"/>
  <c r="L144" i="9"/>
  <c r="L144" i="7"/>
  <c r="L144" i="8"/>
  <c r="L144" i="6"/>
  <c r="J143" i="13"/>
  <c r="J143" i="12"/>
  <c r="J143" i="11"/>
  <c r="J143" i="10"/>
  <c r="J143" i="9"/>
  <c r="J143" i="7"/>
  <c r="J143" i="8"/>
  <c r="J143" i="6"/>
  <c r="T144" i="13"/>
  <c r="T144" i="12"/>
  <c r="T144" i="11"/>
  <c r="T144" i="10"/>
  <c r="T144" i="9"/>
  <c r="T144" i="8"/>
  <c r="T144" i="7"/>
  <c r="T144" i="6"/>
  <c r="H145" i="13"/>
  <c r="H145" i="12"/>
  <c r="H145" i="11"/>
  <c r="H145" i="10"/>
  <c r="H145" i="9"/>
  <c r="H145" i="7"/>
  <c r="H145" i="8"/>
  <c r="H145" i="6"/>
  <c r="Z143" i="13"/>
  <c r="Z143" i="12"/>
  <c r="Z143" i="11"/>
  <c r="Z143" i="10"/>
  <c r="Z143" i="9"/>
  <c r="Z143" i="8"/>
  <c r="Z143" i="7"/>
  <c r="Z143" i="6"/>
  <c r="V144" i="13"/>
  <c r="V144" i="12"/>
  <c r="V144" i="11"/>
  <c r="V144" i="10"/>
  <c r="V144" i="9"/>
  <c r="V144" i="8"/>
  <c r="V144" i="7"/>
  <c r="V144" i="6"/>
  <c r="R145" i="13"/>
  <c r="R145" i="12"/>
  <c r="R145" i="11"/>
  <c r="R145" i="10"/>
  <c r="R145" i="9"/>
  <c r="R145" i="8"/>
  <c r="R145" i="7"/>
  <c r="R145" i="6"/>
  <c r="U143" i="13"/>
  <c r="U143" i="12"/>
  <c r="U143" i="11"/>
  <c r="U143" i="10"/>
  <c r="U143" i="9"/>
  <c r="U143" i="8"/>
  <c r="U143" i="7"/>
  <c r="U143" i="6"/>
  <c r="Q147" i="13"/>
  <c r="Q147" i="12"/>
  <c r="Q147" i="11"/>
  <c r="Q147" i="10"/>
  <c r="Q147" i="9"/>
  <c r="Q147" i="8"/>
  <c r="Q147" i="7"/>
  <c r="Q147" i="6"/>
  <c r="X147" i="13"/>
  <c r="X147" i="12"/>
  <c r="X147" i="11"/>
  <c r="X147" i="10"/>
  <c r="X147" i="9"/>
  <c r="X147" i="8"/>
  <c r="X147" i="7"/>
  <c r="X147" i="6"/>
  <c r="L147" i="13"/>
  <c r="L147" i="12"/>
  <c r="L147" i="11"/>
  <c r="L147" i="10"/>
  <c r="L147" i="9"/>
  <c r="L147" i="7"/>
  <c r="L147" i="8"/>
  <c r="L147" i="6"/>
  <c r="W147" i="13"/>
  <c r="W147" i="12"/>
  <c r="W147" i="11"/>
  <c r="W147" i="10"/>
  <c r="W147" i="9"/>
  <c r="W147" i="8"/>
  <c r="W147" i="7"/>
  <c r="W147" i="6"/>
  <c r="I147" i="13"/>
  <c r="I147" i="12"/>
  <c r="I147" i="11"/>
  <c r="I147" i="10"/>
  <c r="I147" i="9"/>
  <c r="I147" i="8"/>
  <c r="I147" i="7"/>
  <c r="I147" i="6"/>
  <c r="T147" i="13"/>
  <c r="T147" i="12"/>
  <c r="T147" i="11"/>
  <c r="T147" i="10"/>
  <c r="T147" i="9"/>
  <c r="T147" i="8"/>
  <c r="T147" i="7"/>
  <c r="T147" i="6"/>
  <c r="H147" i="13"/>
  <c r="H147" i="12"/>
  <c r="H147" i="11"/>
  <c r="H147" i="10"/>
  <c r="H147" i="9"/>
  <c r="H147" i="7"/>
  <c r="H147" i="8"/>
  <c r="H147" i="6"/>
  <c r="U147" i="13"/>
  <c r="U147" i="12"/>
  <c r="U147" i="11"/>
  <c r="U147" i="10"/>
  <c r="U147" i="9"/>
  <c r="U147" i="8"/>
  <c r="U147" i="7"/>
  <c r="U147" i="6"/>
  <c r="M147" i="13"/>
  <c r="M147" i="12"/>
  <c r="M147" i="11"/>
  <c r="M147" i="10"/>
  <c r="M147" i="9"/>
  <c r="M147" i="8"/>
  <c r="M147" i="7"/>
  <c r="M147" i="6"/>
  <c r="N147" i="13"/>
  <c r="N147" i="12"/>
  <c r="N147" i="11"/>
  <c r="N147" i="10"/>
  <c r="N147" i="9"/>
  <c r="N147" i="7"/>
  <c r="N147" i="8"/>
  <c r="N147" i="6"/>
  <c r="Q149" i="13"/>
  <c r="Q149" i="12"/>
  <c r="Q149" i="11"/>
  <c r="Q149" i="10"/>
  <c r="Q149" i="9"/>
  <c r="Q149" i="8"/>
  <c r="Q149" i="7"/>
  <c r="Q149" i="6"/>
  <c r="G149" i="13"/>
  <c r="G149" i="11"/>
  <c r="G149" i="12"/>
  <c r="G149" i="10"/>
  <c r="G149" i="9"/>
  <c r="G149" i="8"/>
  <c r="G149" i="7"/>
  <c r="G149" i="6"/>
  <c r="X148" i="13"/>
  <c r="X148" i="12"/>
  <c r="X148" i="11"/>
  <c r="X148" i="9"/>
  <c r="X148" i="10"/>
  <c r="X148" i="8"/>
  <c r="X148" i="7"/>
  <c r="X148" i="6"/>
  <c r="L149" i="13"/>
  <c r="L149" i="12"/>
  <c r="L149" i="11"/>
  <c r="L149" i="10"/>
  <c r="L149" i="9"/>
  <c r="L149" i="7"/>
  <c r="L149" i="8"/>
  <c r="L149" i="6"/>
  <c r="J150" i="13"/>
  <c r="J150" i="12"/>
  <c r="J150" i="11"/>
  <c r="J150" i="10"/>
  <c r="J150" i="9"/>
  <c r="J150" i="7"/>
  <c r="J150" i="8"/>
  <c r="J150" i="6"/>
  <c r="W148" i="13"/>
  <c r="W148" i="12"/>
  <c r="W148" i="10"/>
  <c r="W148" i="11"/>
  <c r="W148" i="9"/>
  <c r="W148" i="8"/>
  <c r="W148" i="7"/>
  <c r="W148" i="6"/>
  <c r="I150" i="13"/>
  <c r="I150" i="12"/>
  <c r="I150" i="11"/>
  <c r="I150" i="10"/>
  <c r="I150" i="9"/>
  <c r="I150" i="7"/>
  <c r="I150" i="8"/>
  <c r="I150" i="6"/>
  <c r="V150" i="13"/>
  <c r="V150" i="12"/>
  <c r="V150" i="11"/>
  <c r="V150" i="10"/>
  <c r="V150" i="9"/>
  <c r="V150" i="8"/>
  <c r="V150" i="7"/>
  <c r="V150" i="6"/>
  <c r="T148" i="13"/>
  <c r="T148" i="12"/>
  <c r="T148" i="11"/>
  <c r="T148" i="10"/>
  <c r="T148" i="9"/>
  <c r="T148" i="8"/>
  <c r="T148" i="7"/>
  <c r="T148" i="6"/>
  <c r="H149" i="13"/>
  <c r="H149" i="12"/>
  <c r="H149" i="11"/>
  <c r="H149" i="10"/>
  <c r="H149" i="9"/>
  <c r="H149" i="7"/>
  <c r="H149" i="8"/>
  <c r="H149" i="6"/>
  <c r="Y149" i="13"/>
  <c r="Y149" i="12"/>
  <c r="Y149" i="11"/>
  <c r="Y149" i="9"/>
  <c r="Y149" i="10"/>
  <c r="Y149" i="8"/>
  <c r="Y149" i="7"/>
  <c r="Y149" i="6"/>
  <c r="U148" i="13"/>
  <c r="U148" i="12"/>
  <c r="U148" i="11"/>
  <c r="U148" i="10"/>
  <c r="U148" i="9"/>
  <c r="U148" i="8"/>
  <c r="U148" i="7"/>
  <c r="U148" i="6"/>
  <c r="M150" i="13"/>
  <c r="M150" i="12"/>
  <c r="M150" i="10"/>
  <c r="M150" i="11"/>
  <c r="M150" i="9"/>
  <c r="M150" i="7"/>
  <c r="M150" i="8"/>
  <c r="M150" i="6"/>
  <c r="Z150" i="13"/>
  <c r="Z150" i="12"/>
  <c r="Z150" i="11"/>
  <c r="Z150" i="10"/>
  <c r="Z150" i="9"/>
  <c r="Z150" i="8"/>
  <c r="Z150" i="7"/>
  <c r="Z150" i="6"/>
  <c r="N148" i="13"/>
  <c r="N148" i="12"/>
  <c r="N148" i="11"/>
  <c r="N148" i="10"/>
  <c r="N148" i="9"/>
  <c r="N148" i="8"/>
  <c r="N148" i="7"/>
  <c r="N148" i="6"/>
  <c r="Q151" i="13"/>
  <c r="Q151" i="12"/>
  <c r="Q151" i="11"/>
  <c r="Q151" i="10"/>
  <c r="Q151" i="9"/>
  <c r="Q151" i="8"/>
  <c r="Q151" i="7"/>
  <c r="Q151" i="6"/>
  <c r="P151" i="13"/>
  <c r="P151" i="12"/>
  <c r="P151" i="11"/>
  <c r="P151" i="10"/>
  <c r="P151" i="9"/>
  <c r="P151" i="8"/>
  <c r="P151" i="7"/>
  <c r="P151" i="6"/>
  <c r="X151" i="13"/>
  <c r="X151" i="12"/>
  <c r="X151" i="11"/>
  <c r="X151" i="10"/>
  <c r="X151" i="9"/>
  <c r="X151" i="8"/>
  <c r="X151" i="7"/>
  <c r="X151" i="6"/>
  <c r="W151" i="13"/>
  <c r="W151" i="12"/>
  <c r="W151" i="11"/>
  <c r="W151" i="9"/>
  <c r="W151" i="10"/>
  <c r="W151" i="8"/>
  <c r="W151" i="7"/>
  <c r="W151" i="6"/>
  <c r="V151" i="13"/>
  <c r="V151" i="12"/>
  <c r="V151" i="11"/>
  <c r="V151" i="10"/>
  <c r="V151" i="9"/>
  <c r="V151" i="8"/>
  <c r="V151" i="7"/>
  <c r="V151" i="6"/>
  <c r="M151" i="13"/>
  <c r="M151" i="12"/>
  <c r="M151" i="11"/>
  <c r="M151" i="10"/>
  <c r="M151" i="9"/>
  <c r="M151" i="8"/>
  <c r="M151" i="7"/>
  <c r="M151" i="6"/>
  <c r="N153" i="13"/>
  <c r="N153" i="12"/>
  <c r="N153" i="11"/>
  <c r="N153" i="10"/>
  <c r="N153" i="9"/>
  <c r="N153" i="7"/>
  <c r="N153" i="8"/>
  <c r="N153" i="6"/>
  <c r="Y153" i="13"/>
  <c r="Y153" i="12"/>
  <c r="Y153" i="11"/>
  <c r="Y153" i="10"/>
  <c r="Y153" i="9"/>
  <c r="Y153" i="8"/>
  <c r="Y153" i="7"/>
  <c r="Y153" i="6"/>
  <c r="V153" i="13"/>
  <c r="V153" i="12"/>
  <c r="V153" i="11"/>
  <c r="V153" i="10"/>
  <c r="V153" i="9"/>
  <c r="V153" i="8"/>
  <c r="V153" i="7"/>
  <c r="V153" i="6"/>
  <c r="K153" i="13"/>
  <c r="K153" i="12"/>
  <c r="K153" i="11"/>
  <c r="K153" i="10"/>
  <c r="K153" i="9"/>
  <c r="K153" i="8"/>
  <c r="K153" i="7"/>
  <c r="K153" i="6"/>
  <c r="J153" i="13"/>
  <c r="J153" i="12"/>
  <c r="J153" i="11"/>
  <c r="J153" i="10"/>
  <c r="J153" i="9"/>
  <c r="J153" i="7"/>
  <c r="J153" i="8"/>
  <c r="J153" i="6"/>
  <c r="T152" i="13"/>
  <c r="T152" i="12"/>
  <c r="T152" i="11"/>
  <c r="T152" i="10"/>
  <c r="T152" i="9"/>
  <c r="T152" i="8"/>
  <c r="T152" i="7"/>
  <c r="T152" i="6"/>
  <c r="U153" i="13"/>
  <c r="U153" i="12"/>
  <c r="U153" i="11"/>
  <c r="U153" i="10"/>
  <c r="U153" i="9"/>
  <c r="U153" i="8"/>
  <c r="U153" i="7"/>
  <c r="U153" i="6"/>
  <c r="M153" i="13"/>
  <c r="M153" i="12"/>
  <c r="M153" i="11"/>
  <c r="M153" i="10"/>
  <c r="M153" i="9"/>
  <c r="M153" i="7"/>
  <c r="M153" i="8"/>
  <c r="M153" i="6"/>
  <c r="I153" i="13"/>
  <c r="I153" i="12"/>
  <c r="I153" i="10"/>
  <c r="I153" i="11"/>
  <c r="I153" i="9"/>
  <c r="I153" i="7"/>
  <c r="I153" i="8"/>
  <c r="I153" i="6"/>
  <c r="G153" i="13"/>
  <c r="G153" i="12"/>
  <c r="G153" i="11"/>
  <c r="G153" i="10"/>
  <c r="G153" i="9"/>
  <c r="G153" i="8"/>
  <c r="G153" i="7"/>
  <c r="G153" i="6"/>
  <c r="Q106" i="13"/>
  <c r="Q106" i="12"/>
  <c r="Q106" i="11"/>
  <c r="Q106" i="10"/>
  <c r="Q106" i="9"/>
  <c r="Q106" i="8"/>
  <c r="Q106" i="7"/>
  <c r="Q106" i="6"/>
  <c r="Q119" i="13"/>
  <c r="Q119" i="12"/>
  <c r="Q119" i="11"/>
  <c r="Q119" i="10"/>
  <c r="Q119" i="9"/>
  <c r="Q119" i="8"/>
  <c r="Q119" i="7"/>
  <c r="Q119" i="6"/>
  <c r="Q136" i="13"/>
  <c r="Q136" i="12"/>
  <c r="Q136" i="11"/>
  <c r="Q136" i="10"/>
  <c r="Q136" i="9"/>
  <c r="Q136" i="8"/>
  <c r="Q136" i="7"/>
  <c r="Q136" i="6"/>
  <c r="V121" i="13"/>
  <c r="V121" i="12"/>
  <c r="V121" i="11"/>
  <c r="V121" i="10"/>
  <c r="V121" i="9"/>
  <c r="V121" i="8"/>
  <c r="V121" i="7"/>
  <c r="V121" i="6"/>
  <c r="N115" i="13"/>
  <c r="N115" i="12"/>
  <c r="N115" i="11"/>
  <c r="N115" i="10"/>
  <c r="N115" i="9"/>
  <c r="N115" i="7"/>
  <c r="N115" i="8"/>
  <c r="N115" i="6"/>
  <c r="N125" i="13"/>
  <c r="N125" i="12"/>
  <c r="N125" i="11"/>
  <c r="N125" i="10"/>
  <c r="N125" i="9"/>
  <c r="N125" i="7"/>
  <c r="N125" i="8"/>
  <c r="N125" i="6"/>
  <c r="S139" i="13"/>
  <c r="S139" i="12"/>
  <c r="S139" i="11"/>
  <c r="S139" i="10"/>
  <c r="S139" i="9"/>
  <c r="S139" i="8"/>
  <c r="S139" i="7"/>
  <c r="S139" i="6"/>
  <c r="Q115" i="13"/>
  <c r="Q115" i="12"/>
  <c r="Q115" i="10"/>
  <c r="Q115" i="11"/>
  <c r="Q115" i="9"/>
  <c r="Q115" i="8"/>
  <c r="Q115" i="7"/>
  <c r="Q115" i="6"/>
  <c r="Q125" i="13"/>
  <c r="Q125" i="12"/>
  <c r="Q125" i="11"/>
  <c r="Q125" i="10"/>
  <c r="Q125" i="9"/>
  <c r="Q125" i="8"/>
  <c r="Q125" i="7"/>
  <c r="Q125" i="6"/>
  <c r="N103" i="13"/>
  <c r="N103" i="12"/>
  <c r="N103" i="11"/>
  <c r="N103" i="10"/>
  <c r="N103" i="9"/>
  <c r="N103" i="7"/>
  <c r="N103" i="8"/>
  <c r="N103" i="6"/>
  <c r="N117" i="13"/>
  <c r="N117" i="12"/>
  <c r="N117" i="11"/>
  <c r="N117" i="10"/>
  <c r="N117" i="9"/>
  <c r="N117" i="7"/>
  <c r="N117" i="8"/>
  <c r="N117" i="6"/>
  <c r="N127" i="13"/>
  <c r="N127" i="12"/>
  <c r="N127" i="11"/>
  <c r="N127" i="10"/>
  <c r="N127" i="9"/>
  <c r="N127" i="7"/>
  <c r="N127" i="8"/>
  <c r="N127" i="6"/>
  <c r="S103" i="13"/>
  <c r="S103" i="12"/>
  <c r="S103" i="11"/>
  <c r="S103" i="10"/>
  <c r="S103" i="9"/>
  <c r="S103" i="8"/>
  <c r="S103" i="7"/>
  <c r="S103" i="6"/>
  <c r="S126" i="13"/>
  <c r="S126" i="12"/>
  <c r="S126" i="11"/>
  <c r="S126" i="10"/>
  <c r="S126" i="9"/>
  <c r="S126" i="8"/>
  <c r="S126" i="7"/>
  <c r="S126" i="6"/>
  <c r="S106" i="13"/>
  <c r="S106" i="12"/>
  <c r="S106" i="11"/>
  <c r="S106" i="10"/>
  <c r="S106" i="9"/>
  <c r="S106" i="8"/>
  <c r="S106" i="7"/>
  <c r="S106" i="6"/>
  <c r="Y97" i="13"/>
  <c r="Y97" i="12"/>
  <c r="Y97" i="11"/>
  <c r="Y97" i="10"/>
  <c r="Y97" i="9"/>
  <c r="Y97" i="8"/>
  <c r="Y97" i="7"/>
  <c r="Y97" i="6"/>
  <c r="Y110" i="13"/>
  <c r="Y110" i="12"/>
  <c r="Y110" i="11"/>
  <c r="Y110" i="9"/>
  <c r="Y110" i="10"/>
  <c r="Y110" i="8"/>
  <c r="Y110" i="7"/>
  <c r="Y110" i="6"/>
  <c r="Y122" i="13"/>
  <c r="Y122" i="12"/>
  <c r="Y122" i="11"/>
  <c r="Y122" i="10"/>
  <c r="Y122" i="9"/>
  <c r="Y122" i="8"/>
  <c r="Y122" i="7"/>
  <c r="Y122" i="6"/>
  <c r="Y154" i="13"/>
  <c r="Y154" i="12"/>
  <c r="Y154" i="11"/>
  <c r="Y154" i="10"/>
  <c r="Y154" i="9"/>
  <c r="Y154" i="8"/>
  <c r="Y154" i="7"/>
  <c r="Y154" i="6"/>
  <c r="P106" i="13"/>
  <c r="P106" i="12"/>
  <c r="P106" i="10"/>
  <c r="P106" i="11"/>
  <c r="P106" i="9"/>
  <c r="P106" i="8"/>
  <c r="P106" i="7"/>
  <c r="P106" i="6"/>
  <c r="P119" i="13"/>
  <c r="P119" i="12"/>
  <c r="P119" i="11"/>
  <c r="P119" i="10"/>
  <c r="P119" i="9"/>
  <c r="P119" i="8"/>
  <c r="P119" i="7"/>
  <c r="P119" i="6"/>
  <c r="P136" i="13"/>
  <c r="P136" i="12"/>
  <c r="P136" i="11"/>
  <c r="P136" i="10"/>
  <c r="P136" i="9"/>
  <c r="P136" i="8"/>
  <c r="P136" i="7"/>
  <c r="P136" i="6"/>
  <c r="X121" i="13"/>
  <c r="X121" i="10"/>
  <c r="X121" i="12"/>
  <c r="X121" i="9"/>
  <c r="X121" i="11"/>
  <c r="X121" i="8"/>
  <c r="X121" i="7"/>
  <c r="X121" i="6"/>
  <c r="P115" i="13"/>
  <c r="P115" i="12"/>
  <c r="P115" i="11"/>
  <c r="P115" i="10"/>
  <c r="P115" i="9"/>
  <c r="P115" i="8"/>
  <c r="P115" i="7"/>
  <c r="P115" i="6"/>
  <c r="P125" i="13"/>
  <c r="P125" i="12"/>
  <c r="P125" i="11"/>
  <c r="P125" i="10"/>
  <c r="P125" i="9"/>
  <c r="P125" i="8"/>
  <c r="P125" i="7"/>
  <c r="P125" i="6"/>
  <c r="M121" i="13"/>
  <c r="M121" i="12"/>
  <c r="M121" i="11"/>
  <c r="M121" i="10"/>
  <c r="M121" i="9"/>
  <c r="M121" i="7"/>
  <c r="M121" i="8"/>
  <c r="M121" i="6"/>
  <c r="K126" i="13"/>
  <c r="K126" i="12"/>
  <c r="K126" i="11"/>
  <c r="K126" i="10"/>
  <c r="K126" i="9"/>
  <c r="K126" i="7"/>
  <c r="K126" i="8"/>
  <c r="K126" i="6"/>
  <c r="K110" i="13"/>
  <c r="K110" i="11"/>
  <c r="K110" i="12"/>
  <c r="K110" i="10"/>
  <c r="K110" i="9"/>
  <c r="K110" i="8"/>
  <c r="K110" i="7"/>
  <c r="K110" i="6"/>
  <c r="K99" i="13"/>
  <c r="K99" i="11"/>
  <c r="K99" i="12"/>
  <c r="K99" i="10"/>
  <c r="K99" i="9"/>
  <c r="K99" i="8"/>
  <c r="K99" i="7"/>
  <c r="K99" i="6"/>
  <c r="K154" i="13"/>
  <c r="K154" i="12"/>
  <c r="K154" i="11"/>
  <c r="K154" i="10"/>
  <c r="K154" i="9"/>
  <c r="K154" i="7"/>
  <c r="K154" i="8"/>
  <c r="K154" i="6"/>
  <c r="J106" i="13"/>
  <c r="J106" i="12"/>
  <c r="J106" i="11"/>
  <c r="J106" i="10"/>
  <c r="J106" i="9"/>
  <c r="J106" i="7"/>
  <c r="J106" i="8"/>
  <c r="J106" i="6"/>
  <c r="J119" i="13"/>
  <c r="J119" i="12"/>
  <c r="J119" i="11"/>
  <c r="J119" i="10"/>
  <c r="J119" i="9"/>
  <c r="J119" i="7"/>
  <c r="J119" i="8"/>
  <c r="J119" i="6"/>
  <c r="J136" i="13"/>
  <c r="J136" i="11"/>
  <c r="J136" i="12"/>
  <c r="J136" i="10"/>
  <c r="J136" i="9"/>
  <c r="J136" i="8"/>
  <c r="J136" i="7"/>
  <c r="J136" i="6"/>
  <c r="W119" i="13"/>
  <c r="W119" i="12"/>
  <c r="W119" i="11"/>
  <c r="W119" i="9"/>
  <c r="W119" i="10"/>
  <c r="W119" i="8"/>
  <c r="W119" i="7"/>
  <c r="W119" i="6"/>
  <c r="W127" i="13"/>
  <c r="W127" i="12"/>
  <c r="W127" i="11"/>
  <c r="W127" i="9"/>
  <c r="W127" i="10"/>
  <c r="W127" i="8"/>
  <c r="W127" i="7"/>
  <c r="W127" i="6"/>
  <c r="W117" i="13"/>
  <c r="W117" i="12"/>
  <c r="W117" i="11"/>
  <c r="W117" i="10"/>
  <c r="W117" i="9"/>
  <c r="W117" i="8"/>
  <c r="W117" i="7"/>
  <c r="W117" i="6"/>
  <c r="G122" i="13"/>
  <c r="G122" i="12"/>
  <c r="G122" i="11"/>
  <c r="G122" i="10"/>
  <c r="G122" i="9"/>
  <c r="G122" i="7"/>
  <c r="G122" i="8"/>
  <c r="G122" i="6"/>
  <c r="G117" i="13"/>
  <c r="G117" i="12"/>
  <c r="G117" i="11"/>
  <c r="G117" i="10"/>
  <c r="G117" i="9"/>
  <c r="G117" i="8"/>
  <c r="G117" i="7"/>
  <c r="G117" i="6"/>
  <c r="G103" i="13"/>
  <c r="G103" i="12"/>
  <c r="G103" i="11"/>
  <c r="G103" i="10"/>
  <c r="G103" i="9"/>
  <c r="G103" i="8"/>
  <c r="G103" i="7"/>
  <c r="G103" i="6"/>
  <c r="U139" i="13"/>
  <c r="U139" i="12"/>
  <c r="U139" i="11"/>
  <c r="U139" i="10"/>
  <c r="U139" i="9"/>
  <c r="U139" i="8"/>
  <c r="U139" i="7"/>
  <c r="U139" i="6"/>
  <c r="X106" i="13"/>
  <c r="X106" i="12"/>
  <c r="X106" i="10"/>
  <c r="X106" i="11"/>
  <c r="X106" i="9"/>
  <c r="X106" i="8"/>
  <c r="X106" i="7"/>
  <c r="X106" i="6"/>
  <c r="X119" i="13"/>
  <c r="X119" i="12"/>
  <c r="X119" i="11"/>
  <c r="X119" i="10"/>
  <c r="X119" i="9"/>
  <c r="X119" i="8"/>
  <c r="X119" i="7"/>
  <c r="X119" i="6"/>
  <c r="X136" i="13"/>
  <c r="X136" i="12"/>
  <c r="X136" i="11"/>
  <c r="X136" i="9"/>
  <c r="X136" i="10"/>
  <c r="X136" i="8"/>
  <c r="X136" i="7"/>
  <c r="X136" i="6"/>
  <c r="L103" i="13"/>
  <c r="L103" i="12"/>
  <c r="L103" i="11"/>
  <c r="L103" i="10"/>
  <c r="L103" i="9"/>
  <c r="L103" i="7"/>
  <c r="L103" i="8"/>
  <c r="L103" i="6"/>
  <c r="L117" i="13"/>
  <c r="L117" i="12"/>
  <c r="L117" i="11"/>
  <c r="L117" i="10"/>
  <c r="L117" i="9"/>
  <c r="L117" i="7"/>
  <c r="L117" i="8"/>
  <c r="L117" i="6"/>
  <c r="L127" i="13"/>
  <c r="L127" i="12"/>
  <c r="L127" i="11"/>
  <c r="L127" i="10"/>
  <c r="L127" i="9"/>
  <c r="L127" i="7"/>
  <c r="L127" i="8"/>
  <c r="L127" i="6"/>
  <c r="R139" i="13"/>
  <c r="R139" i="12"/>
  <c r="R139" i="10"/>
  <c r="R139" i="11"/>
  <c r="R139" i="9"/>
  <c r="R139" i="8"/>
  <c r="R139" i="7"/>
  <c r="R139" i="6"/>
  <c r="Z123" i="13"/>
  <c r="Z123" i="12"/>
  <c r="Z123" i="11"/>
  <c r="Z123" i="10"/>
  <c r="Z123" i="9"/>
  <c r="Z123" i="8"/>
  <c r="Z123" i="7"/>
  <c r="Z123" i="6"/>
  <c r="H139" i="13"/>
  <c r="H139" i="12"/>
  <c r="H139" i="11"/>
  <c r="H139" i="10"/>
  <c r="H139" i="9"/>
  <c r="H139" i="7"/>
  <c r="H139" i="8"/>
  <c r="H139" i="6"/>
  <c r="O123" i="13"/>
  <c r="O123" i="12"/>
  <c r="O123" i="11"/>
  <c r="O123" i="10"/>
  <c r="O123" i="9"/>
  <c r="O123" i="7"/>
  <c r="O123" i="8"/>
  <c r="O123" i="6"/>
  <c r="O121" i="13"/>
  <c r="O121" i="12"/>
  <c r="O121" i="11"/>
  <c r="O121" i="10"/>
  <c r="O121" i="9"/>
  <c r="O121" i="8"/>
  <c r="O121" i="7"/>
  <c r="O121" i="6"/>
  <c r="I106" i="13"/>
  <c r="I106" i="12"/>
  <c r="I106" i="10"/>
  <c r="I106" i="11"/>
  <c r="I106" i="9"/>
  <c r="I106" i="7"/>
  <c r="I106" i="8"/>
  <c r="I106" i="6"/>
  <c r="I119" i="13"/>
  <c r="I119" i="12"/>
  <c r="I119" i="11"/>
  <c r="I119" i="10"/>
  <c r="I119" i="9"/>
  <c r="I119" i="8"/>
  <c r="I119" i="7"/>
  <c r="I119" i="6"/>
  <c r="I136" i="13"/>
  <c r="I136" i="12"/>
  <c r="I136" i="11"/>
  <c r="I136" i="10"/>
  <c r="I136" i="9"/>
  <c r="I136" i="7"/>
  <c r="I136" i="8"/>
  <c r="I136" i="6"/>
  <c r="V103" i="13"/>
  <c r="V103" i="12"/>
  <c r="V103" i="11"/>
  <c r="V103" i="10"/>
  <c r="V103" i="9"/>
  <c r="V103" i="8"/>
  <c r="V103" i="7"/>
  <c r="V103" i="6"/>
  <c r="V117" i="13"/>
  <c r="V117" i="12"/>
  <c r="V117" i="11"/>
  <c r="V117" i="10"/>
  <c r="V117" i="9"/>
  <c r="V117" i="8"/>
  <c r="V117" i="7"/>
  <c r="V117" i="6"/>
  <c r="V127" i="13"/>
  <c r="V127" i="12"/>
  <c r="V127" i="10"/>
  <c r="V127" i="11"/>
  <c r="V127" i="9"/>
  <c r="V127" i="8"/>
  <c r="V127" i="7"/>
  <c r="V127" i="6"/>
  <c r="T99" i="13"/>
  <c r="T99" i="12"/>
  <c r="T99" i="11"/>
  <c r="T99" i="10"/>
  <c r="T99" i="9"/>
  <c r="T99" i="8"/>
  <c r="T99" i="7"/>
  <c r="T99" i="6"/>
  <c r="T111" i="13"/>
  <c r="T111" i="12"/>
  <c r="T111" i="11"/>
  <c r="T111" i="10"/>
  <c r="T111" i="9"/>
  <c r="T111" i="8"/>
  <c r="T111" i="7"/>
  <c r="T111" i="6"/>
  <c r="T126" i="13"/>
  <c r="T126" i="12"/>
  <c r="T126" i="11"/>
  <c r="T126" i="10"/>
  <c r="T126" i="9"/>
  <c r="T126" i="8"/>
  <c r="T126" i="7"/>
  <c r="T126" i="6"/>
  <c r="R97" i="13"/>
  <c r="R97" i="12"/>
  <c r="R97" i="10"/>
  <c r="R97" i="11"/>
  <c r="R97" i="9"/>
  <c r="R97" i="8"/>
  <c r="R97" i="7"/>
  <c r="R97" i="6"/>
  <c r="R110" i="13"/>
  <c r="R110" i="12"/>
  <c r="R110" i="11"/>
  <c r="R110" i="10"/>
  <c r="R110" i="9"/>
  <c r="R110" i="8"/>
  <c r="R110" i="7"/>
  <c r="R110" i="6"/>
  <c r="R122" i="13"/>
  <c r="R122" i="12"/>
  <c r="R122" i="11"/>
  <c r="R122" i="10"/>
  <c r="R122" i="9"/>
  <c r="R122" i="8"/>
  <c r="R122" i="7"/>
  <c r="R122" i="6"/>
  <c r="R154" i="13"/>
  <c r="R154" i="12"/>
  <c r="R154" i="11"/>
  <c r="R154" i="10"/>
  <c r="R154" i="9"/>
  <c r="R154" i="8"/>
  <c r="R154" i="7"/>
  <c r="R154" i="6"/>
  <c r="H106" i="13"/>
  <c r="H106" i="12"/>
  <c r="H106" i="11"/>
  <c r="H106" i="10"/>
  <c r="H106" i="9"/>
  <c r="H106" i="7"/>
  <c r="H106" i="8"/>
  <c r="H106" i="6"/>
  <c r="H119" i="13"/>
  <c r="H119" i="12"/>
  <c r="H119" i="11"/>
  <c r="H119" i="10"/>
  <c r="H119" i="9"/>
  <c r="H119" i="7"/>
  <c r="H119" i="8"/>
  <c r="H119" i="6"/>
  <c r="H136" i="13"/>
  <c r="H136" i="12"/>
  <c r="H136" i="10"/>
  <c r="H136" i="11"/>
  <c r="H136" i="9"/>
  <c r="H136" i="7"/>
  <c r="H136" i="8"/>
  <c r="H136" i="6"/>
  <c r="L121" i="13"/>
  <c r="L121" i="12"/>
  <c r="L121" i="11"/>
  <c r="L121" i="10"/>
  <c r="L121" i="9"/>
  <c r="L121" i="7"/>
  <c r="L121" i="8"/>
  <c r="L121" i="6"/>
  <c r="I115" i="13"/>
  <c r="I115" i="12"/>
  <c r="I115" i="11"/>
  <c r="I115" i="10"/>
  <c r="I115" i="9"/>
  <c r="I115" i="7"/>
  <c r="I115" i="8"/>
  <c r="I115" i="6"/>
  <c r="I125" i="13"/>
  <c r="I125" i="12"/>
  <c r="I125" i="11"/>
  <c r="I125" i="10"/>
  <c r="I125" i="9"/>
  <c r="I125" i="7"/>
  <c r="I125" i="8"/>
  <c r="I125" i="6"/>
  <c r="M103" i="13"/>
  <c r="M103" i="12"/>
  <c r="M103" i="11"/>
  <c r="M103" i="10"/>
  <c r="M103" i="9"/>
  <c r="M103" i="7"/>
  <c r="M103" i="8"/>
  <c r="M103" i="6"/>
  <c r="M117" i="13"/>
  <c r="M117" i="12"/>
  <c r="M117" i="11"/>
  <c r="M117" i="10"/>
  <c r="M117" i="9"/>
  <c r="M117" i="7"/>
  <c r="M117" i="8"/>
  <c r="M117" i="6"/>
  <c r="M127" i="13"/>
  <c r="M127" i="12"/>
  <c r="M127" i="11"/>
  <c r="M127" i="10"/>
  <c r="M127" i="9"/>
  <c r="M127" i="8"/>
  <c r="M127" i="7"/>
  <c r="M127" i="6"/>
  <c r="T139" i="13"/>
  <c r="T139" i="12"/>
  <c r="T139" i="11"/>
  <c r="T139" i="10"/>
  <c r="T139" i="9"/>
  <c r="T139" i="8"/>
  <c r="T139" i="7"/>
  <c r="T139" i="6"/>
  <c r="U106" i="13"/>
  <c r="U106" i="12"/>
  <c r="U106" i="11"/>
  <c r="U106" i="10"/>
  <c r="U106" i="9"/>
  <c r="U106" i="8"/>
  <c r="U106" i="7"/>
  <c r="U106" i="6"/>
  <c r="U119" i="13"/>
  <c r="U119" i="12"/>
  <c r="U119" i="11"/>
  <c r="U119" i="10"/>
  <c r="U119" i="9"/>
  <c r="U119" i="8"/>
  <c r="U119" i="7"/>
  <c r="U119" i="6"/>
  <c r="U136" i="13"/>
  <c r="U136" i="12"/>
  <c r="U136" i="11"/>
  <c r="U136" i="10"/>
  <c r="U136" i="9"/>
  <c r="U136" i="8"/>
  <c r="U136" i="7"/>
  <c r="U136" i="6"/>
  <c r="Z103" i="13"/>
  <c r="Z103" i="12"/>
  <c r="Z103" i="11"/>
  <c r="Z103" i="10"/>
  <c r="Z103" i="9"/>
  <c r="Z103" i="8"/>
  <c r="Z103" i="7"/>
  <c r="Z103" i="6"/>
  <c r="Z117" i="13"/>
  <c r="Z117" i="12"/>
  <c r="Z117" i="11"/>
  <c r="Z117" i="10"/>
  <c r="Z117" i="9"/>
  <c r="Z117" i="8"/>
  <c r="Z117" i="7"/>
  <c r="Z117" i="6"/>
  <c r="Z127" i="13"/>
  <c r="Z127" i="12"/>
  <c r="Z127" i="11"/>
  <c r="Z127" i="10"/>
  <c r="Z127" i="9"/>
  <c r="Z127" i="8"/>
  <c r="Z127" i="7"/>
  <c r="Z127" i="6"/>
  <c r="J139" i="13"/>
  <c r="J139" i="12"/>
  <c r="J139" i="11"/>
  <c r="J139" i="10"/>
  <c r="J139" i="9"/>
  <c r="J139" i="7"/>
  <c r="J139" i="8"/>
  <c r="J139" i="6"/>
  <c r="Y123" i="13"/>
  <c r="Y123" i="12"/>
  <c r="Y123" i="11"/>
  <c r="Y123" i="10"/>
  <c r="Y123" i="9"/>
  <c r="Y123" i="8"/>
  <c r="Y123" i="7"/>
  <c r="Y123" i="6"/>
  <c r="O117" i="13"/>
  <c r="O117" i="12"/>
  <c r="O117" i="11"/>
  <c r="O117" i="10"/>
  <c r="O117" i="9"/>
  <c r="O117" i="8"/>
  <c r="O117" i="7"/>
  <c r="O117" i="6"/>
  <c r="O111" i="13"/>
  <c r="O111" i="12"/>
  <c r="O111" i="11"/>
  <c r="O111" i="10"/>
  <c r="O111" i="9"/>
  <c r="O111" i="7"/>
  <c r="O111" i="8"/>
  <c r="O111" i="6"/>
  <c r="O97" i="13"/>
  <c r="O97" i="12"/>
  <c r="O97" i="11"/>
  <c r="O97" i="10"/>
  <c r="O97" i="9"/>
  <c r="O97" i="7"/>
  <c r="O97" i="8"/>
  <c r="O97" i="6"/>
  <c r="T50" i="13"/>
  <c r="T50" i="12"/>
  <c r="T50" i="11"/>
  <c r="T50" i="10"/>
  <c r="T50" i="9"/>
  <c r="T50" i="8"/>
  <c r="T50" i="7"/>
  <c r="T50" i="6"/>
  <c r="T9" i="13"/>
  <c r="T9" i="12"/>
  <c r="T9" i="11"/>
  <c r="T9" i="10"/>
  <c r="T9" i="9"/>
  <c r="T9" i="8"/>
  <c r="T9" i="7"/>
  <c r="T9" i="6"/>
  <c r="T58" i="13"/>
  <c r="T58" i="12"/>
  <c r="T58" i="11"/>
  <c r="T58" i="10"/>
  <c r="T58" i="9"/>
  <c r="T58" i="8"/>
  <c r="T58" i="7"/>
  <c r="T58" i="6"/>
  <c r="T35" i="13"/>
  <c r="T35" i="12"/>
  <c r="T35" i="11"/>
  <c r="T35" i="10"/>
  <c r="T35" i="9"/>
  <c r="T35" i="8"/>
  <c r="T35" i="7"/>
  <c r="T35" i="6"/>
  <c r="T57" i="13"/>
  <c r="T57" i="12"/>
  <c r="T57" i="11"/>
  <c r="T57" i="10"/>
  <c r="T57" i="9"/>
  <c r="T57" i="8"/>
  <c r="T57" i="7"/>
  <c r="T57" i="6"/>
  <c r="T68" i="13"/>
  <c r="T68" i="12"/>
  <c r="T68" i="11"/>
  <c r="T68" i="10"/>
  <c r="T68" i="9"/>
  <c r="T68" i="8"/>
  <c r="T68" i="7"/>
  <c r="T68" i="6"/>
  <c r="T30" i="13"/>
  <c r="T30" i="12"/>
  <c r="T30" i="11"/>
  <c r="T30" i="10"/>
  <c r="T30" i="9"/>
  <c r="T30" i="8"/>
  <c r="T30" i="7"/>
  <c r="T30" i="6"/>
  <c r="X38" i="13"/>
  <c r="X38" i="12"/>
  <c r="X38" i="11"/>
  <c r="X38" i="9"/>
  <c r="X38" i="10"/>
  <c r="X38" i="8"/>
  <c r="X38" i="7"/>
  <c r="X38" i="6"/>
  <c r="X28" i="13"/>
  <c r="X28" i="12"/>
  <c r="X28" i="11"/>
  <c r="X28" i="10"/>
  <c r="X28" i="9"/>
  <c r="X28" i="8"/>
  <c r="X28" i="7"/>
  <c r="X28" i="6"/>
  <c r="X9" i="13"/>
  <c r="X9" i="12"/>
  <c r="X9" i="11"/>
  <c r="X9" i="10"/>
  <c r="X9" i="9"/>
  <c r="X9" i="8"/>
  <c r="X9" i="7"/>
  <c r="X9" i="6"/>
  <c r="X87" i="13"/>
  <c r="X87" i="12"/>
  <c r="X87" i="10"/>
  <c r="X87" i="11"/>
  <c r="X87" i="9"/>
  <c r="X87" i="8"/>
  <c r="X87" i="7"/>
  <c r="X87" i="6"/>
  <c r="X51" i="13"/>
  <c r="X51" i="12"/>
  <c r="X51" i="11"/>
  <c r="X51" i="10"/>
  <c r="X51" i="9"/>
  <c r="X51" i="8"/>
  <c r="X51" i="7"/>
  <c r="X51" i="6"/>
  <c r="X52" i="13"/>
  <c r="X52" i="12"/>
  <c r="X52" i="11"/>
  <c r="X52" i="10"/>
  <c r="X52" i="9"/>
  <c r="X52" i="8"/>
  <c r="X52" i="7"/>
  <c r="X52" i="6"/>
  <c r="X31" i="13"/>
  <c r="X31" i="12"/>
  <c r="X31" i="10"/>
  <c r="X31" i="9"/>
  <c r="X31" i="11"/>
  <c r="X31" i="8"/>
  <c r="X31" i="7"/>
  <c r="X31" i="6"/>
  <c r="X76" i="13"/>
  <c r="X76" i="12"/>
  <c r="X76" i="11"/>
  <c r="X76" i="10"/>
  <c r="X76" i="9"/>
  <c r="X76" i="8"/>
  <c r="X76" i="7"/>
  <c r="X76" i="6"/>
  <c r="X35" i="13"/>
  <c r="X35" i="12"/>
  <c r="X35" i="11"/>
  <c r="X35" i="10"/>
  <c r="X35" i="9"/>
  <c r="X35" i="8"/>
  <c r="X35" i="7"/>
  <c r="X35" i="6"/>
  <c r="X8" i="13"/>
  <c r="X8" i="12"/>
  <c r="X8" i="11"/>
  <c r="X8" i="10"/>
  <c r="X8" i="9"/>
  <c r="X8" i="8"/>
  <c r="X8" i="7"/>
  <c r="X8" i="6"/>
  <c r="X56" i="13"/>
  <c r="X56" i="12"/>
  <c r="X56" i="11"/>
  <c r="X56" i="10"/>
  <c r="X56" i="9"/>
  <c r="X56" i="8"/>
  <c r="X56" i="7"/>
  <c r="X56" i="6"/>
  <c r="L87" i="13"/>
  <c r="L87" i="12"/>
  <c r="L87" i="11"/>
  <c r="L87" i="10"/>
  <c r="L87" i="9"/>
  <c r="L87" i="7"/>
  <c r="L87" i="8"/>
  <c r="L87" i="6"/>
  <c r="L62" i="13"/>
  <c r="L62" i="12"/>
  <c r="L62" i="11"/>
  <c r="L62" i="10"/>
  <c r="L62" i="9"/>
  <c r="L62" i="7"/>
  <c r="L62" i="8"/>
  <c r="L62" i="6"/>
  <c r="L44" i="13"/>
  <c r="L44" i="12"/>
  <c r="L44" i="11"/>
  <c r="L44" i="10"/>
  <c r="L44" i="9"/>
  <c r="L44" i="8"/>
  <c r="L44" i="7"/>
  <c r="L44" i="6"/>
  <c r="L37" i="13"/>
  <c r="L37" i="12"/>
  <c r="L37" i="11"/>
  <c r="L37" i="10"/>
  <c r="L37" i="9"/>
  <c r="L37" i="7"/>
  <c r="L37" i="8"/>
  <c r="L37" i="6"/>
  <c r="L9" i="13"/>
  <c r="L9" i="12"/>
  <c r="L9" i="11"/>
  <c r="L9" i="10"/>
  <c r="L9" i="9"/>
  <c r="L9" i="7"/>
  <c r="L9" i="8"/>
  <c r="L9" i="6"/>
  <c r="L35" i="13"/>
  <c r="L35" i="12"/>
  <c r="L35" i="11"/>
  <c r="L35" i="10"/>
  <c r="L35" i="9"/>
  <c r="L35" i="7"/>
  <c r="L35" i="8"/>
  <c r="L35" i="6"/>
  <c r="L36" i="13"/>
  <c r="L36" i="12"/>
  <c r="L36" i="11"/>
  <c r="L36" i="10"/>
  <c r="L36" i="9"/>
  <c r="L36" i="8"/>
  <c r="L36" i="7"/>
  <c r="L36" i="6"/>
  <c r="L41" i="13"/>
  <c r="L41" i="12"/>
  <c r="L41" i="11"/>
  <c r="L41" i="10"/>
  <c r="L41" i="9"/>
  <c r="L41" i="7"/>
  <c r="L41" i="8"/>
  <c r="L41" i="6"/>
  <c r="L42" i="13"/>
  <c r="L42" i="12"/>
  <c r="L42" i="11"/>
  <c r="L42" i="10"/>
  <c r="L42" i="9"/>
  <c r="L42" i="7"/>
  <c r="L42" i="8"/>
  <c r="L42" i="6"/>
  <c r="L59" i="13"/>
  <c r="L59" i="12"/>
  <c r="L59" i="11"/>
  <c r="L59" i="10"/>
  <c r="L59" i="9"/>
  <c r="L59" i="7"/>
  <c r="L59" i="8"/>
  <c r="L59" i="6"/>
  <c r="P28" i="13"/>
  <c r="P28" i="12"/>
  <c r="P28" i="11"/>
  <c r="P28" i="10"/>
  <c r="P28" i="9"/>
  <c r="P28" i="8"/>
  <c r="P28" i="7"/>
  <c r="P28" i="6"/>
  <c r="P55" i="13"/>
  <c r="P55" i="12"/>
  <c r="P55" i="10"/>
  <c r="P55" i="11"/>
  <c r="P55" i="9"/>
  <c r="P55" i="8"/>
  <c r="P55" i="7"/>
  <c r="P55" i="6"/>
  <c r="P51" i="13"/>
  <c r="P51" i="12"/>
  <c r="P51" i="11"/>
  <c r="P51" i="10"/>
  <c r="P51" i="9"/>
  <c r="P51" i="8"/>
  <c r="P51" i="7"/>
  <c r="P51" i="6"/>
  <c r="P54" i="13"/>
  <c r="P54" i="12"/>
  <c r="P54" i="11"/>
  <c r="P54" i="10"/>
  <c r="P54" i="9"/>
  <c r="P54" i="8"/>
  <c r="P54" i="7"/>
  <c r="P54" i="6"/>
  <c r="P30" i="13"/>
  <c r="P30" i="12"/>
  <c r="P30" i="11"/>
  <c r="P30" i="10"/>
  <c r="P30" i="9"/>
  <c r="P30" i="8"/>
  <c r="P30" i="7"/>
  <c r="P30" i="6"/>
  <c r="P39" i="13"/>
  <c r="P39" i="12"/>
  <c r="P39" i="10"/>
  <c r="P39" i="11"/>
  <c r="P39" i="9"/>
  <c r="P39" i="8"/>
  <c r="P39" i="7"/>
  <c r="P39" i="6"/>
  <c r="P78" i="13"/>
  <c r="P78" i="12"/>
  <c r="P78" i="11"/>
  <c r="P78" i="10"/>
  <c r="P78" i="9"/>
  <c r="P78" i="8"/>
  <c r="P78" i="7"/>
  <c r="P78" i="6"/>
  <c r="P91" i="13"/>
  <c r="P91" i="12"/>
  <c r="P91" i="10"/>
  <c r="P91" i="11"/>
  <c r="P91" i="9"/>
  <c r="P91" i="8"/>
  <c r="P91" i="7"/>
  <c r="P91" i="6"/>
  <c r="P36" i="13"/>
  <c r="P36" i="12"/>
  <c r="P36" i="11"/>
  <c r="P36" i="10"/>
  <c r="P36" i="9"/>
  <c r="P36" i="8"/>
  <c r="P36" i="7"/>
  <c r="P36" i="6"/>
  <c r="P33" i="13"/>
  <c r="P33" i="12"/>
  <c r="P33" i="11"/>
  <c r="P33" i="10"/>
  <c r="P33" i="9"/>
  <c r="P33" i="8"/>
  <c r="P33" i="7"/>
  <c r="P33" i="6"/>
  <c r="J55" i="13"/>
  <c r="J55" i="12"/>
  <c r="J55" i="11"/>
  <c r="J55" i="10"/>
  <c r="J55" i="9"/>
  <c r="J55" i="7"/>
  <c r="J55" i="8"/>
  <c r="J55" i="6"/>
  <c r="J78" i="13"/>
  <c r="J78" i="11"/>
  <c r="J78" i="12"/>
  <c r="J78" i="10"/>
  <c r="J78" i="9"/>
  <c r="J78" i="8"/>
  <c r="J78" i="7"/>
  <c r="J78" i="6"/>
  <c r="J87" i="13"/>
  <c r="J87" i="12"/>
  <c r="J87" i="11"/>
  <c r="J87" i="10"/>
  <c r="J87" i="9"/>
  <c r="J87" i="7"/>
  <c r="J87" i="8"/>
  <c r="J87" i="6"/>
  <c r="J79" i="13"/>
  <c r="J79" i="12"/>
  <c r="J79" i="11"/>
  <c r="J79" i="10"/>
  <c r="J79" i="9"/>
  <c r="J79" i="7"/>
  <c r="J79" i="8"/>
  <c r="J79" i="6"/>
  <c r="J91" i="13"/>
  <c r="J91" i="12"/>
  <c r="J91" i="11"/>
  <c r="J91" i="10"/>
  <c r="J91" i="9"/>
  <c r="J91" i="7"/>
  <c r="J91" i="8"/>
  <c r="J91" i="6"/>
  <c r="J52" i="13"/>
  <c r="J52" i="12"/>
  <c r="J52" i="11"/>
  <c r="J52" i="10"/>
  <c r="J52" i="9"/>
  <c r="J52" i="7"/>
  <c r="J52" i="8"/>
  <c r="J52" i="6"/>
  <c r="J58" i="13"/>
  <c r="J58" i="11"/>
  <c r="J58" i="12"/>
  <c r="J58" i="10"/>
  <c r="J58" i="9"/>
  <c r="J58" i="8"/>
  <c r="J58" i="7"/>
  <c r="J58" i="6"/>
  <c r="J68" i="13"/>
  <c r="J68" i="12"/>
  <c r="J68" i="11"/>
  <c r="J68" i="10"/>
  <c r="J68" i="9"/>
  <c r="J68" i="7"/>
  <c r="J68" i="8"/>
  <c r="J68" i="6"/>
  <c r="J30" i="13"/>
  <c r="J30" i="11"/>
  <c r="J30" i="12"/>
  <c r="J30" i="10"/>
  <c r="J30" i="9"/>
  <c r="J30" i="8"/>
  <c r="J30" i="7"/>
  <c r="J30" i="6"/>
  <c r="J29" i="13"/>
  <c r="J29" i="12"/>
  <c r="J29" i="11"/>
  <c r="J29" i="10"/>
  <c r="J29" i="9"/>
  <c r="J29" i="7"/>
  <c r="J29" i="8"/>
  <c r="J29" i="6"/>
  <c r="J50" i="13"/>
  <c r="J50" i="12"/>
  <c r="J50" i="11"/>
  <c r="J50" i="10"/>
  <c r="J50" i="9"/>
  <c r="J50" i="8"/>
  <c r="J50" i="7"/>
  <c r="J50" i="6"/>
  <c r="U31" i="13"/>
  <c r="U31" i="12"/>
  <c r="U31" i="11"/>
  <c r="U31" i="10"/>
  <c r="U31" i="9"/>
  <c r="U31" i="8"/>
  <c r="U31" i="7"/>
  <c r="U31" i="6"/>
  <c r="U37" i="13"/>
  <c r="U37" i="12"/>
  <c r="U37" i="11"/>
  <c r="U37" i="10"/>
  <c r="U37" i="9"/>
  <c r="U37" i="8"/>
  <c r="U37" i="7"/>
  <c r="U37" i="6"/>
  <c r="U76" i="13"/>
  <c r="U76" i="10"/>
  <c r="U76" i="12"/>
  <c r="U76" i="11"/>
  <c r="U76" i="9"/>
  <c r="U76" i="8"/>
  <c r="U76" i="7"/>
  <c r="U76" i="6"/>
  <c r="U78" i="13"/>
  <c r="U78" i="12"/>
  <c r="U78" i="11"/>
  <c r="U78" i="10"/>
  <c r="U78" i="9"/>
  <c r="U78" i="8"/>
  <c r="U78" i="7"/>
  <c r="U78" i="6"/>
  <c r="U8" i="13"/>
  <c r="U8" i="12"/>
  <c r="U8" i="10"/>
  <c r="U8" i="11"/>
  <c r="U8" i="9"/>
  <c r="U8" i="8"/>
  <c r="U8" i="7"/>
  <c r="U8" i="6"/>
  <c r="U29" i="13"/>
  <c r="U29" i="12"/>
  <c r="U29" i="11"/>
  <c r="U29" i="10"/>
  <c r="U29" i="9"/>
  <c r="U29" i="8"/>
  <c r="U29" i="7"/>
  <c r="U29" i="6"/>
  <c r="U73" i="13"/>
  <c r="U73" i="12"/>
  <c r="U73" i="11"/>
  <c r="U73" i="10"/>
  <c r="U73" i="9"/>
  <c r="U73" i="8"/>
  <c r="U73" i="7"/>
  <c r="U73" i="6"/>
  <c r="U87" i="13"/>
  <c r="U87" i="12"/>
  <c r="U87" i="11"/>
  <c r="U87" i="10"/>
  <c r="U87" i="9"/>
  <c r="U87" i="8"/>
  <c r="U87" i="7"/>
  <c r="U87" i="6"/>
  <c r="U44" i="13"/>
  <c r="U44" i="12"/>
  <c r="U44" i="10"/>
  <c r="U44" i="11"/>
  <c r="U44" i="9"/>
  <c r="U44" i="8"/>
  <c r="U44" i="7"/>
  <c r="U44" i="6"/>
  <c r="U51" i="13"/>
  <c r="U51" i="12"/>
  <c r="U51" i="11"/>
  <c r="U51" i="10"/>
  <c r="U51" i="9"/>
  <c r="U51" i="8"/>
  <c r="U51" i="7"/>
  <c r="U51" i="6"/>
  <c r="Y78" i="13"/>
  <c r="Y78" i="12"/>
  <c r="Y78" i="11"/>
  <c r="Y78" i="10"/>
  <c r="Y78" i="9"/>
  <c r="Y78" i="8"/>
  <c r="Y78" i="7"/>
  <c r="Y78" i="6"/>
  <c r="Y91" i="13"/>
  <c r="Y91" i="12"/>
  <c r="Y91" i="11"/>
  <c r="Y91" i="9"/>
  <c r="Y91" i="10"/>
  <c r="Y91" i="8"/>
  <c r="Y91" i="7"/>
  <c r="Y91" i="6"/>
  <c r="Y55" i="13"/>
  <c r="Y55" i="12"/>
  <c r="Y55" i="11"/>
  <c r="Y55" i="9"/>
  <c r="Y55" i="10"/>
  <c r="Y55" i="8"/>
  <c r="Y55" i="7"/>
  <c r="Y55" i="6"/>
  <c r="Y61" i="13"/>
  <c r="Y61" i="12"/>
  <c r="Y61" i="11"/>
  <c r="Y61" i="10"/>
  <c r="Y61" i="9"/>
  <c r="Y61" i="8"/>
  <c r="Y61" i="7"/>
  <c r="Y61" i="6"/>
  <c r="Y36" i="13"/>
  <c r="Y36" i="12"/>
  <c r="Y36" i="11"/>
  <c r="Y36" i="10"/>
  <c r="Y36" i="9"/>
  <c r="Y36" i="8"/>
  <c r="Y36" i="7"/>
  <c r="Y36" i="6"/>
  <c r="Y76" i="13"/>
  <c r="Y76" i="12"/>
  <c r="Y76" i="11"/>
  <c r="Y76" i="10"/>
  <c r="Y76" i="9"/>
  <c r="Y76" i="8"/>
  <c r="Y76" i="7"/>
  <c r="Y76" i="6"/>
  <c r="Y56" i="13"/>
  <c r="Y56" i="12"/>
  <c r="Y56" i="11"/>
  <c r="Y56" i="10"/>
  <c r="Y56" i="9"/>
  <c r="Y56" i="8"/>
  <c r="Y56" i="7"/>
  <c r="Y56" i="6"/>
  <c r="Y50" i="13"/>
  <c r="Y50" i="12"/>
  <c r="Y50" i="11"/>
  <c r="Y50" i="10"/>
  <c r="Y50" i="9"/>
  <c r="Y50" i="8"/>
  <c r="Y50" i="7"/>
  <c r="Y50" i="6"/>
  <c r="Y64" i="13"/>
  <c r="Y64" i="12"/>
  <c r="Y64" i="11"/>
  <c r="Y64" i="10"/>
  <c r="Y64" i="9"/>
  <c r="Y64" i="8"/>
  <c r="Y64" i="7"/>
  <c r="Y64" i="6"/>
  <c r="Y43" i="13"/>
  <c r="Y43" i="12"/>
  <c r="Y43" i="11"/>
  <c r="Y43" i="9"/>
  <c r="Y43" i="10"/>
  <c r="Y43" i="8"/>
  <c r="Y43" i="7"/>
  <c r="Y43" i="6"/>
  <c r="Y79" i="13"/>
  <c r="Y79" i="12"/>
  <c r="Y79" i="11"/>
  <c r="Y79" i="10"/>
  <c r="Y79" i="9"/>
  <c r="Y79" i="8"/>
  <c r="Y79" i="7"/>
  <c r="Y79" i="6"/>
  <c r="M77" i="13"/>
  <c r="M77" i="12"/>
  <c r="M77" i="11"/>
  <c r="M77" i="10"/>
  <c r="M77" i="9"/>
  <c r="M77" i="8"/>
  <c r="M77" i="7"/>
  <c r="M77" i="6"/>
  <c r="M56" i="13"/>
  <c r="M56" i="12"/>
  <c r="M56" i="11"/>
  <c r="M56" i="10"/>
  <c r="M56" i="9"/>
  <c r="M56" i="7"/>
  <c r="M56" i="8"/>
  <c r="M56" i="6"/>
  <c r="M59" i="13"/>
  <c r="M59" i="12"/>
  <c r="M59" i="11"/>
  <c r="M59" i="10"/>
  <c r="M59" i="9"/>
  <c r="M59" i="7"/>
  <c r="M59" i="8"/>
  <c r="M59" i="6"/>
  <c r="M57" i="13"/>
  <c r="M57" i="12"/>
  <c r="M57" i="11"/>
  <c r="M57" i="10"/>
  <c r="M57" i="9"/>
  <c r="M57" i="8"/>
  <c r="M57" i="7"/>
  <c r="M57" i="6"/>
  <c r="M32" i="13"/>
  <c r="M32" i="12"/>
  <c r="M32" i="11"/>
  <c r="M32" i="10"/>
  <c r="M32" i="9"/>
  <c r="M32" i="7"/>
  <c r="M32" i="8"/>
  <c r="M32" i="6"/>
  <c r="M91" i="13"/>
  <c r="M91" i="12"/>
  <c r="M91" i="11"/>
  <c r="M91" i="10"/>
  <c r="M91" i="9"/>
  <c r="M91" i="7"/>
  <c r="M91" i="8"/>
  <c r="M91" i="6"/>
  <c r="M73" i="13"/>
  <c r="M73" i="12"/>
  <c r="M73" i="11"/>
  <c r="M73" i="10"/>
  <c r="M73" i="9"/>
  <c r="M73" i="8"/>
  <c r="M73" i="7"/>
  <c r="M73" i="6"/>
  <c r="M53" i="13"/>
  <c r="M53" i="12"/>
  <c r="M53" i="11"/>
  <c r="M53" i="10"/>
  <c r="M53" i="9"/>
  <c r="M53" i="8"/>
  <c r="M53" i="7"/>
  <c r="M53" i="6"/>
  <c r="M44" i="13"/>
  <c r="M44" i="12"/>
  <c r="M44" i="11"/>
  <c r="M44" i="10"/>
  <c r="M44" i="9"/>
  <c r="M44" i="7"/>
  <c r="M44" i="8"/>
  <c r="M44" i="6"/>
  <c r="M51" i="13"/>
  <c r="M51" i="12"/>
  <c r="M51" i="11"/>
  <c r="M51" i="10"/>
  <c r="M51" i="9"/>
  <c r="M51" i="7"/>
  <c r="M51" i="8"/>
  <c r="M51" i="6"/>
  <c r="K62" i="13"/>
  <c r="K62" i="12"/>
  <c r="K62" i="11"/>
  <c r="K62" i="10"/>
  <c r="K62" i="9"/>
  <c r="K62" i="7"/>
  <c r="K62" i="8"/>
  <c r="K62" i="6"/>
  <c r="K79" i="13"/>
  <c r="K79" i="12"/>
  <c r="K79" i="11"/>
  <c r="K79" i="10"/>
  <c r="K79" i="9"/>
  <c r="K79" i="8"/>
  <c r="K79" i="7"/>
  <c r="K79" i="6"/>
  <c r="K40" i="13"/>
  <c r="K40" i="12"/>
  <c r="K40" i="11"/>
  <c r="K40" i="10"/>
  <c r="K40" i="9"/>
  <c r="K40" i="7"/>
  <c r="K40" i="8"/>
  <c r="K40" i="6"/>
  <c r="K59" i="13"/>
  <c r="K59" i="11"/>
  <c r="K59" i="12"/>
  <c r="K59" i="10"/>
  <c r="K59" i="9"/>
  <c r="K59" i="8"/>
  <c r="K59" i="7"/>
  <c r="K59" i="6"/>
  <c r="K44" i="13"/>
  <c r="K44" i="12"/>
  <c r="K44" i="11"/>
  <c r="K44" i="10"/>
  <c r="K44" i="9"/>
  <c r="K44" i="7"/>
  <c r="K44" i="8"/>
  <c r="K44" i="6"/>
  <c r="K51" i="13"/>
  <c r="K51" i="11"/>
  <c r="K51" i="12"/>
  <c r="K51" i="10"/>
  <c r="K51" i="9"/>
  <c r="K51" i="8"/>
  <c r="K51" i="7"/>
  <c r="K51" i="6"/>
  <c r="K63" i="13"/>
  <c r="K63" i="12"/>
  <c r="K63" i="11"/>
  <c r="K63" i="10"/>
  <c r="K63" i="9"/>
  <c r="K63" i="8"/>
  <c r="K63" i="7"/>
  <c r="K63" i="6"/>
  <c r="K56" i="13"/>
  <c r="K56" i="12"/>
  <c r="K56" i="11"/>
  <c r="K56" i="10"/>
  <c r="K56" i="9"/>
  <c r="K56" i="7"/>
  <c r="K56" i="8"/>
  <c r="K56" i="6"/>
  <c r="K36" i="13"/>
  <c r="K36" i="12"/>
  <c r="K36" i="11"/>
  <c r="K36" i="10"/>
  <c r="K36" i="9"/>
  <c r="K36" i="7"/>
  <c r="K36" i="8"/>
  <c r="K36" i="6"/>
  <c r="K33" i="13"/>
  <c r="K33" i="12"/>
  <c r="K33" i="11"/>
  <c r="K33" i="10"/>
  <c r="K33" i="9"/>
  <c r="K33" i="7"/>
  <c r="K33" i="8"/>
  <c r="K33" i="6"/>
  <c r="K28" i="13"/>
  <c r="K28" i="12"/>
  <c r="K28" i="11"/>
  <c r="K28" i="10"/>
  <c r="K28" i="9"/>
  <c r="K28" i="7"/>
  <c r="K28" i="8"/>
  <c r="K28" i="6"/>
  <c r="G39" i="13"/>
  <c r="G39" i="12"/>
  <c r="G39" i="11"/>
  <c r="G39" i="10"/>
  <c r="G39" i="9"/>
  <c r="G39" i="8"/>
  <c r="G39" i="7"/>
  <c r="G39" i="6"/>
  <c r="G40" i="13"/>
  <c r="G40" i="12"/>
  <c r="G40" i="11"/>
  <c r="G40" i="10"/>
  <c r="G40" i="9"/>
  <c r="G40" i="7"/>
  <c r="G40" i="8"/>
  <c r="G40" i="6"/>
  <c r="G31" i="13"/>
  <c r="G31" i="12"/>
  <c r="G31" i="11"/>
  <c r="G31" i="10"/>
  <c r="G31" i="9"/>
  <c r="G31" i="8"/>
  <c r="G31" i="7"/>
  <c r="G31" i="6"/>
  <c r="G55" i="13"/>
  <c r="G55" i="12"/>
  <c r="G55" i="11"/>
  <c r="G55" i="10"/>
  <c r="G55" i="9"/>
  <c r="G55" i="8"/>
  <c r="G55" i="7"/>
  <c r="G55" i="6"/>
  <c r="G9" i="13"/>
  <c r="G9" i="12"/>
  <c r="G9" i="11"/>
  <c r="G9" i="10"/>
  <c r="G9" i="9"/>
  <c r="G9" i="7"/>
  <c r="G9" i="8"/>
  <c r="G9" i="6"/>
  <c r="G63" i="13"/>
  <c r="G63" i="12"/>
  <c r="G63" i="11"/>
  <c r="G63" i="10"/>
  <c r="G63" i="9"/>
  <c r="G63" i="8"/>
  <c r="G63" i="7"/>
  <c r="G63" i="6"/>
  <c r="G37" i="13"/>
  <c r="G37" i="12"/>
  <c r="G37" i="10"/>
  <c r="G37" i="11"/>
  <c r="G37" i="9"/>
  <c r="G37" i="7"/>
  <c r="G37" i="8"/>
  <c r="G37" i="6"/>
  <c r="G77" i="13"/>
  <c r="G77" i="12"/>
  <c r="G77" i="10"/>
  <c r="G77" i="11"/>
  <c r="G77" i="9"/>
  <c r="G77" i="7"/>
  <c r="G77" i="8"/>
  <c r="G77" i="6"/>
  <c r="G61" i="13"/>
  <c r="G61" i="12"/>
  <c r="G61" i="10"/>
  <c r="G61" i="11"/>
  <c r="G61" i="9"/>
  <c r="G61" i="7"/>
  <c r="G61" i="8"/>
  <c r="G61" i="6"/>
  <c r="G29" i="13"/>
  <c r="G29" i="12"/>
  <c r="G29" i="10"/>
  <c r="G29" i="11"/>
  <c r="G29" i="9"/>
  <c r="G29" i="7"/>
  <c r="G29" i="8"/>
  <c r="G29" i="6"/>
  <c r="G12" i="13"/>
  <c r="G12" i="12"/>
  <c r="G12" i="11"/>
  <c r="G12" i="10"/>
  <c r="G12" i="9"/>
  <c r="G12" i="7"/>
  <c r="G12" i="8"/>
  <c r="G12" i="6"/>
  <c r="G13" i="13"/>
  <c r="G13" i="12"/>
  <c r="G13" i="10"/>
  <c r="G13" i="11"/>
  <c r="G13" i="9"/>
  <c r="G13" i="7"/>
  <c r="G13" i="8"/>
  <c r="G13" i="6"/>
  <c r="G69" i="13"/>
  <c r="G69" i="12"/>
  <c r="G69" i="10"/>
  <c r="G69" i="11"/>
  <c r="G69" i="9"/>
  <c r="G69" i="7"/>
  <c r="G69" i="8"/>
  <c r="G69" i="6"/>
  <c r="G83" i="13"/>
  <c r="G83" i="12"/>
  <c r="G83" i="11"/>
  <c r="G83" i="10"/>
  <c r="G83" i="9"/>
  <c r="G83" i="8"/>
  <c r="G83" i="7"/>
  <c r="G83" i="6"/>
  <c r="G10" i="13"/>
  <c r="G10" i="12"/>
  <c r="G10" i="11"/>
  <c r="G10" i="10"/>
  <c r="G10" i="9"/>
  <c r="G10" i="7"/>
  <c r="G10" i="8"/>
  <c r="G10" i="6"/>
  <c r="G7" i="13"/>
  <c r="G7" i="12"/>
  <c r="G7" i="11"/>
  <c r="G7" i="10"/>
  <c r="G7" i="9"/>
  <c r="G7" i="8"/>
  <c r="G7" i="7"/>
  <c r="G7" i="6"/>
  <c r="G15" i="13"/>
  <c r="G15" i="12"/>
  <c r="G15" i="11"/>
  <c r="G15" i="10"/>
  <c r="G15" i="9"/>
  <c r="G15" i="8"/>
  <c r="G15" i="7"/>
  <c r="G15" i="6"/>
  <c r="G22" i="13"/>
  <c r="G22" i="12"/>
  <c r="G22" i="11"/>
  <c r="G22" i="10"/>
  <c r="G22" i="9"/>
  <c r="G22" i="7"/>
  <c r="G22" i="8"/>
  <c r="G22" i="6"/>
  <c r="G20" i="13"/>
  <c r="G20" i="12"/>
  <c r="G20" i="11"/>
  <c r="G20" i="10"/>
  <c r="G20" i="9"/>
  <c r="G20" i="7"/>
  <c r="G20" i="8"/>
  <c r="G20" i="6"/>
  <c r="G25" i="13"/>
  <c r="G25" i="12"/>
  <c r="G25" i="11"/>
  <c r="G25" i="10"/>
  <c r="G25" i="9"/>
  <c r="G25" i="7"/>
  <c r="G25" i="8"/>
  <c r="G25" i="6"/>
  <c r="I71" i="13"/>
  <c r="I71" i="12"/>
  <c r="I71" i="10"/>
  <c r="I71" i="11"/>
  <c r="I71" i="9"/>
  <c r="I71" i="7"/>
  <c r="I71" i="8"/>
  <c r="I71" i="6"/>
  <c r="I65" i="13"/>
  <c r="I65" i="11"/>
  <c r="I65" i="10"/>
  <c r="I65" i="12"/>
  <c r="I65" i="9"/>
  <c r="I65" i="8"/>
  <c r="I65" i="7"/>
  <c r="I65" i="6"/>
  <c r="I13" i="13"/>
  <c r="I13" i="11"/>
  <c r="I13" i="12"/>
  <c r="I13" i="10"/>
  <c r="I13" i="9"/>
  <c r="I13" i="8"/>
  <c r="I13" i="7"/>
  <c r="I13" i="6"/>
  <c r="I69" i="13"/>
  <c r="I69" i="12"/>
  <c r="I69" i="11"/>
  <c r="I69" i="10"/>
  <c r="I69" i="9"/>
  <c r="I69" i="8"/>
  <c r="I69" i="7"/>
  <c r="I69" i="6"/>
  <c r="I46" i="13"/>
  <c r="I46" i="12"/>
  <c r="I46" i="11"/>
  <c r="I46" i="10"/>
  <c r="I46" i="9"/>
  <c r="I46" i="7"/>
  <c r="I46" i="8"/>
  <c r="I46" i="6"/>
  <c r="I48" i="13"/>
  <c r="I48" i="12"/>
  <c r="I48" i="11"/>
  <c r="I48" i="10"/>
  <c r="I48" i="9"/>
  <c r="I48" i="7"/>
  <c r="I48" i="8"/>
  <c r="I48" i="6"/>
  <c r="I5" i="13"/>
  <c r="I5" i="12"/>
  <c r="I5" i="11"/>
  <c r="I5" i="10"/>
  <c r="I5" i="9"/>
  <c r="I5" i="8"/>
  <c r="I5" i="7"/>
  <c r="I5" i="6"/>
  <c r="I14" i="13"/>
  <c r="I14" i="12"/>
  <c r="I14" i="11"/>
  <c r="I14" i="10"/>
  <c r="I14" i="9"/>
  <c r="I14" i="7"/>
  <c r="I14" i="8"/>
  <c r="I14" i="6"/>
  <c r="I70" i="13"/>
  <c r="I70" i="12"/>
  <c r="I70" i="11"/>
  <c r="I70" i="10"/>
  <c r="I70" i="9"/>
  <c r="I70" i="7"/>
  <c r="I70" i="8"/>
  <c r="I70" i="6"/>
  <c r="N65" i="13"/>
  <c r="N65" i="12"/>
  <c r="N65" i="11"/>
  <c r="N65" i="10"/>
  <c r="N65" i="9"/>
  <c r="N65" i="7"/>
  <c r="N65" i="8"/>
  <c r="N65" i="6"/>
  <c r="N13" i="13"/>
  <c r="N13" i="11"/>
  <c r="N13" i="12"/>
  <c r="N13" i="10"/>
  <c r="N13" i="9"/>
  <c r="N13" i="7"/>
  <c r="N13" i="8"/>
  <c r="N13" i="6"/>
  <c r="N69" i="13"/>
  <c r="N69" i="12"/>
  <c r="N69" i="10"/>
  <c r="N69" i="11"/>
  <c r="N69" i="9"/>
  <c r="N69" i="7"/>
  <c r="N69" i="8"/>
  <c r="N69" i="6"/>
  <c r="N46" i="13"/>
  <c r="N46" i="12"/>
  <c r="N46" i="11"/>
  <c r="N46" i="10"/>
  <c r="N46" i="9"/>
  <c r="N46" i="8"/>
  <c r="N46" i="7"/>
  <c r="N46" i="6"/>
  <c r="N48" i="13"/>
  <c r="N48" i="12"/>
  <c r="N48" i="11"/>
  <c r="N48" i="10"/>
  <c r="N48" i="9"/>
  <c r="N48" i="7"/>
  <c r="N48" i="8"/>
  <c r="N48" i="6"/>
  <c r="N5" i="13"/>
  <c r="N5" i="12"/>
  <c r="N5" i="10"/>
  <c r="N5" i="11"/>
  <c r="N5" i="9"/>
  <c r="N5" i="7"/>
  <c r="N5" i="8"/>
  <c r="N5" i="6"/>
  <c r="N14" i="13"/>
  <c r="N14" i="12"/>
  <c r="N14" i="11"/>
  <c r="N14" i="10"/>
  <c r="N14" i="9"/>
  <c r="N14" i="8"/>
  <c r="N14" i="7"/>
  <c r="N14" i="6"/>
  <c r="N70" i="13"/>
  <c r="N70" i="12"/>
  <c r="N70" i="11"/>
  <c r="N70" i="10"/>
  <c r="N70" i="9"/>
  <c r="N70" i="8"/>
  <c r="N70" i="7"/>
  <c r="N70" i="6"/>
  <c r="N47" i="13"/>
  <c r="N47" i="12"/>
  <c r="N47" i="11"/>
  <c r="N47" i="10"/>
  <c r="N47" i="9"/>
  <c r="N47" i="7"/>
  <c r="N47" i="8"/>
  <c r="N47" i="6"/>
  <c r="N10" i="13"/>
  <c r="N10" i="12"/>
  <c r="N10" i="11"/>
  <c r="N10" i="10"/>
  <c r="N10" i="9"/>
  <c r="N10" i="8"/>
  <c r="N10" i="7"/>
  <c r="N10" i="6"/>
  <c r="V7" i="13"/>
  <c r="V7" i="12"/>
  <c r="V7" i="11"/>
  <c r="V7" i="10"/>
  <c r="V7" i="9"/>
  <c r="V7" i="8"/>
  <c r="V7" i="7"/>
  <c r="V7" i="6"/>
  <c r="V80" i="13"/>
  <c r="V80" i="12"/>
  <c r="V80" i="11"/>
  <c r="V80" i="10"/>
  <c r="V80" i="9"/>
  <c r="V80" i="8"/>
  <c r="V80" i="7"/>
  <c r="V80" i="6"/>
  <c r="V74" i="13"/>
  <c r="V74" i="12"/>
  <c r="V74" i="11"/>
  <c r="V74" i="10"/>
  <c r="V74" i="9"/>
  <c r="V74" i="8"/>
  <c r="V74" i="7"/>
  <c r="V74" i="6"/>
  <c r="V84" i="13"/>
  <c r="V84" i="12"/>
  <c r="V84" i="11"/>
  <c r="V84" i="10"/>
  <c r="V84" i="9"/>
  <c r="V84" i="8"/>
  <c r="V84" i="7"/>
  <c r="V84" i="6"/>
  <c r="V86" i="13"/>
  <c r="V86" i="12"/>
  <c r="V86" i="11"/>
  <c r="V86" i="10"/>
  <c r="V86" i="9"/>
  <c r="V86" i="8"/>
  <c r="V86" i="7"/>
  <c r="V86" i="6"/>
  <c r="V72" i="13"/>
  <c r="V72" i="12"/>
  <c r="V72" i="11"/>
  <c r="V72" i="10"/>
  <c r="V72" i="9"/>
  <c r="V72" i="8"/>
  <c r="V72" i="7"/>
  <c r="V72" i="6"/>
  <c r="V82" i="13"/>
  <c r="V82" i="12"/>
  <c r="V82" i="11"/>
  <c r="V82" i="10"/>
  <c r="V82" i="9"/>
  <c r="V82" i="8"/>
  <c r="V82" i="7"/>
  <c r="V82" i="6"/>
  <c r="V60" i="13"/>
  <c r="V60" i="12"/>
  <c r="V60" i="11"/>
  <c r="V60" i="10"/>
  <c r="V60" i="9"/>
  <c r="V60" i="8"/>
  <c r="V60" i="7"/>
  <c r="V60" i="6"/>
  <c r="V85" i="13"/>
  <c r="V85" i="12"/>
  <c r="V85" i="10"/>
  <c r="V85" i="11"/>
  <c r="V85" i="9"/>
  <c r="V85" i="8"/>
  <c r="V85" i="7"/>
  <c r="V85" i="6"/>
  <c r="V49" i="13"/>
  <c r="V49" i="12"/>
  <c r="V49" i="10"/>
  <c r="V49" i="11"/>
  <c r="V49" i="9"/>
  <c r="V49" i="8"/>
  <c r="V49" i="7"/>
  <c r="V49" i="6"/>
  <c r="S11" i="13"/>
  <c r="S11" i="12"/>
  <c r="S11" i="11"/>
  <c r="S11" i="10"/>
  <c r="S11" i="9"/>
  <c r="S11" i="8"/>
  <c r="S11" i="7"/>
  <c r="S11" i="6"/>
  <c r="S81" i="13"/>
  <c r="S81" i="12"/>
  <c r="S81" i="11"/>
  <c r="S81" i="10"/>
  <c r="S81" i="9"/>
  <c r="S81" i="8"/>
  <c r="S81" i="7"/>
  <c r="S81" i="6"/>
  <c r="S21" i="13"/>
  <c r="S21" i="12"/>
  <c r="S21" i="11"/>
  <c r="S21" i="10"/>
  <c r="S21" i="9"/>
  <c r="S21" i="8"/>
  <c r="S21" i="7"/>
  <c r="S21" i="6"/>
  <c r="S19" i="13"/>
  <c r="S19" i="12"/>
  <c r="S19" i="11"/>
  <c r="S19" i="10"/>
  <c r="S19" i="9"/>
  <c r="S19" i="8"/>
  <c r="S19" i="7"/>
  <c r="S19" i="6"/>
  <c r="S24" i="13"/>
  <c r="S24" i="12"/>
  <c r="S24" i="11"/>
  <c r="S24" i="10"/>
  <c r="S24" i="9"/>
  <c r="S24" i="8"/>
  <c r="S24" i="7"/>
  <c r="S24" i="6"/>
  <c r="S4" i="13"/>
  <c r="S4" i="12"/>
  <c r="S4" i="11"/>
  <c r="S4" i="10"/>
  <c r="S4" i="9"/>
  <c r="S4" i="8"/>
  <c r="S4" i="7"/>
  <c r="S4" i="6"/>
  <c r="S66" i="13"/>
  <c r="S66" i="12"/>
  <c r="S66" i="10"/>
  <c r="S66" i="11"/>
  <c r="S66" i="9"/>
  <c r="S66" i="8"/>
  <c r="S66" i="7"/>
  <c r="S66" i="6"/>
  <c r="S22" i="13"/>
  <c r="S22" i="12"/>
  <c r="S22" i="11"/>
  <c r="S22" i="10"/>
  <c r="S22" i="9"/>
  <c r="S22" i="8"/>
  <c r="S22" i="7"/>
  <c r="S22" i="6"/>
  <c r="S20" i="13"/>
  <c r="S20" i="12"/>
  <c r="S20" i="11"/>
  <c r="S20" i="10"/>
  <c r="S20" i="9"/>
  <c r="S20" i="8"/>
  <c r="S20" i="7"/>
  <c r="S20" i="6"/>
  <c r="S25" i="13"/>
  <c r="S25" i="12"/>
  <c r="S25" i="11"/>
  <c r="S25" i="10"/>
  <c r="S25" i="9"/>
  <c r="S25" i="8"/>
  <c r="S25" i="7"/>
  <c r="S25" i="6"/>
  <c r="T81" i="13"/>
  <c r="T81" i="12"/>
  <c r="T81" i="11"/>
  <c r="T81" i="10"/>
  <c r="T81" i="9"/>
  <c r="T81" i="8"/>
  <c r="T81" i="7"/>
  <c r="T81" i="6"/>
  <c r="T21" i="13"/>
  <c r="T21" i="12"/>
  <c r="T21" i="11"/>
  <c r="T21" i="10"/>
  <c r="T21" i="9"/>
  <c r="T21" i="8"/>
  <c r="T21" i="7"/>
  <c r="T21" i="6"/>
  <c r="T19" i="13"/>
  <c r="T19" i="12"/>
  <c r="T19" i="11"/>
  <c r="T19" i="10"/>
  <c r="T19" i="9"/>
  <c r="T19" i="8"/>
  <c r="T19" i="7"/>
  <c r="T19" i="6"/>
  <c r="T4" i="13"/>
  <c r="T4" i="12"/>
  <c r="T4" i="11"/>
  <c r="T4" i="10"/>
  <c r="T4" i="9"/>
  <c r="T4" i="8"/>
  <c r="T4" i="7"/>
  <c r="T4" i="6"/>
  <c r="T66" i="13"/>
  <c r="T66" i="12"/>
  <c r="T66" i="11"/>
  <c r="T66" i="10"/>
  <c r="T66" i="9"/>
  <c r="T66" i="8"/>
  <c r="T66" i="7"/>
  <c r="T66" i="6"/>
  <c r="T22" i="13"/>
  <c r="T22" i="12"/>
  <c r="T22" i="11"/>
  <c r="T22" i="10"/>
  <c r="T22" i="9"/>
  <c r="T22" i="8"/>
  <c r="T22" i="7"/>
  <c r="T22" i="6"/>
  <c r="T71" i="13"/>
  <c r="T71" i="12"/>
  <c r="T71" i="10"/>
  <c r="T71" i="11"/>
  <c r="T71" i="9"/>
  <c r="T71" i="8"/>
  <c r="T71" i="7"/>
  <c r="T71" i="6"/>
  <c r="T20" i="13"/>
  <c r="T20" i="12"/>
  <c r="T20" i="11"/>
  <c r="T20" i="10"/>
  <c r="T20" i="9"/>
  <c r="T20" i="8"/>
  <c r="T20" i="7"/>
  <c r="T20" i="6"/>
  <c r="T25" i="13"/>
  <c r="T25" i="12"/>
  <c r="T25" i="11"/>
  <c r="T25" i="10"/>
  <c r="T25" i="9"/>
  <c r="T25" i="8"/>
  <c r="T25" i="7"/>
  <c r="T25" i="6"/>
  <c r="Q46" i="13"/>
  <c r="Q46" i="12"/>
  <c r="Q46" i="11"/>
  <c r="Q46" i="10"/>
  <c r="Q46" i="9"/>
  <c r="Q46" i="8"/>
  <c r="Q46" i="7"/>
  <c r="Q46" i="6"/>
  <c r="Q83" i="13"/>
  <c r="Q83" i="12"/>
  <c r="Q83" i="11"/>
  <c r="Q83" i="10"/>
  <c r="Q83" i="9"/>
  <c r="Q83" i="8"/>
  <c r="Q83" i="7"/>
  <c r="Q83" i="6"/>
  <c r="Q69" i="13"/>
  <c r="Q69" i="12"/>
  <c r="Q69" i="11"/>
  <c r="Q69" i="10"/>
  <c r="Q69" i="9"/>
  <c r="Q69" i="8"/>
  <c r="Q69" i="7"/>
  <c r="Q69" i="6"/>
  <c r="Q23" i="13"/>
  <c r="Q23" i="12"/>
  <c r="Q23" i="11"/>
  <c r="Q23" i="10"/>
  <c r="Q23" i="9"/>
  <c r="Q23" i="8"/>
  <c r="Q23" i="7"/>
  <c r="Q23" i="6"/>
  <c r="Q92" i="13"/>
  <c r="Q92" i="12"/>
  <c r="Q92" i="10"/>
  <c r="Q92" i="11"/>
  <c r="Q92" i="9"/>
  <c r="Q92" i="8"/>
  <c r="Q92" i="7"/>
  <c r="Q92" i="6"/>
  <c r="Q47" i="13"/>
  <c r="Q47" i="12"/>
  <c r="Q47" i="11"/>
  <c r="Q47" i="10"/>
  <c r="Q47" i="9"/>
  <c r="Q47" i="8"/>
  <c r="Q47" i="7"/>
  <c r="Q47" i="6"/>
  <c r="Q10" i="13"/>
  <c r="Q10" i="12"/>
  <c r="Q10" i="11"/>
  <c r="Q10" i="10"/>
  <c r="Q10" i="9"/>
  <c r="Q10" i="8"/>
  <c r="Q10" i="7"/>
  <c r="Q10" i="6"/>
  <c r="Q5" i="13"/>
  <c r="Q5" i="12"/>
  <c r="Q5" i="11"/>
  <c r="Q5" i="10"/>
  <c r="Q5" i="9"/>
  <c r="Q5" i="8"/>
  <c r="Q5" i="7"/>
  <c r="Q5" i="6"/>
  <c r="Q14" i="13"/>
  <c r="Q14" i="12"/>
  <c r="Q14" i="11"/>
  <c r="Q14" i="10"/>
  <c r="Q14" i="9"/>
  <c r="Q14" i="8"/>
  <c r="Q14" i="7"/>
  <c r="Q14" i="6"/>
  <c r="Q70" i="13"/>
  <c r="Q70" i="12"/>
  <c r="Q70" i="11"/>
  <c r="Q70" i="10"/>
  <c r="Q70" i="9"/>
  <c r="Q70" i="8"/>
  <c r="Q70" i="7"/>
  <c r="Q70" i="6"/>
  <c r="J11" i="13"/>
  <c r="J11" i="12"/>
  <c r="J11" i="11"/>
  <c r="J11" i="10"/>
  <c r="J11" i="9"/>
  <c r="J11" i="7"/>
  <c r="J11" i="8"/>
  <c r="J11" i="6"/>
  <c r="J83" i="13"/>
  <c r="J83" i="12"/>
  <c r="J83" i="11"/>
  <c r="J83" i="10"/>
  <c r="J83" i="9"/>
  <c r="J83" i="7"/>
  <c r="J83" i="8"/>
  <c r="J83" i="6"/>
  <c r="J24" i="13"/>
  <c r="J24" i="12"/>
  <c r="J24" i="11"/>
  <c r="J24" i="10"/>
  <c r="J24" i="9"/>
  <c r="J24" i="7"/>
  <c r="J24" i="8"/>
  <c r="J24" i="6"/>
  <c r="J15" i="13"/>
  <c r="J15" i="12"/>
  <c r="J15" i="11"/>
  <c r="J15" i="10"/>
  <c r="J15" i="9"/>
  <c r="J15" i="7"/>
  <c r="J15" i="8"/>
  <c r="J15" i="6"/>
  <c r="J71" i="13"/>
  <c r="J71" i="12"/>
  <c r="J71" i="11"/>
  <c r="J71" i="10"/>
  <c r="J71" i="9"/>
  <c r="J71" i="7"/>
  <c r="J71" i="8"/>
  <c r="J71" i="6"/>
  <c r="J72" i="13"/>
  <c r="J72" i="12"/>
  <c r="J72" i="11"/>
  <c r="J72" i="10"/>
  <c r="J72" i="9"/>
  <c r="J72" i="7"/>
  <c r="J72" i="8"/>
  <c r="J72" i="6"/>
  <c r="J82" i="13"/>
  <c r="J82" i="12"/>
  <c r="J82" i="11"/>
  <c r="J82" i="10"/>
  <c r="J82" i="9"/>
  <c r="J82" i="8"/>
  <c r="J82" i="7"/>
  <c r="J82" i="6"/>
  <c r="J60" i="13"/>
  <c r="J60" i="12"/>
  <c r="J60" i="11"/>
  <c r="J60" i="10"/>
  <c r="J60" i="9"/>
  <c r="J60" i="7"/>
  <c r="J60" i="8"/>
  <c r="J60" i="6"/>
  <c r="J85" i="13"/>
  <c r="J85" i="12"/>
  <c r="J85" i="10"/>
  <c r="J85" i="11"/>
  <c r="J85" i="9"/>
  <c r="J85" i="7"/>
  <c r="J85" i="8"/>
  <c r="J85" i="6"/>
  <c r="J49" i="13"/>
  <c r="J49" i="12"/>
  <c r="J49" i="11"/>
  <c r="J49" i="10"/>
  <c r="J49" i="9"/>
  <c r="J49" i="7"/>
  <c r="J49" i="8"/>
  <c r="J49" i="6"/>
  <c r="Z92" i="13"/>
  <c r="Z92" i="12"/>
  <c r="Z92" i="11"/>
  <c r="Z92" i="10"/>
  <c r="Z92" i="9"/>
  <c r="Z92" i="8"/>
  <c r="Z92" i="7"/>
  <c r="Z92" i="6"/>
  <c r="Z17" i="13"/>
  <c r="Z17" i="12"/>
  <c r="Z17" i="11"/>
  <c r="Z17" i="10"/>
  <c r="Z17" i="9"/>
  <c r="Z17" i="8"/>
  <c r="Z17" i="7"/>
  <c r="Z17" i="6"/>
  <c r="Z65" i="13"/>
  <c r="Z65" i="12"/>
  <c r="Z65" i="11"/>
  <c r="Z65" i="10"/>
  <c r="Z65" i="9"/>
  <c r="Z65" i="8"/>
  <c r="Z65" i="7"/>
  <c r="Z65" i="6"/>
  <c r="Z69" i="13"/>
  <c r="Z69" i="12"/>
  <c r="Z69" i="11"/>
  <c r="Z69" i="10"/>
  <c r="Z69" i="9"/>
  <c r="Z69" i="8"/>
  <c r="Z69" i="7"/>
  <c r="Z69" i="6"/>
  <c r="Z48" i="13"/>
  <c r="Z48" i="12"/>
  <c r="Z48" i="11"/>
  <c r="Z48" i="9"/>
  <c r="Z48" i="10"/>
  <c r="Z48" i="8"/>
  <c r="Z48" i="7"/>
  <c r="Z48" i="6"/>
  <c r="Z11" i="13"/>
  <c r="Z11" i="12"/>
  <c r="Z11" i="11"/>
  <c r="Z11" i="10"/>
  <c r="Z11" i="9"/>
  <c r="Z11" i="8"/>
  <c r="Z11" i="7"/>
  <c r="Z11" i="6"/>
  <c r="Z81" i="13"/>
  <c r="Z81" i="12"/>
  <c r="Z81" i="11"/>
  <c r="Z81" i="10"/>
  <c r="Z81" i="9"/>
  <c r="Z81" i="8"/>
  <c r="Z81" i="7"/>
  <c r="Z81" i="6"/>
  <c r="Z21" i="13"/>
  <c r="Z21" i="12"/>
  <c r="Z21" i="11"/>
  <c r="Z21" i="10"/>
  <c r="Z21" i="9"/>
  <c r="Z21" i="8"/>
  <c r="Z21" i="7"/>
  <c r="Z21" i="6"/>
  <c r="Z19" i="13"/>
  <c r="Z19" i="12"/>
  <c r="Z19" i="11"/>
  <c r="Z19" i="10"/>
  <c r="Z19" i="9"/>
  <c r="Z19" i="8"/>
  <c r="Z19" i="7"/>
  <c r="Z19" i="6"/>
  <c r="Z24" i="13"/>
  <c r="Z24" i="12"/>
  <c r="Z24" i="11"/>
  <c r="Z24" i="9"/>
  <c r="Z24" i="10"/>
  <c r="Z24" i="8"/>
  <c r="Z24" i="7"/>
  <c r="Z24" i="6"/>
  <c r="W69" i="13"/>
  <c r="W69" i="12"/>
  <c r="W69" i="11"/>
  <c r="W69" i="10"/>
  <c r="W69" i="9"/>
  <c r="W69" i="8"/>
  <c r="W69" i="7"/>
  <c r="W69" i="6"/>
  <c r="W48" i="13"/>
  <c r="W48" i="12"/>
  <c r="W48" i="11"/>
  <c r="W48" i="10"/>
  <c r="W48" i="9"/>
  <c r="W48" i="8"/>
  <c r="W48" i="7"/>
  <c r="W48" i="6"/>
  <c r="W92" i="13"/>
  <c r="W92" i="12"/>
  <c r="W92" i="11"/>
  <c r="W92" i="10"/>
  <c r="W92" i="9"/>
  <c r="W92" i="8"/>
  <c r="W92" i="7"/>
  <c r="W92" i="6"/>
  <c r="W17" i="13"/>
  <c r="W17" i="12"/>
  <c r="W17" i="11"/>
  <c r="W17" i="9"/>
  <c r="W17" i="10"/>
  <c r="W17" i="8"/>
  <c r="W17" i="7"/>
  <c r="W17" i="6"/>
  <c r="W5" i="13"/>
  <c r="W5" i="12"/>
  <c r="W5" i="11"/>
  <c r="W5" i="10"/>
  <c r="W5" i="9"/>
  <c r="W5" i="8"/>
  <c r="W5" i="7"/>
  <c r="W5" i="6"/>
  <c r="W14" i="13"/>
  <c r="W14" i="12"/>
  <c r="W14" i="10"/>
  <c r="W14" i="11"/>
  <c r="W14" i="9"/>
  <c r="W14" i="8"/>
  <c r="W14" i="7"/>
  <c r="W14" i="6"/>
  <c r="W70" i="13"/>
  <c r="W70" i="12"/>
  <c r="W70" i="11"/>
  <c r="W70" i="10"/>
  <c r="W70" i="9"/>
  <c r="W70" i="8"/>
  <c r="W70" i="7"/>
  <c r="W70" i="6"/>
  <c r="W47" i="13"/>
  <c r="W47" i="12"/>
  <c r="W47" i="11"/>
  <c r="W47" i="10"/>
  <c r="W47" i="9"/>
  <c r="W47" i="8"/>
  <c r="W47" i="7"/>
  <c r="W47" i="6"/>
  <c r="W10" i="13"/>
  <c r="W10" i="12"/>
  <c r="W10" i="10"/>
  <c r="W10" i="11"/>
  <c r="W10" i="9"/>
  <c r="W10" i="8"/>
  <c r="W10" i="7"/>
  <c r="W10" i="6"/>
  <c r="R44" i="13"/>
  <c r="R44" i="12"/>
  <c r="R44" i="11"/>
  <c r="R44" i="10"/>
  <c r="R44" i="9"/>
  <c r="R44" i="8"/>
  <c r="R44" i="7"/>
  <c r="R44" i="6"/>
  <c r="R57" i="13"/>
  <c r="R57" i="12"/>
  <c r="R57" i="11"/>
  <c r="R57" i="10"/>
  <c r="R57" i="9"/>
  <c r="R57" i="8"/>
  <c r="R57" i="7"/>
  <c r="R57" i="6"/>
  <c r="R91" i="13"/>
  <c r="R91" i="12"/>
  <c r="R91" i="11"/>
  <c r="R91" i="10"/>
  <c r="R91" i="9"/>
  <c r="R91" i="8"/>
  <c r="R91" i="7"/>
  <c r="R91" i="6"/>
  <c r="R9" i="13"/>
  <c r="R9" i="12"/>
  <c r="R9" i="11"/>
  <c r="R9" i="10"/>
  <c r="R9" i="9"/>
  <c r="R9" i="8"/>
  <c r="R9" i="7"/>
  <c r="R9" i="6"/>
  <c r="R8" i="13"/>
  <c r="R8" i="12"/>
  <c r="R8" i="11"/>
  <c r="R8" i="10"/>
  <c r="R8" i="9"/>
  <c r="R8" i="8"/>
  <c r="R8" i="7"/>
  <c r="R8" i="6"/>
  <c r="R43" i="13"/>
  <c r="R43" i="12"/>
  <c r="R43" i="11"/>
  <c r="R43" i="10"/>
  <c r="R43" i="9"/>
  <c r="R43" i="8"/>
  <c r="R43" i="7"/>
  <c r="R43" i="6"/>
  <c r="R3" i="13"/>
  <c r="R3" i="11"/>
  <c r="R3" i="12"/>
  <c r="R3" i="10"/>
  <c r="R3" i="9"/>
  <c r="R3" i="8"/>
  <c r="R3" i="7"/>
  <c r="R3" i="6"/>
  <c r="R36" i="13"/>
  <c r="R36" i="12"/>
  <c r="R36" i="11"/>
  <c r="R36" i="10"/>
  <c r="R36" i="9"/>
  <c r="R36" i="8"/>
  <c r="R36" i="7"/>
  <c r="R36" i="6"/>
  <c r="R76" i="13"/>
  <c r="R76" i="12"/>
  <c r="R76" i="11"/>
  <c r="R76" i="10"/>
  <c r="R76" i="9"/>
  <c r="R76" i="8"/>
  <c r="R76" i="7"/>
  <c r="R76" i="6"/>
  <c r="R56" i="13"/>
  <c r="R56" i="12"/>
  <c r="R56" i="11"/>
  <c r="R56" i="10"/>
  <c r="R56" i="9"/>
  <c r="R56" i="8"/>
  <c r="R56" i="7"/>
  <c r="R56" i="6"/>
  <c r="R50" i="13"/>
  <c r="R50" i="12"/>
  <c r="R50" i="11"/>
  <c r="R50" i="10"/>
  <c r="R50" i="9"/>
  <c r="R50" i="8"/>
  <c r="R50" i="7"/>
  <c r="R50" i="6"/>
  <c r="V52" i="13"/>
  <c r="V52" i="12"/>
  <c r="V52" i="11"/>
  <c r="V52" i="10"/>
  <c r="V52" i="9"/>
  <c r="V52" i="8"/>
  <c r="V52" i="7"/>
  <c r="V52" i="6"/>
  <c r="V68" i="13"/>
  <c r="V68" i="12"/>
  <c r="V68" i="11"/>
  <c r="V68" i="10"/>
  <c r="V68" i="9"/>
  <c r="V68" i="8"/>
  <c r="V68" i="7"/>
  <c r="V68" i="6"/>
  <c r="V29" i="13"/>
  <c r="V29" i="12"/>
  <c r="V29" i="10"/>
  <c r="V29" i="11"/>
  <c r="V29" i="9"/>
  <c r="V29" i="8"/>
  <c r="V29" i="7"/>
  <c r="V29" i="6"/>
  <c r="V39" i="13"/>
  <c r="V39" i="12"/>
  <c r="V39" i="11"/>
  <c r="V39" i="10"/>
  <c r="V39" i="9"/>
  <c r="V39" i="8"/>
  <c r="V39" i="7"/>
  <c r="V39" i="6"/>
  <c r="V31" i="13"/>
  <c r="V31" i="12"/>
  <c r="V31" i="11"/>
  <c r="V31" i="10"/>
  <c r="V31" i="9"/>
  <c r="V31" i="8"/>
  <c r="V31" i="7"/>
  <c r="V31" i="6"/>
  <c r="V44" i="13"/>
  <c r="V44" i="12"/>
  <c r="V44" i="11"/>
  <c r="V44" i="10"/>
  <c r="V44" i="9"/>
  <c r="V44" i="8"/>
  <c r="V44" i="7"/>
  <c r="V44" i="6"/>
  <c r="V51" i="13"/>
  <c r="V51" i="12"/>
  <c r="V51" i="11"/>
  <c r="V51" i="10"/>
  <c r="V51" i="9"/>
  <c r="V51" i="8"/>
  <c r="V51" i="7"/>
  <c r="V51" i="6"/>
  <c r="V78" i="13"/>
  <c r="V78" i="12"/>
  <c r="V78" i="11"/>
  <c r="V78" i="10"/>
  <c r="V78" i="9"/>
  <c r="V78" i="8"/>
  <c r="V78" i="7"/>
  <c r="V78" i="6"/>
  <c r="V8" i="13"/>
  <c r="V8" i="12"/>
  <c r="V8" i="11"/>
  <c r="V8" i="9"/>
  <c r="V8" i="10"/>
  <c r="V8" i="8"/>
  <c r="V8" i="7"/>
  <c r="V8" i="6"/>
  <c r="V50" i="13"/>
  <c r="V50" i="12"/>
  <c r="V50" i="11"/>
  <c r="V50" i="10"/>
  <c r="V50" i="9"/>
  <c r="V50" i="8"/>
  <c r="V50" i="7"/>
  <c r="V50" i="6"/>
  <c r="Z55" i="13"/>
  <c r="Z55" i="12"/>
  <c r="Z55" i="11"/>
  <c r="Z55" i="10"/>
  <c r="Z55" i="9"/>
  <c r="Z55" i="8"/>
  <c r="Z55" i="7"/>
  <c r="Z55" i="6"/>
  <c r="Z78" i="13"/>
  <c r="Z78" i="12"/>
  <c r="Z78" i="11"/>
  <c r="Z78" i="10"/>
  <c r="Z78" i="9"/>
  <c r="Z78" i="8"/>
  <c r="Z78" i="7"/>
  <c r="Z78" i="6"/>
  <c r="Z44" i="13"/>
  <c r="Z44" i="12"/>
  <c r="Z44" i="11"/>
  <c r="Z44" i="10"/>
  <c r="Z44" i="9"/>
  <c r="Z44" i="8"/>
  <c r="Z44" i="7"/>
  <c r="Z44" i="6"/>
  <c r="Z57" i="13"/>
  <c r="Z57" i="12"/>
  <c r="Z57" i="11"/>
  <c r="Z57" i="10"/>
  <c r="Z57" i="9"/>
  <c r="Z57" i="8"/>
  <c r="Z57" i="7"/>
  <c r="Z57" i="6"/>
  <c r="Z91" i="13"/>
  <c r="Z91" i="12"/>
  <c r="Z91" i="11"/>
  <c r="Z91" i="10"/>
  <c r="Z91" i="9"/>
  <c r="Z91" i="8"/>
  <c r="Z91" i="7"/>
  <c r="Z91" i="6"/>
  <c r="Z53" i="13"/>
  <c r="Z53" i="12"/>
  <c r="Z53" i="11"/>
  <c r="Z53" i="10"/>
  <c r="Z53" i="9"/>
  <c r="Z53" i="8"/>
  <c r="Z53" i="7"/>
  <c r="Z53" i="6"/>
  <c r="Z37" i="13"/>
  <c r="Z37" i="11"/>
  <c r="Z37" i="10"/>
  <c r="Z37" i="12"/>
  <c r="Z37" i="9"/>
  <c r="Z37" i="8"/>
  <c r="Z37" i="7"/>
  <c r="Z37" i="6"/>
  <c r="Z77" i="13"/>
  <c r="Z77" i="12"/>
  <c r="Z77" i="11"/>
  <c r="Z77" i="10"/>
  <c r="Z77" i="9"/>
  <c r="Z77" i="8"/>
  <c r="Z77" i="7"/>
  <c r="Z77" i="6"/>
  <c r="Z59" i="13"/>
  <c r="Z59" i="12"/>
  <c r="Z59" i="11"/>
  <c r="Z59" i="10"/>
  <c r="Z59" i="9"/>
  <c r="Z59" i="8"/>
  <c r="Z59" i="7"/>
  <c r="Z59" i="6"/>
  <c r="Z34" i="13"/>
  <c r="Z34" i="12"/>
  <c r="Z34" i="11"/>
  <c r="Z34" i="10"/>
  <c r="Z34" i="9"/>
  <c r="Z34" i="8"/>
  <c r="Z34" i="7"/>
  <c r="Z34" i="6"/>
  <c r="Z50" i="13"/>
  <c r="Z50" i="12"/>
  <c r="Z50" i="11"/>
  <c r="Z50" i="10"/>
  <c r="Z50" i="9"/>
  <c r="Z50" i="8"/>
  <c r="Z50" i="7"/>
  <c r="Z50" i="6"/>
  <c r="N39" i="13"/>
  <c r="N39" i="12"/>
  <c r="N39" i="11"/>
  <c r="N39" i="10"/>
  <c r="N39" i="9"/>
  <c r="N39" i="7"/>
  <c r="N39" i="8"/>
  <c r="N39" i="6"/>
  <c r="N31" i="13"/>
  <c r="N31" i="12"/>
  <c r="N31" i="11"/>
  <c r="N31" i="10"/>
  <c r="N31" i="9"/>
  <c r="N31" i="7"/>
  <c r="N31" i="8"/>
  <c r="N31" i="6"/>
  <c r="N53" i="13"/>
  <c r="N53" i="12"/>
  <c r="N53" i="10"/>
  <c r="N53" i="11"/>
  <c r="N53" i="9"/>
  <c r="N53" i="7"/>
  <c r="N53" i="8"/>
  <c r="N53" i="6"/>
  <c r="N77" i="13"/>
  <c r="N77" i="11"/>
  <c r="N77" i="12"/>
  <c r="N77" i="10"/>
  <c r="N77" i="9"/>
  <c r="N77" i="7"/>
  <c r="N77" i="8"/>
  <c r="N77" i="6"/>
  <c r="N56" i="13"/>
  <c r="N56" i="12"/>
  <c r="N56" i="11"/>
  <c r="N56" i="10"/>
  <c r="N56" i="9"/>
  <c r="N56" i="7"/>
  <c r="N56" i="8"/>
  <c r="N56" i="6"/>
  <c r="N64" i="13"/>
  <c r="N64" i="12"/>
  <c r="N64" i="11"/>
  <c r="N64" i="10"/>
  <c r="N64" i="9"/>
  <c r="N64" i="7"/>
  <c r="N64" i="8"/>
  <c r="N64" i="6"/>
  <c r="N79" i="13"/>
  <c r="N79" i="12"/>
  <c r="N79" i="11"/>
  <c r="N79" i="10"/>
  <c r="N79" i="9"/>
  <c r="N79" i="7"/>
  <c r="N79" i="8"/>
  <c r="N79" i="6"/>
  <c r="N42" i="13"/>
  <c r="N42" i="12"/>
  <c r="N42" i="11"/>
  <c r="N42" i="10"/>
  <c r="N42" i="9"/>
  <c r="N42" i="8"/>
  <c r="N42" i="7"/>
  <c r="N42" i="6"/>
  <c r="N61" i="13"/>
  <c r="N61" i="12"/>
  <c r="N61" i="11"/>
  <c r="N61" i="10"/>
  <c r="N61" i="9"/>
  <c r="N61" i="7"/>
  <c r="N61" i="8"/>
  <c r="N61" i="6"/>
  <c r="N34" i="13"/>
  <c r="N34" i="12"/>
  <c r="N34" i="11"/>
  <c r="N34" i="10"/>
  <c r="N34" i="9"/>
  <c r="N34" i="8"/>
  <c r="N34" i="7"/>
  <c r="N34" i="6"/>
  <c r="H44" i="13"/>
  <c r="H44" i="12"/>
  <c r="H44" i="11"/>
  <c r="H44" i="10"/>
  <c r="H44" i="9"/>
  <c r="H44" i="8"/>
  <c r="H44" i="7"/>
  <c r="H44" i="6"/>
  <c r="H29" i="13"/>
  <c r="H29" i="12"/>
  <c r="H29" i="11"/>
  <c r="H29" i="10"/>
  <c r="H29" i="9"/>
  <c r="H29" i="7"/>
  <c r="H29" i="8"/>
  <c r="H29" i="6"/>
  <c r="H50" i="13"/>
  <c r="H50" i="12"/>
  <c r="H50" i="10"/>
  <c r="H50" i="11"/>
  <c r="H50" i="9"/>
  <c r="H50" i="7"/>
  <c r="H50" i="8"/>
  <c r="H50" i="6"/>
  <c r="H87" i="13"/>
  <c r="H87" i="12"/>
  <c r="H87" i="11"/>
  <c r="H87" i="10"/>
  <c r="H87" i="9"/>
  <c r="H87" i="7"/>
  <c r="H87" i="8"/>
  <c r="H87" i="6"/>
  <c r="H3" i="13"/>
  <c r="H3" i="12"/>
  <c r="H3" i="10"/>
  <c r="H3" i="11"/>
  <c r="H3" i="9"/>
  <c r="H3" i="7"/>
  <c r="H3" i="8"/>
  <c r="H3" i="6"/>
  <c r="H52" i="13"/>
  <c r="H52" i="12"/>
  <c r="H52" i="11"/>
  <c r="H52" i="10"/>
  <c r="H52" i="9"/>
  <c r="H52" i="8"/>
  <c r="H52" i="7"/>
  <c r="H52" i="6"/>
  <c r="H59" i="13"/>
  <c r="H59" i="12"/>
  <c r="H59" i="11"/>
  <c r="H59" i="10"/>
  <c r="H59" i="9"/>
  <c r="H59" i="7"/>
  <c r="H59" i="8"/>
  <c r="H59" i="6"/>
  <c r="H68" i="13"/>
  <c r="H68" i="12"/>
  <c r="H68" i="11"/>
  <c r="H68" i="10"/>
  <c r="H68" i="9"/>
  <c r="H68" i="8"/>
  <c r="H68" i="7"/>
  <c r="H68" i="6"/>
  <c r="H58" i="13"/>
  <c r="H58" i="12"/>
  <c r="H58" i="10"/>
  <c r="H58" i="11"/>
  <c r="H58" i="9"/>
  <c r="H58" i="7"/>
  <c r="H58" i="8"/>
  <c r="H58" i="6"/>
  <c r="H32" i="13"/>
  <c r="H32" i="12"/>
  <c r="H32" i="11"/>
  <c r="H32" i="10"/>
  <c r="H32" i="9"/>
  <c r="H32" i="8"/>
  <c r="H32" i="7"/>
  <c r="H32" i="6"/>
  <c r="H41" i="13"/>
  <c r="H41" i="12"/>
  <c r="H41" i="11"/>
  <c r="H41" i="10"/>
  <c r="H41" i="9"/>
  <c r="H41" i="7"/>
  <c r="H41" i="8"/>
  <c r="H41" i="6"/>
  <c r="S52" i="13"/>
  <c r="S52" i="12"/>
  <c r="S52" i="11"/>
  <c r="S52" i="10"/>
  <c r="S52" i="9"/>
  <c r="S52" i="8"/>
  <c r="S52" i="7"/>
  <c r="S52" i="6"/>
  <c r="S62" i="13"/>
  <c r="S62" i="12"/>
  <c r="S62" i="10"/>
  <c r="S62" i="11"/>
  <c r="S62" i="9"/>
  <c r="S62" i="8"/>
  <c r="S62" i="7"/>
  <c r="S62" i="6"/>
  <c r="S79" i="13"/>
  <c r="S79" i="12"/>
  <c r="S79" i="11"/>
  <c r="S79" i="10"/>
  <c r="S79" i="9"/>
  <c r="S79" i="8"/>
  <c r="S79" i="7"/>
  <c r="S79" i="6"/>
  <c r="S73" i="13"/>
  <c r="S73" i="12"/>
  <c r="S73" i="11"/>
  <c r="S73" i="10"/>
  <c r="S73" i="9"/>
  <c r="S73" i="8"/>
  <c r="S73" i="7"/>
  <c r="S73" i="6"/>
  <c r="S54" i="13"/>
  <c r="S54" i="12"/>
  <c r="S54" i="11"/>
  <c r="S54" i="10"/>
  <c r="S54" i="9"/>
  <c r="S54" i="8"/>
  <c r="S54" i="7"/>
  <c r="S54" i="6"/>
  <c r="S38" i="13"/>
  <c r="S38" i="12"/>
  <c r="S38" i="11"/>
  <c r="S38" i="10"/>
  <c r="S38" i="9"/>
  <c r="S38" i="8"/>
  <c r="S38" i="7"/>
  <c r="S38" i="6"/>
  <c r="S31" i="13"/>
  <c r="S31" i="12"/>
  <c r="S31" i="11"/>
  <c r="S31" i="10"/>
  <c r="S31" i="9"/>
  <c r="S31" i="8"/>
  <c r="S31" i="7"/>
  <c r="S31" i="6"/>
  <c r="S58" i="13"/>
  <c r="S58" i="12"/>
  <c r="S58" i="10"/>
  <c r="S58" i="11"/>
  <c r="S58" i="9"/>
  <c r="S58" i="8"/>
  <c r="S58" i="7"/>
  <c r="S58" i="6"/>
  <c r="S32" i="13"/>
  <c r="S32" i="12"/>
  <c r="S32" i="11"/>
  <c r="S32" i="10"/>
  <c r="S32" i="9"/>
  <c r="S32" i="8"/>
  <c r="S32" i="7"/>
  <c r="S32" i="6"/>
  <c r="S91" i="13"/>
  <c r="S91" i="12"/>
  <c r="S91" i="11"/>
  <c r="S91" i="10"/>
  <c r="S91" i="9"/>
  <c r="S91" i="8"/>
  <c r="S91" i="7"/>
  <c r="S91" i="6"/>
  <c r="W73" i="13"/>
  <c r="W73" i="12"/>
  <c r="W73" i="11"/>
  <c r="W73" i="9"/>
  <c r="W73" i="10"/>
  <c r="W73" i="8"/>
  <c r="W73" i="7"/>
  <c r="W73" i="6"/>
  <c r="W9" i="13"/>
  <c r="W9" i="12"/>
  <c r="W9" i="11"/>
  <c r="W9" i="9"/>
  <c r="W9" i="10"/>
  <c r="W9" i="8"/>
  <c r="W9" i="7"/>
  <c r="W9" i="6"/>
  <c r="W8" i="13"/>
  <c r="W8" i="12"/>
  <c r="W8" i="11"/>
  <c r="W8" i="10"/>
  <c r="W8" i="9"/>
  <c r="W8" i="8"/>
  <c r="W8" i="7"/>
  <c r="W8" i="6"/>
  <c r="W36" i="13"/>
  <c r="W36" i="12"/>
  <c r="W36" i="11"/>
  <c r="W36" i="10"/>
  <c r="W36" i="9"/>
  <c r="W36" i="8"/>
  <c r="W36" i="7"/>
  <c r="W36" i="6"/>
  <c r="W40" i="13"/>
  <c r="W40" i="12"/>
  <c r="W40" i="11"/>
  <c r="W40" i="10"/>
  <c r="W40" i="9"/>
  <c r="W40" i="8"/>
  <c r="W40" i="7"/>
  <c r="W40" i="6"/>
  <c r="W39" i="13"/>
  <c r="W39" i="12"/>
  <c r="W39" i="11"/>
  <c r="W39" i="10"/>
  <c r="W39" i="9"/>
  <c r="W39" i="8"/>
  <c r="W39" i="7"/>
  <c r="W39" i="6"/>
  <c r="W77" i="13"/>
  <c r="W77" i="12"/>
  <c r="W77" i="11"/>
  <c r="W77" i="9"/>
  <c r="W77" i="10"/>
  <c r="W77" i="8"/>
  <c r="W77" i="7"/>
  <c r="W77" i="6"/>
  <c r="W57" i="13"/>
  <c r="W57" i="12"/>
  <c r="W57" i="11"/>
  <c r="W57" i="9"/>
  <c r="W57" i="10"/>
  <c r="W57" i="8"/>
  <c r="W57" i="7"/>
  <c r="W57" i="6"/>
  <c r="W68" i="13"/>
  <c r="W68" i="12"/>
  <c r="W68" i="11"/>
  <c r="W68" i="10"/>
  <c r="W68" i="9"/>
  <c r="W68" i="8"/>
  <c r="W68" i="7"/>
  <c r="W68" i="6"/>
  <c r="W30" i="13"/>
  <c r="W30" i="12"/>
  <c r="W30" i="10"/>
  <c r="W30" i="11"/>
  <c r="W30" i="9"/>
  <c r="W30" i="8"/>
  <c r="W30" i="7"/>
  <c r="W30" i="6"/>
  <c r="W29" i="13"/>
  <c r="W29" i="12"/>
  <c r="W29" i="11"/>
  <c r="W29" i="9"/>
  <c r="W29" i="10"/>
  <c r="W29" i="8"/>
  <c r="W29" i="7"/>
  <c r="W29" i="6"/>
  <c r="Q8" i="13"/>
  <c r="Q8" i="12"/>
  <c r="Q8" i="10"/>
  <c r="Q8" i="11"/>
  <c r="Q8" i="9"/>
  <c r="Q8" i="8"/>
  <c r="Q8" i="7"/>
  <c r="Q8" i="6"/>
  <c r="Q32" i="13"/>
  <c r="Q32" i="12"/>
  <c r="Q32" i="11"/>
  <c r="Q32" i="10"/>
  <c r="Q32" i="9"/>
  <c r="Q32" i="8"/>
  <c r="Q32" i="7"/>
  <c r="Q32" i="6"/>
  <c r="Q28" i="13"/>
  <c r="Q28" i="12"/>
  <c r="Q28" i="10"/>
  <c r="Q28" i="11"/>
  <c r="Q28" i="9"/>
  <c r="Q28" i="8"/>
  <c r="Q28" i="7"/>
  <c r="Q28" i="6"/>
  <c r="Q35" i="13"/>
  <c r="Q35" i="12"/>
  <c r="Q35" i="11"/>
  <c r="Q35" i="10"/>
  <c r="Q35" i="9"/>
  <c r="Q35" i="8"/>
  <c r="Q35" i="7"/>
  <c r="Q35" i="6"/>
  <c r="Q31" i="13"/>
  <c r="Q31" i="12"/>
  <c r="Q31" i="11"/>
  <c r="Q31" i="10"/>
  <c r="Q31" i="9"/>
  <c r="Q31" i="8"/>
  <c r="Q31" i="7"/>
  <c r="Q31" i="6"/>
  <c r="Q41" i="13"/>
  <c r="Q41" i="12"/>
  <c r="Q41" i="11"/>
  <c r="Q41" i="10"/>
  <c r="Q41" i="9"/>
  <c r="Q41" i="8"/>
  <c r="Q41" i="7"/>
  <c r="Q41" i="6"/>
  <c r="Q73" i="13"/>
  <c r="Q73" i="12"/>
  <c r="Q73" i="11"/>
  <c r="Q73" i="10"/>
  <c r="Q73" i="9"/>
  <c r="Q73" i="8"/>
  <c r="Q73" i="7"/>
  <c r="Q73" i="6"/>
  <c r="Q55" i="13"/>
  <c r="Q55" i="12"/>
  <c r="Q55" i="11"/>
  <c r="Q55" i="10"/>
  <c r="Q55" i="9"/>
  <c r="Q55" i="8"/>
  <c r="Q55" i="7"/>
  <c r="Q55" i="6"/>
  <c r="Q3" i="13"/>
  <c r="Q3" i="12"/>
  <c r="Q3" i="11"/>
  <c r="Q3" i="10"/>
  <c r="Q3" i="9"/>
  <c r="Q3" i="7"/>
  <c r="Q3" i="8"/>
  <c r="Q3" i="6"/>
  <c r="Q53" i="13"/>
  <c r="Q53" i="12"/>
  <c r="Q53" i="11"/>
  <c r="Q53" i="10"/>
  <c r="Q53" i="9"/>
  <c r="Q53" i="8"/>
  <c r="Q53" i="7"/>
  <c r="Q53" i="6"/>
  <c r="O44" i="13"/>
  <c r="O44" i="12"/>
  <c r="O44" i="11"/>
  <c r="O44" i="10"/>
  <c r="O44" i="9"/>
  <c r="O44" i="8"/>
  <c r="O44" i="7"/>
  <c r="O44" i="6"/>
  <c r="O33" i="13"/>
  <c r="O33" i="12"/>
  <c r="O33" i="11"/>
  <c r="O33" i="10"/>
  <c r="O33" i="9"/>
  <c r="O33" i="8"/>
  <c r="O33" i="7"/>
  <c r="O33" i="6"/>
  <c r="O54" i="13"/>
  <c r="O54" i="12"/>
  <c r="O54" i="11"/>
  <c r="O54" i="10"/>
  <c r="O54" i="9"/>
  <c r="O54" i="8"/>
  <c r="O54" i="7"/>
  <c r="O54" i="6"/>
  <c r="O37" i="13"/>
  <c r="O37" i="12"/>
  <c r="O37" i="11"/>
  <c r="O37" i="10"/>
  <c r="O37" i="9"/>
  <c r="O37" i="8"/>
  <c r="O37" i="7"/>
  <c r="O37" i="6"/>
  <c r="O28" i="13"/>
  <c r="O28" i="12"/>
  <c r="O28" i="11"/>
  <c r="O28" i="10"/>
  <c r="O28" i="9"/>
  <c r="O28" i="8"/>
  <c r="O28" i="7"/>
  <c r="O28" i="6"/>
  <c r="O43" i="13"/>
  <c r="O43" i="12"/>
  <c r="O43" i="11"/>
  <c r="O43" i="10"/>
  <c r="O43" i="9"/>
  <c r="O43" i="8"/>
  <c r="O43" i="7"/>
  <c r="O43" i="6"/>
  <c r="O79" i="13"/>
  <c r="O79" i="12"/>
  <c r="O79" i="11"/>
  <c r="O79" i="10"/>
  <c r="O79" i="9"/>
  <c r="O79" i="8"/>
  <c r="O79" i="7"/>
  <c r="O79" i="6"/>
  <c r="O61" i="13"/>
  <c r="O61" i="12"/>
  <c r="O61" i="11"/>
  <c r="O61" i="10"/>
  <c r="O61" i="9"/>
  <c r="O61" i="8"/>
  <c r="O61" i="7"/>
  <c r="O61" i="6"/>
  <c r="O63" i="13"/>
  <c r="O63" i="12"/>
  <c r="O63" i="11"/>
  <c r="O63" i="10"/>
  <c r="O63" i="9"/>
  <c r="O63" i="8"/>
  <c r="O63" i="7"/>
  <c r="O63" i="6"/>
  <c r="O76" i="13"/>
  <c r="O76" i="12"/>
  <c r="O76" i="11"/>
  <c r="O76" i="10"/>
  <c r="O76" i="9"/>
  <c r="O76" i="8"/>
  <c r="O76" i="7"/>
  <c r="O76" i="6"/>
  <c r="O56" i="13"/>
  <c r="O56" i="12"/>
  <c r="O56" i="11"/>
  <c r="O56" i="10"/>
  <c r="O56" i="9"/>
  <c r="O56" i="8"/>
  <c r="O56" i="7"/>
  <c r="O56" i="6"/>
  <c r="I32" i="13"/>
  <c r="I32" i="12"/>
  <c r="I32" i="11"/>
  <c r="I32" i="10"/>
  <c r="I32" i="9"/>
  <c r="I32" i="7"/>
  <c r="I32" i="8"/>
  <c r="I32" i="6"/>
  <c r="I28" i="13"/>
  <c r="I28" i="12"/>
  <c r="I28" i="11"/>
  <c r="I28" i="10"/>
  <c r="I28" i="9"/>
  <c r="I28" i="7"/>
  <c r="I28" i="8"/>
  <c r="I28" i="6"/>
  <c r="I8" i="13"/>
  <c r="I8" i="12"/>
  <c r="I8" i="11"/>
  <c r="I8" i="10"/>
  <c r="I8" i="9"/>
  <c r="I8" i="7"/>
  <c r="I8" i="8"/>
  <c r="I8" i="6"/>
  <c r="I37" i="13"/>
  <c r="I37" i="12"/>
  <c r="I37" i="11"/>
  <c r="I37" i="10"/>
  <c r="I37" i="9"/>
  <c r="I37" i="8"/>
  <c r="I37" i="7"/>
  <c r="I37" i="6"/>
  <c r="I77" i="13"/>
  <c r="I77" i="12"/>
  <c r="I77" i="11"/>
  <c r="I77" i="10"/>
  <c r="I77" i="9"/>
  <c r="I77" i="8"/>
  <c r="I77" i="7"/>
  <c r="I77" i="6"/>
  <c r="I59" i="13"/>
  <c r="I59" i="12"/>
  <c r="I59" i="11"/>
  <c r="I59" i="10"/>
  <c r="I59" i="9"/>
  <c r="I59" i="7"/>
  <c r="I59" i="8"/>
  <c r="I59" i="6"/>
  <c r="I87" i="13"/>
  <c r="I87" i="12"/>
  <c r="I87" i="10"/>
  <c r="I87" i="11"/>
  <c r="I87" i="9"/>
  <c r="I87" i="7"/>
  <c r="I87" i="8"/>
  <c r="I87" i="6"/>
  <c r="I9" i="13"/>
  <c r="I9" i="11"/>
  <c r="I9" i="12"/>
  <c r="I9" i="10"/>
  <c r="I9" i="9"/>
  <c r="I9" i="8"/>
  <c r="I9" i="7"/>
  <c r="I9" i="6"/>
  <c r="I51" i="13"/>
  <c r="I51" i="12"/>
  <c r="I51" i="11"/>
  <c r="I51" i="10"/>
  <c r="I51" i="9"/>
  <c r="I51" i="7"/>
  <c r="I51" i="8"/>
  <c r="I51" i="6"/>
  <c r="I52" i="13"/>
  <c r="I52" i="12"/>
  <c r="I52" i="11"/>
  <c r="I52" i="10"/>
  <c r="I52" i="9"/>
  <c r="I52" i="7"/>
  <c r="I52" i="8"/>
  <c r="I52" i="6"/>
  <c r="X4" i="13"/>
  <c r="X4" i="12"/>
  <c r="X4" i="11"/>
  <c r="X4" i="10"/>
  <c r="X4" i="9"/>
  <c r="X4" i="8"/>
  <c r="X4" i="7"/>
  <c r="X4" i="6"/>
  <c r="X22" i="13"/>
  <c r="X22" i="12"/>
  <c r="X22" i="11"/>
  <c r="X22" i="9"/>
  <c r="X22" i="10"/>
  <c r="X22" i="8"/>
  <c r="X22" i="7"/>
  <c r="X22" i="6"/>
  <c r="X25" i="13"/>
  <c r="X25" i="12"/>
  <c r="X25" i="11"/>
  <c r="X25" i="10"/>
  <c r="X25" i="9"/>
  <c r="X25" i="8"/>
  <c r="X25" i="7"/>
  <c r="X25" i="6"/>
  <c r="X69" i="13"/>
  <c r="X69" i="12"/>
  <c r="X69" i="11"/>
  <c r="X69" i="10"/>
  <c r="X69" i="9"/>
  <c r="X69" i="8"/>
  <c r="X69" i="7"/>
  <c r="X69" i="6"/>
  <c r="X48" i="13"/>
  <c r="X48" i="12"/>
  <c r="X48" i="11"/>
  <c r="X48" i="10"/>
  <c r="X48" i="9"/>
  <c r="X48" i="8"/>
  <c r="X48" i="7"/>
  <c r="X48" i="6"/>
  <c r="X12" i="13"/>
  <c r="X12" i="12"/>
  <c r="X12" i="11"/>
  <c r="X12" i="10"/>
  <c r="X12" i="9"/>
  <c r="X12" i="8"/>
  <c r="X12" i="7"/>
  <c r="X12" i="6"/>
  <c r="X15" i="13"/>
  <c r="X15" i="12"/>
  <c r="X15" i="10"/>
  <c r="X15" i="9"/>
  <c r="X15" i="11"/>
  <c r="X15" i="8"/>
  <c r="X15" i="7"/>
  <c r="X15" i="6"/>
  <c r="X83" i="13"/>
  <c r="X83" i="12"/>
  <c r="X83" i="11"/>
  <c r="X83" i="10"/>
  <c r="X83" i="9"/>
  <c r="X83" i="8"/>
  <c r="X83" i="7"/>
  <c r="X83" i="6"/>
  <c r="X71" i="13"/>
  <c r="X71" i="12"/>
  <c r="X71" i="10"/>
  <c r="X71" i="11"/>
  <c r="X71" i="9"/>
  <c r="X71" i="8"/>
  <c r="X71" i="7"/>
  <c r="X71" i="6"/>
  <c r="X65" i="13"/>
  <c r="X65" i="12"/>
  <c r="X65" i="11"/>
  <c r="X65" i="10"/>
  <c r="X65" i="9"/>
  <c r="X65" i="8"/>
  <c r="X65" i="7"/>
  <c r="X65" i="6"/>
  <c r="U85" i="13"/>
  <c r="U85" i="12"/>
  <c r="U85" i="11"/>
  <c r="U85" i="10"/>
  <c r="U85" i="9"/>
  <c r="U85" i="8"/>
  <c r="U85" i="7"/>
  <c r="U85" i="6"/>
  <c r="U11" i="13"/>
  <c r="U11" i="12"/>
  <c r="U11" i="11"/>
  <c r="U11" i="10"/>
  <c r="U11" i="9"/>
  <c r="U11" i="8"/>
  <c r="U11" i="7"/>
  <c r="U11" i="6"/>
  <c r="U21" i="13"/>
  <c r="U21" i="12"/>
  <c r="U21" i="11"/>
  <c r="U21" i="10"/>
  <c r="U21" i="9"/>
  <c r="U21" i="8"/>
  <c r="U21" i="7"/>
  <c r="U21" i="6"/>
  <c r="U25" i="13"/>
  <c r="U25" i="12"/>
  <c r="U25" i="11"/>
  <c r="U25" i="10"/>
  <c r="U25" i="9"/>
  <c r="U25" i="8"/>
  <c r="U25" i="7"/>
  <c r="U25" i="6"/>
  <c r="U15" i="13"/>
  <c r="U15" i="12"/>
  <c r="U15" i="11"/>
  <c r="U15" i="10"/>
  <c r="U15" i="9"/>
  <c r="U15" i="8"/>
  <c r="U15" i="7"/>
  <c r="U15" i="6"/>
  <c r="U84" i="13"/>
  <c r="U84" i="12"/>
  <c r="U84" i="10"/>
  <c r="U84" i="11"/>
  <c r="U84" i="9"/>
  <c r="U84" i="8"/>
  <c r="U84" i="7"/>
  <c r="U84" i="6"/>
  <c r="U86" i="13"/>
  <c r="U86" i="12"/>
  <c r="U86" i="11"/>
  <c r="U86" i="10"/>
  <c r="U86" i="9"/>
  <c r="U86" i="8"/>
  <c r="U86" i="7"/>
  <c r="U86" i="6"/>
  <c r="U72" i="13"/>
  <c r="U72" i="12"/>
  <c r="U72" i="10"/>
  <c r="U72" i="11"/>
  <c r="U72" i="9"/>
  <c r="U72" i="8"/>
  <c r="U72" i="7"/>
  <c r="U72" i="6"/>
  <c r="U82" i="13"/>
  <c r="U82" i="12"/>
  <c r="U82" i="11"/>
  <c r="U82" i="10"/>
  <c r="U82" i="9"/>
  <c r="U82" i="8"/>
  <c r="U82" i="7"/>
  <c r="U82" i="6"/>
  <c r="U60" i="13"/>
  <c r="U60" i="12"/>
  <c r="U60" i="10"/>
  <c r="U60" i="11"/>
  <c r="U60" i="9"/>
  <c r="U60" i="8"/>
  <c r="U60" i="7"/>
  <c r="U60" i="6"/>
  <c r="K80" i="13"/>
  <c r="K80" i="12"/>
  <c r="K80" i="11"/>
  <c r="K80" i="10"/>
  <c r="K80" i="9"/>
  <c r="K80" i="7"/>
  <c r="K80" i="8"/>
  <c r="K80" i="6"/>
  <c r="K84" i="13"/>
  <c r="K84" i="12"/>
  <c r="K84" i="11"/>
  <c r="K84" i="10"/>
  <c r="K84" i="9"/>
  <c r="K84" i="7"/>
  <c r="K84" i="8"/>
  <c r="K84" i="6"/>
  <c r="K5" i="13"/>
  <c r="K5" i="12"/>
  <c r="K5" i="11"/>
  <c r="K5" i="10"/>
  <c r="K5" i="9"/>
  <c r="K5" i="7"/>
  <c r="K5" i="8"/>
  <c r="K5" i="6"/>
  <c r="K70" i="13"/>
  <c r="K70" i="12"/>
  <c r="K70" i="11"/>
  <c r="K70" i="10"/>
  <c r="K70" i="9"/>
  <c r="K70" i="7"/>
  <c r="K70" i="8"/>
  <c r="K70" i="6"/>
  <c r="K10" i="13"/>
  <c r="K10" i="12"/>
  <c r="K10" i="11"/>
  <c r="K10" i="10"/>
  <c r="K10" i="9"/>
  <c r="K10" i="7"/>
  <c r="K10" i="8"/>
  <c r="K10" i="6"/>
  <c r="K4" i="13"/>
  <c r="K4" i="12"/>
  <c r="K4" i="11"/>
  <c r="K4" i="10"/>
  <c r="K4" i="9"/>
  <c r="K4" i="7"/>
  <c r="K4" i="8"/>
  <c r="K4" i="6"/>
  <c r="K66" i="13"/>
  <c r="K66" i="12"/>
  <c r="K66" i="10"/>
  <c r="K66" i="11"/>
  <c r="K66" i="9"/>
  <c r="K66" i="7"/>
  <c r="K66" i="8"/>
  <c r="K66" i="6"/>
  <c r="K21" i="13"/>
  <c r="K21" i="12"/>
  <c r="K21" i="11"/>
  <c r="K21" i="10"/>
  <c r="K21" i="9"/>
  <c r="K21" i="7"/>
  <c r="K21" i="8"/>
  <c r="K21" i="6"/>
  <c r="K20" i="13"/>
  <c r="K20" i="12"/>
  <c r="K20" i="11"/>
  <c r="K20" i="10"/>
  <c r="K20" i="9"/>
  <c r="K20" i="7"/>
  <c r="K20" i="8"/>
  <c r="K20" i="6"/>
  <c r="K25" i="13"/>
  <c r="K25" i="12"/>
  <c r="K25" i="11"/>
  <c r="K25" i="10"/>
  <c r="K25" i="9"/>
  <c r="K25" i="7"/>
  <c r="K25" i="8"/>
  <c r="K25" i="6"/>
  <c r="O69" i="13"/>
  <c r="O69" i="12"/>
  <c r="O69" i="11"/>
  <c r="O69" i="10"/>
  <c r="O69" i="9"/>
  <c r="O69" i="8"/>
  <c r="O69" i="7"/>
  <c r="O69" i="6"/>
  <c r="O48" i="13"/>
  <c r="O48" i="12"/>
  <c r="O48" i="11"/>
  <c r="O48" i="10"/>
  <c r="O48" i="9"/>
  <c r="O48" i="8"/>
  <c r="O48" i="7"/>
  <c r="O48" i="6"/>
  <c r="O92" i="13"/>
  <c r="O92" i="12"/>
  <c r="O92" i="11"/>
  <c r="O92" i="10"/>
  <c r="O92" i="9"/>
  <c r="O92" i="7"/>
  <c r="O92" i="8"/>
  <c r="O92" i="6"/>
  <c r="O17" i="13"/>
  <c r="O17" i="12"/>
  <c r="O17" i="11"/>
  <c r="O17" i="10"/>
  <c r="O17" i="9"/>
  <c r="O17" i="8"/>
  <c r="O17" i="7"/>
  <c r="O17" i="6"/>
  <c r="O5" i="13"/>
  <c r="O5" i="12"/>
  <c r="O5" i="11"/>
  <c r="O5" i="10"/>
  <c r="O5" i="9"/>
  <c r="O5" i="8"/>
  <c r="O5" i="7"/>
  <c r="O5" i="6"/>
  <c r="O14" i="13"/>
  <c r="O14" i="12"/>
  <c r="O14" i="11"/>
  <c r="O14" i="10"/>
  <c r="O14" i="9"/>
  <c r="O14" i="8"/>
  <c r="O14" i="7"/>
  <c r="O14" i="6"/>
  <c r="O70" i="13"/>
  <c r="O70" i="12"/>
  <c r="O70" i="11"/>
  <c r="O70" i="10"/>
  <c r="O70" i="9"/>
  <c r="O70" i="8"/>
  <c r="O70" i="7"/>
  <c r="O70" i="6"/>
  <c r="O47" i="13"/>
  <c r="O47" i="12"/>
  <c r="O47" i="11"/>
  <c r="O47" i="10"/>
  <c r="O47" i="9"/>
  <c r="O47" i="8"/>
  <c r="O47" i="7"/>
  <c r="O47" i="6"/>
  <c r="O10" i="13"/>
  <c r="O10" i="12"/>
  <c r="O10" i="11"/>
  <c r="O10" i="10"/>
  <c r="O10" i="9"/>
  <c r="O10" i="8"/>
  <c r="O10" i="7"/>
  <c r="O10" i="6"/>
  <c r="L4" i="13"/>
  <c r="L4" i="12"/>
  <c r="L4" i="11"/>
  <c r="L4" i="10"/>
  <c r="L4" i="9"/>
  <c r="L4" i="8"/>
  <c r="L4" i="7"/>
  <c r="L4" i="6"/>
  <c r="L21" i="13"/>
  <c r="L21" i="12"/>
  <c r="L21" i="11"/>
  <c r="L21" i="10"/>
  <c r="L21" i="9"/>
  <c r="L21" i="7"/>
  <c r="L21" i="8"/>
  <c r="L21" i="6"/>
  <c r="L25" i="13"/>
  <c r="L25" i="12"/>
  <c r="L25" i="11"/>
  <c r="L25" i="10"/>
  <c r="L25" i="9"/>
  <c r="L25" i="7"/>
  <c r="L25" i="8"/>
  <c r="L25" i="6"/>
  <c r="L69" i="13"/>
  <c r="L69" i="12"/>
  <c r="L69" i="11"/>
  <c r="L69" i="10"/>
  <c r="L69" i="9"/>
  <c r="L69" i="7"/>
  <c r="L69" i="8"/>
  <c r="L69" i="6"/>
  <c r="L48" i="13"/>
  <c r="L48" i="12"/>
  <c r="L48" i="11"/>
  <c r="L48" i="10"/>
  <c r="L48" i="9"/>
  <c r="L48" i="8"/>
  <c r="L48" i="7"/>
  <c r="L48" i="6"/>
  <c r="L12" i="13"/>
  <c r="L12" i="12"/>
  <c r="L12" i="11"/>
  <c r="L12" i="10"/>
  <c r="L12" i="9"/>
  <c r="L12" i="8"/>
  <c r="L12" i="7"/>
  <c r="L12" i="6"/>
  <c r="L15" i="13"/>
  <c r="L15" i="12"/>
  <c r="L15" i="11"/>
  <c r="L15" i="10"/>
  <c r="L15" i="9"/>
  <c r="L15" i="7"/>
  <c r="L15" i="8"/>
  <c r="L15" i="6"/>
  <c r="L22" i="13"/>
  <c r="L22" i="12"/>
  <c r="L22" i="11"/>
  <c r="L22" i="10"/>
  <c r="L22" i="9"/>
  <c r="L22" i="7"/>
  <c r="L22" i="8"/>
  <c r="L22" i="6"/>
  <c r="L10" i="13"/>
  <c r="L10" i="12"/>
  <c r="L10" i="11"/>
  <c r="L10" i="10"/>
  <c r="L10" i="9"/>
  <c r="L10" i="7"/>
  <c r="L10" i="8"/>
  <c r="L10" i="6"/>
  <c r="L6" i="13"/>
  <c r="L6" i="12"/>
  <c r="L6" i="11"/>
  <c r="L6" i="10"/>
  <c r="L6" i="9"/>
  <c r="L6" i="7"/>
  <c r="L6" i="8"/>
  <c r="L6" i="6"/>
  <c r="M84" i="13"/>
  <c r="M84" i="12"/>
  <c r="M84" i="11"/>
  <c r="M84" i="10"/>
  <c r="M84" i="9"/>
  <c r="M84" i="7"/>
  <c r="M84" i="8"/>
  <c r="M84" i="6"/>
  <c r="M24" i="13"/>
  <c r="M24" i="12"/>
  <c r="M24" i="11"/>
  <c r="M24" i="10"/>
  <c r="M24" i="9"/>
  <c r="M24" i="7"/>
  <c r="M24" i="8"/>
  <c r="M24" i="6"/>
  <c r="M4" i="13"/>
  <c r="M4" i="12"/>
  <c r="M4" i="11"/>
  <c r="M4" i="10"/>
  <c r="M4" i="9"/>
  <c r="M4" i="7"/>
  <c r="M4" i="8"/>
  <c r="M4" i="6"/>
  <c r="M66" i="13"/>
  <c r="M66" i="12"/>
  <c r="M66" i="11"/>
  <c r="M66" i="10"/>
  <c r="M66" i="9"/>
  <c r="M66" i="7"/>
  <c r="M66" i="8"/>
  <c r="M66" i="6"/>
  <c r="M21" i="13"/>
  <c r="M21" i="12"/>
  <c r="M21" i="11"/>
  <c r="M21" i="10"/>
  <c r="M21" i="9"/>
  <c r="M21" i="8"/>
  <c r="M21" i="7"/>
  <c r="M21" i="6"/>
  <c r="M20" i="13"/>
  <c r="M20" i="12"/>
  <c r="M20" i="11"/>
  <c r="M20" i="10"/>
  <c r="M20" i="9"/>
  <c r="M20" i="7"/>
  <c r="M20" i="8"/>
  <c r="M20" i="6"/>
  <c r="M25" i="13"/>
  <c r="M25" i="12"/>
  <c r="M25" i="11"/>
  <c r="M25" i="10"/>
  <c r="M25" i="9"/>
  <c r="M25" i="8"/>
  <c r="M25" i="7"/>
  <c r="M25" i="6"/>
  <c r="M12" i="13"/>
  <c r="M12" i="12"/>
  <c r="M12" i="10"/>
  <c r="M12" i="11"/>
  <c r="M12" i="9"/>
  <c r="M12" i="7"/>
  <c r="M12" i="8"/>
  <c r="M12" i="6"/>
  <c r="M15" i="13"/>
  <c r="M15" i="12"/>
  <c r="M15" i="11"/>
  <c r="M15" i="10"/>
  <c r="M15" i="9"/>
  <c r="M15" i="7"/>
  <c r="M15" i="8"/>
  <c r="M15" i="6"/>
  <c r="M22" i="13"/>
  <c r="M22" i="12"/>
  <c r="M22" i="11"/>
  <c r="M22" i="10"/>
  <c r="M22" i="9"/>
  <c r="M22" i="7"/>
  <c r="M22" i="8"/>
  <c r="M22" i="6"/>
  <c r="Y19" i="13"/>
  <c r="Y19" i="12"/>
  <c r="Y19" i="11"/>
  <c r="Y19" i="9"/>
  <c r="Y19" i="10"/>
  <c r="Y19" i="8"/>
  <c r="Y19" i="7"/>
  <c r="Y19" i="6"/>
  <c r="Y24" i="13"/>
  <c r="Y24" i="12"/>
  <c r="Y24" i="11"/>
  <c r="Y24" i="10"/>
  <c r="Y24" i="9"/>
  <c r="Y24" i="8"/>
  <c r="Y24" i="7"/>
  <c r="Y24" i="6"/>
  <c r="Y4" i="13"/>
  <c r="Y4" i="12"/>
  <c r="Y4" i="11"/>
  <c r="Y4" i="10"/>
  <c r="Y4" i="9"/>
  <c r="Y4" i="8"/>
  <c r="Y4" i="7"/>
  <c r="Y4" i="6"/>
  <c r="Y66" i="13"/>
  <c r="Y66" i="12"/>
  <c r="Y66" i="11"/>
  <c r="Y66" i="10"/>
  <c r="Y66" i="9"/>
  <c r="Y66" i="8"/>
  <c r="Y66" i="7"/>
  <c r="Y66" i="6"/>
  <c r="Y22" i="13"/>
  <c r="Y22" i="12"/>
  <c r="Y22" i="11"/>
  <c r="Y22" i="10"/>
  <c r="Y22" i="9"/>
  <c r="Y22" i="8"/>
  <c r="Y22" i="7"/>
  <c r="Y22" i="6"/>
  <c r="Y20" i="13"/>
  <c r="Y20" i="12"/>
  <c r="Y20" i="11"/>
  <c r="Y20" i="10"/>
  <c r="Y20" i="9"/>
  <c r="Y20" i="8"/>
  <c r="Y20" i="7"/>
  <c r="Y20" i="6"/>
  <c r="Y25" i="13"/>
  <c r="Y25" i="12"/>
  <c r="Y25" i="11"/>
  <c r="Y25" i="10"/>
  <c r="Y25" i="9"/>
  <c r="Y25" i="8"/>
  <c r="Y25" i="7"/>
  <c r="Y25" i="6"/>
  <c r="Y12" i="13"/>
  <c r="Y12" i="12"/>
  <c r="Y12" i="11"/>
  <c r="Y12" i="10"/>
  <c r="Y12" i="9"/>
  <c r="Y12" i="8"/>
  <c r="Y12" i="7"/>
  <c r="Y12" i="6"/>
  <c r="Y15" i="13"/>
  <c r="Y15" i="12"/>
  <c r="Y15" i="11"/>
  <c r="Y15" i="10"/>
  <c r="Y15" i="9"/>
  <c r="Y15" i="8"/>
  <c r="Y15" i="7"/>
  <c r="Y15" i="6"/>
  <c r="R5" i="13"/>
  <c r="R5" i="12"/>
  <c r="R5" i="10"/>
  <c r="R5" i="11"/>
  <c r="R5" i="9"/>
  <c r="R5" i="8"/>
  <c r="R5" i="7"/>
  <c r="R5" i="6"/>
  <c r="R14" i="13"/>
  <c r="R14" i="12"/>
  <c r="R14" i="11"/>
  <c r="R14" i="10"/>
  <c r="R14" i="9"/>
  <c r="R14" i="8"/>
  <c r="R14" i="7"/>
  <c r="R14" i="6"/>
  <c r="R70" i="13"/>
  <c r="R70" i="12"/>
  <c r="R70" i="11"/>
  <c r="R70" i="10"/>
  <c r="R70" i="9"/>
  <c r="R70" i="8"/>
  <c r="R70" i="7"/>
  <c r="R70" i="6"/>
  <c r="R47" i="13"/>
  <c r="R47" i="12"/>
  <c r="R47" i="11"/>
  <c r="R47" i="10"/>
  <c r="R47" i="9"/>
  <c r="R47" i="8"/>
  <c r="R47" i="7"/>
  <c r="R47" i="6"/>
  <c r="R10" i="13"/>
  <c r="R10" i="12"/>
  <c r="R10" i="11"/>
  <c r="R10" i="10"/>
  <c r="R10" i="9"/>
  <c r="R10" i="8"/>
  <c r="R10" i="7"/>
  <c r="R10" i="6"/>
  <c r="R6" i="13"/>
  <c r="R6" i="12"/>
  <c r="R6" i="11"/>
  <c r="R6" i="10"/>
  <c r="R6" i="9"/>
  <c r="R6" i="8"/>
  <c r="R6" i="7"/>
  <c r="R6" i="6"/>
  <c r="R92" i="13"/>
  <c r="R92" i="12"/>
  <c r="R92" i="11"/>
  <c r="R92" i="10"/>
  <c r="R92" i="9"/>
  <c r="R92" i="8"/>
  <c r="R92" i="7"/>
  <c r="R92" i="6"/>
  <c r="R45" i="13"/>
  <c r="R45" i="12"/>
  <c r="R45" i="10"/>
  <c r="R45" i="11"/>
  <c r="R45" i="9"/>
  <c r="R45" i="8"/>
  <c r="R45" i="7"/>
  <c r="R45" i="6"/>
  <c r="R17" i="13"/>
  <c r="R17" i="12"/>
  <c r="R17" i="10"/>
  <c r="R17" i="11"/>
  <c r="R17" i="9"/>
  <c r="R17" i="8"/>
  <c r="R17" i="7"/>
  <c r="R17" i="6"/>
  <c r="R23" i="13"/>
  <c r="R23" i="12"/>
  <c r="R23" i="11"/>
  <c r="R23" i="10"/>
  <c r="R23" i="9"/>
  <c r="R23" i="8"/>
  <c r="R23" i="7"/>
  <c r="R23" i="6"/>
  <c r="P13" i="13"/>
  <c r="P13" i="12"/>
  <c r="P13" i="11"/>
  <c r="P13" i="10"/>
  <c r="P13" i="9"/>
  <c r="P13" i="8"/>
  <c r="P13" i="7"/>
  <c r="P13" i="6"/>
  <c r="P69" i="13"/>
  <c r="P69" i="12"/>
  <c r="P69" i="11"/>
  <c r="P69" i="10"/>
  <c r="P69" i="9"/>
  <c r="P69" i="8"/>
  <c r="P69" i="7"/>
  <c r="P69" i="6"/>
  <c r="P46" i="13"/>
  <c r="P46" i="12"/>
  <c r="P46" i="11"/>
  <c r="P46" i="10"/>
  <c r="P46" i="9"/>
  <c r="P46" i="8"/>
  <c r="P46" i="7"/>
  <c r="P46" i="6"/>
  <c r="P48" i="13"/>
  <c r="P48" i="12"/>
  <c r="P48" i="11"/>
  <c r="P48" i="10"/>
  <c r="P48" i="9"/>
  <c r="P48" i="8"/>
  <c r="P48" i="7"/>
  <c r="P48" i="6"/>
  <c r="P5" i="13"/>
  <c r="P5" i="12"/>
  <c r="P5" i="11"/>
  <c r="P5" i="10"/>
  <c r="P5" i="9"/>
  <c r="P5" i="8"/>
  <c r="P5" i="7"/>
  <c r="P5" i="6"/>
  <c r="P14" i="13"/>
  <c r="P14" i="12"/>
  <c r="P14" i="11"/>
  <c r="P14" i="10"/>
  <c r="P14" i="9"/>
  <c r="P14" i="8"/>
  <c r="P14" i="7"/>
  <c r="P14" i="6"/>
  <c r="P70" i="13"/>
  <c r="P70" i="12"/>
  <c r="P70" i="11"/>
  <c r="P70" i="10"/>
  <c r="P70" i="9"/>
  <c r="P70" i="8"/>
  <c r="P70" i="7"/>
  <c r="P70" i="6"/>
  <c r="P47" i="13"/>
  <c r="P47" i="12"/>
  <c r="P47" i="10"/>
  <c r="P47" i="11"/>
  <c r="P47" i="9"/>
  <c r="P47" i="8"/>
  <c r="P47" i="7"/>
  <c r="P47" i="6"/>
  <c r="P10" i="13"/>
  <c r="P10" i="12"/>
  <c r="P10" i="11"/>
  <c r="P10" i="10"/>
  <c r="P10" i="9"/>
  <c r="P10" i="8"/>
  <c r="P10" i="7"/>
  <c r="P10" i="6"/>
  <c r="P6" i="13"/>
  <c r="P6" i="12"/>
  <c r="P6" i="11"/>
  <c r="P6" i="10"/>
  <c r="P6" i="9"/>
  <c r="P6" i="8"/>
  <c r="P6" i="7"/>
  <c r="P6" i="6"/>
  <c r="H80" i="13"/>
  <c r="H80" i="12"/>
  <c r="H80" i="11"/>
  <c r="H80" i="10"/>
  <c r="H80" i="9"/>
  <c r="H80" i="8"/>
  <c r="H80" i="7"/>
  <c r="H80" i="6"/>
  <c r="H74" i="13"/>
  <c r="H74" i="12"/>
  <c r="H74" i="10"/>
  <c r="H74" i="11"/>
  <c r="H74" i="9"/>
  <c r="H74" i="7"/>
  <c r="H74" i="8"/>
  <c r="H74" i="6"/>
  <c r="H84" i="13"/>
  <c r="H84" i="12"/>
  <c r="H84" i="11"/>
  <c r="H84" i="10"/>
  <c r="H84" i="9"/>
  <c r="H84" i="8"/>
  <c r="H84" i="7"/>
  <c r="H84" i="6"/>
  <c r="H86" i="13"/>
  <c r="H86" i="12"/>
  <c r="H86" i="11"/>
  <c r="H86" i="10"/>
  <c r="H86" i="9"/>
  <c r="H86" i="7"/>
  <c r="H86" i="8"/>
  <c r="H86" i="6"/>
  <c r="H72" i="13"/>
  <c r="H72" i="11"/>
  <c r="H72" i="12"/>
  <c r="H72" i="10"/>
  <c r="H72" i="9"/>
  <c r="H72" i="8"/>
  <c r="H72" i="7"/>
  <c r="H72" i="6"/>
  <c r="H82" i="13"/>
  <c r="H82" i="12"/>
  <c r="H82" i="10"/>
  <c r="H82" i="11"/>
  <c r="H82" i="9"/>
  <c r="H82" i="7"/>
  <c r="H82" i="8"/>
  <c r="H82" i="6"/>
  <c r="H60" i="13"/>
  <c r="H60" i="12"/>
  <c r="H60" i="11"/>
  <c r="H60" i="10"/>
  <c r="H60" i="9"/>
  <c r="H60" i="8"/>
  <c r="H60" i="7"/>
  <c r="H60" i="6"/>
  <c r="H85" i="13"/>
  <c r="H85" i="12"/>
  <c r="H85" i="11"/>
  <c r="H85" i="10"/>
  <c r="H85" i="9"/>
  <c r="H85" i="7"/>
  <c r="H85" i="8"/>
  <c r="H85" i="6"/>
  <c r="H49" i="13"/>
  <c r="H49" i="12"/>
  <c r="H49" i="11"/>
  <c r="H49" i="10"/>
  <c r="H49" i="9"/>
  <c r="H49" i="7"/>
  <c r="H49" i="8"/>
  <c r="H49" i="6"/>
  <c r="H11" i="13"/>
  <c r="H11" i="12"/>
  <c r="H11" i="11"/>
  <c r="H11" i="10"/>
  <c r="H11" i="9"/>
  <c r="H11" i="7"/>
  <c r="H11" i="8"/>
  <c r="H11" i="6"/>
  <c r="V89" i="13"/>
  <c r="V89" i="12"/>
  <c r="V89" i="11"/>
  <c r="V89" i="10"/>
  <c r="V89" i="9"/>
  <c r="V89" i="8"/>
  <c r="V89" i="7"/>
  <c r="V89" i="6"/>
  <c r="N89" i="13"/>
  <c r="N89" i="12"/>
  <c r="N89" i="11"/>
  <c r="N89" i="10"/>
  <c r="N89" i="9"/>
  <c r="N89" i="7"/>
  <c r="N89" i="8"/>
  <c r="N89" i="6"/>
  <c r="S88" i="13"/>
  <c r="S88" i="12"/>
  <c r="S88" i="11"/>
  <c r="S88" i="10"/>
  <c r="S88" i="9"/>
  <c r="S88" i="8"/>
  <c r="S88" i="7"/>
  <c r="S88" i="6"/>
  <c r="Q88" i="13"/>
  <c r="Q88" i="12"/>
  <c r="Q88" i="10"/>
  <c r="Q88" i="11"/>
  <c r="Q88" i="9"/>
  <c r="Q88" i="8"/>
  <c r="Q88" i="7"/>
  <c r="Q88" i="6"/>
  <c r="I88" i="13"/>
  <c r="I88" i="12"/>
  <c r="I88" i="11"/>
  <c r="I88" i="10"/>
  <c r="I88" i="9"/>
  <c r="I88" i="7"/>
  <c r="I88" i="8"/>
  <c r="I88" i="6"/>
  <c r="X89" i="13"/>
  <c r="X89" i="12"/>
  <c r="X89" i="11"/>
  <c r="X89" i="10"/>
  <c r="X89" i="9"/>
  <c r="X89" i="8"/>
  <c r="X89" i="7"/>
  <c r="X89" i="6"/>
  <c r="P89" i="13"/>
  <c r="P89" i="12"/>
  <c r="P89" i="11"/>
  <c r="P89" i="10"/>
  <c r="P89" i="9"/>
  <c r="P89" i="8"/>
  <c r="P89" i="7"/>
  <c r="P89" i="6"/>
  <c r="U88" i="13"/>
  <c r="U88" i="12"/>
  <c r="U88" i="10"/>
  <c r="U88" i="11"/>
  <c r="U88" i="9"/>
  <c r="U88" i="8"/>
  <c r="U88" i="7"/>
  <c r="U88" i="6"/>
  <c r="M88" i="13"/>
  <c r="M88" i="12"/>
  <c r="M88" i="11"/>
  <c r="M88" i="10"/>
  <c r="M88" i="9"/>
  <c r="M88" i="7"/>
  <c r="M88" i="8"/>
  <c r="M88" i="6"/>
  <c r="G89" i="13"/>
  <c r="G89" i="12"/>
  <c r="G89" i="11"/>
  <c r="G89" i="10"/>
  <c r="G89" i="9"/>
  <c r="G89" i="7"/>
  <c r="G89" i="8"/>
  <c r="G89" i="6"/>
  <c r="N142" i="13"/>
  <c r="N142" i="12"/>
  <c r="N142" i="11"/>
  <c r="N142" i="10"/>
  <c r="N142" i="9"/>
  <c r="N142" i="7"/>
  <c r="N142" i="8"/>
  <c r="N142" i="6"/>
  <c r="Y142" i="13"/>
  <c r="Y142" i="12"/>
  <c r="Y142" i="10"/>
  <c r="Y142" i="11"/>
  <c r="Y142" i="9"/>
  <c r="Y142" i="8"/>
  <c r="Y142" i="7"/>
  <c r="Y142" i="6"/>
  <c r="T142" i="13"/>
  <c r="T142" i="12"/>
  <c r="T142" i="11"/>
  <c r="T142" i="10"/>
  <c r="T142" i="9"/>
  <c r="T142" i="8"/>
  <c r="T142" i="7"/>
  <c r="T142" i="6"/>
  <c r="G16" i="13"/>
  <c r="G16" i="12"/>
  <c r="G16" i="11"/>
  <c r="G16" i="10"/>
  <c r="G16" i="9"/>
  <c r="G16" i="7"/>
  <c r="G16" i="8"/>
  <c r="G16" i="6"/>
  <c r="K142" i="13"/>
  <c r="K142" i="12"/>
  <c r="K142" i="11"/>
  <c r="K142" i="10"/>
  <c r="K142" i="9"/>
  <c r="K142" i="7"/>
  <c r="K142" i="8"/>
  <c r="K142" i="6"/>
  <c r="J142" i="13"/>
  <c r="J142" i="12"/>
  <c r="J142" i="11"/>
  <c r="J142" i="10"/>
  <c r="J142" i="9"/>
  <c r="J142" i="7"/>
  <c r="J142" i="8"/>
  <c r="J142" i="6"/>
  <c r="I142" i="13"/>
  <c r="I142" i="12"/>
  <c r="I142" i="11"/>
  <c r="I142" i="10"/>
  <c r="I142" i="9"/>
  <c r="I142" i="7"/>
  <c r="I142" i="8"/>
  <c r="I142" i="6"/>
  <c r="M142" i="13"/>
  <c r="M142" i="12"/>
  <c r="M142" i="11"/>
  <c r="M142" i="10"/>
  <c r="M142" i="9"/>
  <c r="M142" i="7"/>
  <c r="M142" i="8"/>
  <c r="M142" i="6"/>
  <c r="H142" i="13"/>
  <c r="H142" i="12"/>
  <c r="H142" i="11"/>
  <c r="H142" i="10"/>
  <c r="H142" i="9"/>
  <c r="H142" i="8"/>
  <c r="H142" i="7"/>
  <c r="H142" i="6"/>
  <c r="Z142" i="13"/>
  <c r="Z142" i="12"/>
  <c r="Z142" i="11"/>
  <c r="Z142" i="9"/>
  <c r="Z142" i="10"/>
  <c r="Z142" i="8"/>
  <c r="Z142" i="7"/>
  <c r="Z142" i="6"/>
  <c r="Q145" i="13"/>
  <c r="Q145" i="12"/>
  <c r="Q145" i="11"/>
  <c r="Q145" i="10"/>
  <c r="Q145" i="9"/>
  <c r="Q145" i="8"/>
  <c r="Q145" i="7"/>
  <c r="Q145" i="6"/>
  <c r="N145" i="13"/>
  <c r="N145" i="12"/>
  <c r="N145" i="11"/>
  <c r="N145" i="10"/>
  <c r="N145" i="9"/>
  <c r="N145" i="7"/>
  <c r="N145" i="8"/>
  <c r="N145" i="6"/>
  <c r="S143" i="13"/>
  <c r="S143" i="12"/>
  <c r="S143" i="11"/>
  <c r="S143" i="10"/>
  <c r="S143" i="9"/>
  <c r="S143" i="8"/>
  <c r="S143" i="7"/>
  <c r="S143" i="6"/>
  <c r="P144" i="13"/>
  <c r="P144" i="12"/>
  <c r="P144" i="11"/>
  <c r="P144" i="10"/>
  <c r="P144" i="9"/>
  <c r="P144" i="8"/>
  <c r="P144" i="7"/>
  <c r="P144" i="6"/>
  <c r="M144" i="13"/>
  <c r="M144" i="12"/>
  <c r="M144" i="11"/>
  <c r="M144" i="10"/>
  <c r="M144" i="9"/>
  <c r="M144" i="7"/>
  <c r="M144" i="8"/>
  <c r="M144" i="6"/>
  <c r="X144" i="13"/>
  <c r="X144" i="12"/>
  <c r="X144" i="11"/>
  <c r="X144" i="9"/>
  <c r="X144" i="10"/>
  <c r="X144" i="8"/>
  <c r="X144" i="7"/>
  <c r="X144" i="6"/>
  <c r="K145" i="13"/>
  <c r="K145" i="11"/>
  <c r="K145" i="12"/>
  <c r="K145" i="10"/>
  <c r="K145" i="9"/>
  <c r="K145" i="8"/>
  <c r="K145" i="7"/>
  <c r="K145" i="6"/>
  <c r="L143" i="13"/>
  <c r="L143" i="12"/>
  <c r="L143" i="11"/>
  <c r="L143" i="10"/>
  <c r="L143" i="9"/>
  <c r="L143" i="7"/>
  <c r="L143" i="8"/>
  <c r="L143" i="6"/>
  <c r="W144" i="13"/>
  <c r="W144" i="12"/>
  <c r="W144" i="11"/>
  <c r="W144" i="10"/>
  <c r="W144" i="9"/>
  <c r="W144" i="8"/>
  <c r="W144" i="7"/>
  <c r="W144" i="6"/>
  <c r="T145" i="13"/>
  <c r="T145" i="12"/>
  <c r="T145" i="10"/>
  <c r="T145" i="11"/>
  <c r="T145" i="9"/>
  <c r="T145" i="8"/>
  <c r="T145" i="7"/>
  <c r="T145" i="6"/>
  <c r="H143" i="13"/>
  <c r="H143" i="12"/>
  <c r="H143" i="11"/>
  <c r="H143" i="10"/>
  <c r="H143" i="9"/>
  <c r="H143" i="7"/>
  <c r="H143" i="8"/>
  <c r="H143" i="6"/>
  <c r="I145" i="13"/>
  <c r="I145" i="12"/>
  <c r="I145" i="10"/>
  <c r="I145" i="11"/>
  <c r="I145" i="9"/>
  <c r="I145" i="7"/>
  <c r="I145" i="8"/>
  <c r="I145" i="6"/>
  <c r="V145" i="13"/>
  <c r="V145" i="12"/>
  <c r="V145" i="11"/>
  <c r="V145" i="10"/>
  <c r="V145" i="9"/>
  <c r="V145" i="8"/>
  <c r="V145" i="7"/>
  <c r="V145" i="6"/>
  <c r="R143" i="13"/>
  <c r="R143" i="12"/>
  <c r="R143" i="10"/>
  <c r="R143" i="11"/>
  <c r="R143" i="9"/>
  <c r="R143" i="8"/>
  <c r="R143" i="7"/>
  <c r="R143" i="6"/>
  <c r="O145" i="13"/>
  <c r="O145" i="12"/>
  <c r="O145" i="11"/>
  <c r="O145" i="10"/>
  <c r="O145" i="9"/>
  <c r="O145" i="8"/>
  <c r="O145" i="7"/>
  <c r="O145" i="6"/>
  <c r="Q146" i="13"/>
  <c r="Q146" i="12"/>
  <c r="Q146" i="10"/>
  <c r="Q146" i="11"/>
  <c r="Q146" i="9"/>
  <c r="Q146" i="8"/>
  <c r="Q146" i="7"/>
  <c r="Q146" i="6"/>
  <c r="X146" i="13"/>
  <c r="X146" i="12"/>
  <c r="X146" i="11"/>
  <c r="X146" i="10"/>
  <c r="X146" i="9"/>
  <c r="X146" i="8"/>
  <c r="X146" i="7"/>
  <c r="X146" i="6"/>
  <c r="L146" i="13"/>
  <c r="L146" i="12"/>
  <c r="L146" i="11"/>
  <c r="L146" i="10"/>
  <c r="L146" i="9"/>
  <c r="L146" i="8"/>
  <c r="L146" i="7"/>
  <c r="L146" i="6"/>
  <c r="W146" i="13"/>
  <c r="W146" i="12"/>
  <c r="W146" i="11"/>
  <c r="W146" i="10"/>
  <c r="W146" i="9"/>
  <c r="W146" i="8"/>
  <c r="W146" i="7"/>
  <c r="W146" i="6"/>
  <c r="I146" i="13"/>
  <c r="I146" i="12"/>
  <c r="I146" i="11"/>
  <c r="I146" i="10"/>
  <c r="I146" i="9"/>
  <c r="I146" i="7"/>
  <c r="I146" i="8"/>
  <c r="I146" i="6"/>
  <c r="T146" i="13"/>
  <c r="T146" i="12"/>
  <c r="T146" i="11"/>
  <c r="T146" i="10"/>
  <c r="T146" i="9"/>
  <c r="T146" i="8"/>
  <c r="T146" i="7"/>
  <c r="T146" i="6"/>
  <c r="H146" i="13"/>
  <c r="H146" i="12"/>
  <c r="H146" i="11"/>
  <c r="H146" i="10"/>
  <c r="H146" i="9"/>
  <c r="H146" i="8"/>
  <c r="H146" i="7"/>
  <c r="H146" i="6"/>
  <c r="U146" i="13"/>
  <c r="U146" i="12"/>
  <c r="U146" i="10"/>
  <c r="U146" i="11"/>
  <c r="U146" i="9"/>
  <c r="U146" i="8"/>
  <c r="U146" i="7"/>
  <c r="U146" i="6"/>
  <c r="M146" i="13"/>
  <c r="M146" i="12"/>
  <c r="M146" i="11"/>
  <c r="M146" i="10"/>
  <c r="M146" i="9"/>
  <c r="M146" i="7"/>
  <c r="M146" i="8"/>
  <c r="M146" i="6"/>
  <c r="N146" i="13"/>
  <c r="N146" i="12"/>
  <c r="N146" i="11"/>
  <c r="N146" i="10"/>
  <c r="N146" i="9"/>
  <c r="N146" i="7"/>
  <c r="N146" i="8"/>
  <c r="N146" i="6"/>
  <c r="Q150" i="13"/>
  <c r="Q150" i="12"/>
  <c r="Q150" i="10"/>
  <c r="Q150" i="11"/>
  <c r="Q150" i="9"/>
  <c r="Q150" i="8"/>
  <c r="Q150" i="7"/>
  <c r="Q150" i="6"/>
  <c r="G148" i="13"/>
  <c r="G148" i="12"/>
  <c r="G148" i="11"/>
  <c r="G148" i="10"/>
  <c r="G148" i="9"/>
  <c r="G148" i="7"/>
  <c r="G148" i="8"/>
  <c r="G148" i="6"/>
  <c r="K150" i="13"/>
  <c r="K150" i="12"/>
  <c r="K150" i="11"/>
  <c r="K150" i="10"/>
  <c r="K150" i="9"/>
  <c r="K150" i="7"/>
  <c r="K150" i="8"/>
  <c r="K150" i="6"/>
  <c r="L150" i="13"/>
  <c r="L150" i="12"/>
  <c r="L150" i="11"/>
  <c r="L150" i="10"/>
  <c r="L150" i="9"/>
  <c r="L150" i="8"/>
  <c r="L150" i="7"/>
  <c r="L150" i="6"/>
  <c r="J148" i="13"/>
  <c r="J148" i="11"/>
  <c r="J148" i="12"/>
  <c r="J148" i="10"/>
  <c r="J148" i="9"/>
  <c r="J148" i="8"/>
  <c r="J148" i="7"/>
  <c r="J148" i="6"/>
  <c r="S150" i="13"/>
  <c r="S150" i="12"/>
  <c r="S150" i="11"/>
  <c r="S150" i="10"/>
  <c r="S150" i="9"/>
  <c r="S150" i="8"/>
  <c r="S150" i="7"/>
  <c r="S150" i="6"/>
  <c r="I149" i="13"/>
  <c r="I149" i="12"/>
  <c r="I149" i="10"/>
  <c r="I149" i="11"/>
  <c r="I149" i="9"/>
  <c r="I149" i="7"/>
  <c r="I149" i="8"/>
  <c r="I149" i="6"/>
  <c r="V148" i="13"/>
  <c r="V148" i="12"/>
  <c r="V148" i="11"/>
  <c r="V148" i="10"/>
  <c r="V148" i="9"/>
  <c r="V148" i="8"/>
  <c r="V148" i="7"/>
  <c r="V148" i="6"/>
  <c r="R149" i="13"/>
  <c r="R149" i="12"/>
  <c r="R149" i="11"/>
  <c r="R149" i="10"/>
  <c r="R149" i="9"/>
  <c r="R149" i="8"/>
  <c r="R149" i="7"/>
  <c r="R149" i="6"/>
  <c r="H150" i="13"/>
  <c r="H150" i="12"/>
  <c r="H150" i="11"/>
  <c r="H150" i="10"/>
  <c r="H150" i="9"/>
  <c r="H150" i="8"/>
  <c r="H150" i="7"/>
  <c r="H150" i="6"/>
  <c r="Y148" i="13"/>
  <c r="Y148" i="12"/>
  <c r="Y148" i="11"/>
  <c r="Y148" i="10"/>
  <c r="Y148" i="9"/>
  <c r="Y148" i="8"/>
  <c r="Y148" i="7"/>
  <c r="Y148" i="6"/>
  <c r="O150" i="13"/>
  <c r="O150" i="12"/>
  <c r="O150" i="11"/>
  <c r="O150" i="10"/>
  <c r="O150" i="9"/>
  <c r="O150" i="7"/>
  <c r="O150" i="8"/>
  <c r="O150" i="6"/>
  <c r="M149" i="13"/>
  <c r="M149" i="12"/>
  <c r="M149" i="11"/>
  <c r="M149" i="10"/>
  <c r="M149" i="9"/>
  <c r="M149" i="7"/>
  <c r="M149" i="8"/>
  <c r="M149" i="6"/>
  <c r="Z148" i="13"/>
  <c r="Z148" i="12"/>
  <c r="Z148" i="11"/>
  <c r="Z148" i="10"/>
  <c r="Z148" i="9"/>
  <c r="Z148" i="8"/>
  <c r="Z148" i="7"/>
  <c r="Z148" i="6"/>
  <c r="P149" i="13"/>
  <c r="P149" i="12"/>
  <c r="P149" i="11"/>
  <c r="P149" i="10"/>
  <c r="P149" i="9"/>
  <c r="P149" i="8"/>
  <c r="P149" i="7"/>
  <c r="P149" i="6"/>
  <c r="N151" i="13"/>
  <c r="N151" i="12"/>
  <c r="N151" i="11"/>
  <c r="N151" i="10"/>
  <c r="N151" i="9"/>
  <c r="N151" i="7"/>
  <c r="N151" i="8"/>
  <c r="N151" i="6"/>
  <c r="O151" i="13"/>
  <c r="O151" i="12"/>
  <c r="O151" i="11"/>
  <c r="O151" i="10"/>
  <c r="O151" i="9"/>
  <c r="O151" i="7"/>
  <c r="O151" i="8"/>
  <c r="O151" i="6"/>
  <c r="K151" i="13"/>
  <c r="K151" i="12"/>
  <c r="K151" i="11"/>
  <c r="K151" i="10"/>
  <c r="K151" i="9"/>
  <c r="K151" i="7"/>
  <c r="K151" i="8"/>
  <c r="K151" i="6"/>
  <c r="U151" i="13"/>
  <c r="U151" i="12"/>
  <c r="U151" i="11"/>
  <c r="U151" i="10"/>
  <c r="U151" i="9"/>
  <c r="U151" i="8"/>
  <c r="U151" i="7"/>
  <c r="U151" i="6"/>
  <c r="T151" i="13"/>
  <c r="T151" i="12"/>
  <c r="T151" i="11"/>
  <c r="T151" i="10"/>
  <c r="T151" i="9"/>
  <c r="T151" i="8"/>
  <c r="T151" i="7"/>
  <c r="T151" i="6"/>
  <c r="Q152" i="13"/>
  <c r="Q152" i="12"/>
  <c r="Q152" i="11"/>
  <c r="Q152" i="10"/>
  <c r="Q152" i="9"/>
  <c r="Q152" i="8"/>
  <c r="Q152" i="7"/>
  <c r="Q152" i="6"/>
  <c r="S153" i="13"/>
  <c r="S153" i="12"/>
  <c r="S153" i="11"/>
  <c r="S153" i="10"/>
  <c r="S153" i="9"/>
  <c r="S153" i="8"/>
  <c r="S153" i="7"/>
  <c r="S153" i="6"/>
  <c r="P153" i="13"/>
  <c r="P153" i="12"/>
  <c r="P153" i="11"/>
  <c r="P153" i="10"/>
  <c r="P153" i="9"/>
  <c r="P153" i="8"/>
  <c r="P153" i="7"/>
  <c r="P153" i="6"/>
  <c r="X153" i="13"/>
  <c r="X153" i="12"/>
  <c r="X153" i="10"/>
  <c r="X153" i="11"/>
  <c r="X153" i="9"/>
  <c r="X153" i="8"/>
  <c r="X153" i="7"/>
  <c r="X153" i="6"/>
  <c r="L153" i="13"/>
  <c r="L153" i="12"/>
  <c r="L153" i="10"/>
  <c r="L153" i="11"/>
  <c r="L153" i="9"/>
  <c r="L153" i="7"/>
  <c r="L153" i="8"/>
  <c r="L153" i="6"/>
  <c r="W152" i="13"/>
  <c r="W152" i="12"/>
  <c r="W152" i="10"/>
  <c r="W152" i="11"/>
  <c r="W152" i="9"/>
  <c r="W152" i="8"/>
  <c r="W152" i="7"/>
  <c r="W152" i="6"/>
  <c r="H153" i="13"/>
  <c r="H153" i="12"/>
  <c r="H153" i="11"/>
  <c r="H153" i="10"/>
  <c r="H153" i="9"/>
  <c r="H153" i="7"/>
  <c r="H153" i="8"/>
  <c r="H153" i="6"/>
  <c r="O153" i="13"/>
  <c r="O153" i="12"/>
  <c r="O153" i="11"/>
  <c r="O153" i="10"/>
  <c r="O153" i="9"/>
  <c r="O153" i="8"/>
  <c r="O153" i="7"/>
  <c r="O153" i="6"/>
  <c r="Z152" i="13"/>
  <c r="Z152" i="12"/>
  <c r="Z152" i="11"/>
  <c r="Z152" i="10"/>
  <c r="Z152" i="9"/>
  <c r="Z152" i="8"/>
  <c r="Z152" i="7"/>
  <c r="Z152" i="6"/>
  <c r="R152" i="13"/>
  <c r="R152" i="12"/>
  <c r="R152" i="11"/>
  <c r="R152" i="10"/>
  <c r="R152" i="9"/>
  <c r="R152" i="8"/>
  <c r="R152" i="7"/>
  <c r="R152" i="6"/>
  <c r="Q97" i="13"/>
  <c r="Q97" i="12"/>
  <c r="Q97" i="11"/>
  <c r="Q97" i="10"/>
  <c r="Q97" i="9"/>
  <c r="Q97" i="8"/>
  <c r="Q97" i="7"/>
  <c r="Q97" i="6"/>
  <c r="Q110" i="13"/>
  <c r="Q110" i="12"/>
  <c r="Q110" i="11"/>
  <c r="Q110" i="10"/>
  <c r="Q110" i="9"/>
  <c r="Q110" i="8"/>
  <c r="Q110" i="7"/>
  <c r="Q110" i="6"/>
  <c r="Q122" i="13"/>
  <c r="Q122" i="12"/>
  <c r="Q122" i="11"/>
  <c r="Q122" i="10"/>
  <c r="Q122" i="9"/>
  <c r="Q122" i="8"/>
  <c r="Q122" i="7"/>
  <c r="Q122" i="6"/>
  <c r="Q154" i="13"/>
  <c r="Q154" i="12"/>
  <c r="Q154" i="11"/>
  <c r="Q154" i="10"/>
  <c r="Q154" i="9"/>
  <c r="Q154" i="8"/>
  <c r="Q154" i="7"/>
  <c r="Q154" i="6"/>
  <c r="V123" i="13"/>
  <c r="V123" i="12"/>
  <c r="V123" i="10"/>
  <c r="V123" i="11"/>
  <c r="V123" i="9"/>
  <c r="V123" i="8"/>
  <c r="V123" i="7"/>
  <c r="V123" i="6"/>
  <c r="N139" i="13"/>
  <c r="N139" i="12"/>
  <c r="N139" i="11"/>
  <c r="N139" i="10"/>
  <c r="N139" i="9"/>
  <c r="N139" i="7"/>
  <c r="N139" i="8"/>
  <c r="N139" i="6"/>
  <c r="S115" i="13"/>
  <c r="S115" i="12"/>
  <c r="S115" i="11"/>
  <c r="S115" i="10"/>
  <c r="S115" i="9"/>
  <c r="S115" i="8"/>
  <c r="S115" i="7"/>
  <c r="S115" i="6"/>
  <c r="Q139" i="13"/>
  <c r="Q139" i="12"/>
  <c r="Q139" i="11"/>
  <c r="Q139" i="10"/>
  <c r="Q139" i="9"/>
  <c r="Q139" i="8"/>
  <c r="Q139" i="7"/>
  <c r="Q139" i="6"/>
  <c r="N106" i="13"/>
  <c r="N106" i="12"/>
  <c r="N106" i="11"/>
  <c r="N106" i="10"/>
  <c r="N106" i="9"/>
  <c r="N106" i="7"/>
  <c r="N106" i="8"/>
  <c r="N106" i="6"/>
  <c r="N119" i="13"/>
  <c r="N119" i="12"/>
  <c r="N119" i="11"/>
  <c r="N119" i="10"/>
  <c r="N119" i="9"/>
  <c r="N119" i="7"/>
  <c r="N119" i="8"/>
  <c r="N119" i="6"/>
  <c r="N136" i="13"/>
  <c r="N136" i="12"/>
  <c r="N136" i="11"/>
  <c r="N136" i="10"/>
  <c r="N136" i="9"/>
  <c r="N136" i="8"/>
  <c r="N136" i="7"/>
  <c r="N136" i="6"/>
  <c r="S111" i="13"/>
  <c r="S111" i="12"/>
  <c r="S111" i="11"/>
  <c r="S111" i="10"/>
  <c r="S111" i="9"/>
  <c r="S111" i="8"/>
  <c r="S111" i="7"/>
  <c r="S111" i="6"/>
  <c r="S117" i="13"/>
  <c r="S117" i="12"/>
  <c r="S117" i="11"/>
  <c r="S117" i="10"/>
  <c r="S117" i="9"/>
  <c r="S117" i="8"/>
  <c r="S117" i="7"/>
  <c r="S117" i="6"/>
  <c r="S122" i="13"/>
  <c r="S122" i="12"/>
  <c r="S122" i="11"/>
  <c r="S122" i="10"/>
  <c r="S122" i="9"/>
  <c r="S122" i="8"/>
  <c r="S122" i="7"/>
  <c r="S122" i="6"/>
  <c r="Y99" i="13"/>
  <c r="Y99" i="12"/>
  <c r="Y99" i="11"/>
  <c r="Y99" i="9"/>
  <c r="Y99" i="10"/>
  <c r="Y99" i="8"/>
  <c r="Y99" i="7"/>
  <c r="Y99" i="6"/>
  <c r="Y111" i="13"/>
  <c r="Y111" i="12"/>
  <c r="Y111" i="11"/>
  <c r="Y111" i="10"/>
  <c r="Y111" i="9"/>
  <c r="Y111" i="8"/>
  <c r="Y111" i="7"/>
  <c r="Y111" i="6"/>
  <c r="Y126" i="13"/>
  <c r="Y126" i="12"/>
  <c r="Y126" i="10"/>
  <c r="Y126" i="11"/>
  <c r="Y126" i="9"/>
  <c r="Y126" i="8"/>
  <c r="Y126" i="7"/>
  <c r="Y126" i="6"/>
  <c r="P97" i="13"/>
  <c r="P97" i="12"/>
  <c r="P97" i="11"/>
  <c r="P97" i="10"/>
  <c r="P97" i="9"/>
  <c r="P97" i="8"/>
  <c r="P97" i="7"/>
  <c r="P97" i="6"/>
  <c r="P110" i="13"/>
  <c r="P110" i="12"/>
  <c r="P110" i="11"/>
  <c r="P110" i="10"/>
  <c r="P110" i="9"/>
  <c r="P110" i="8"/>
  <c r="P110" i="7"/>
  <c r="P110" i="6"/>
  <c r="P122" i="13"/>
  <c r="P122" i="12"/>
  <c r="P122" i="11"/>
  <c r="P122" i="10"/>
  <c r="P122" i="9"/>
  <c r="P122" i="8"/>
  <c r="P122" i="7"/>
  <c r="P122" i="6"/>
  <c r="P154" i="13"/>
  <c r="P154" i="12"/>
  <c r="P154" i="11"/>
  <c r="P154" i="10"/>
  <c r="P154" i="9"/>
  <c r="P154" i="8"/>
  <c r="P154" i="7"/>
  <c r="P154" i="6"/>
  <c r="X123" i="13"/>
  <c r="X123" i="12"/>
  <c r="X123" i="11"/>
  <c r="X123" i="10"/>
  <c r="X123" i="9"/>
  <c r="X123" i="8"/>
  <c r="X123" i="7"/>
  <c r="X123" i="6"/>
  <c r="P139" i="13"/>
  <c r="P139" i="12"/>
  <c r="P139" i="11"/>
  <c r="P139" i="10"/>
  <c r="P139" i="9"/>
  <c r="P139" i="8"/>
  <c r="P139" i="7"/>
  <c r="P139" i="6"/>
  <c r="M123" i="13"/>
  <c r="M123" i="12"/>
  <c r="M123" i="11"/>
  <c r="M123" i="10"/>
  <c r="M123" i="9"/>
  <c r="M123" i="8"/>
  <c r="M123" i="7"/>
  <c r="M123" i="6"/>
  <c r="K106" i="13"/>
  <c r="K106" i="12"/>
  <c r="K106" i="11"/>
  <c r="K106" i="10"/>
  <c r="K106" i="9"/>
  <c r="K106" i="8"/>
  <c r="K106" i="7"/>
  <c r="K106" i="6"/>
  <c r="K117" i="13"/>
  <c r="K117" i="11"/>
  <c r="K117" i="12"/>
  <c r="K117" i="10"/>
  <c r="K117" i="9"/>
  <c r="K117" i="8"/>
  <c r="K117" i="7"/>
  <c r="K117" i="6"/>
  <c r="K103" i="13"/>
  <c r="K103" i="11"/>
  <c r="K103" i="12"/>
  <c r="K103" i="10"/>
  <c r="K103" i="9"/>
  <c r="K103" i="8"/>
  <c r="K103" i="7"/>
  <c r="K103" i="6"/>
  <c r="J99" i="13"/>
  <c r="J99" i="12"/>
  <c r="J99" i="11"/>
  <c r="J99" i="10"/>
  <c r="J99" i="9"/>
  <c r="J99" i="7"/>
  <c r="J99" i="8"/>
  <c r="J99" i="6"/>
  <c r="J110" i="13"/>
  <c r="J110" i="12"/>
  <c r="J110" i="11"/>
  <c r="J110" i="10"/>
  <c r="J110" i="9"/>
  <c r="J110" i="7"/>
  <c r="J110" i="8"/>
  <c r="J110" i="6"/>
  <c r="J122" i="13"/>
  <c r="J122" i="12"/>
  <c r="J122" i="11"/>
  <c r="J122" i="10"/>
  <c r="J122" i="9"/>
  <c r="J122" i="7"/>
  <c r="J122" i="8"/>
  <c r="J122" i="6"/>
  <c r="J154" i="13"/>
  <c r="J154" i="12"/>
  <c r="J154" i="11"/>
  <c r="J154" i="10"/>
  <c r="J154" i="9"/>
  <c r="J154" i="7"/>
  <c r="J154" i="8"/>
  <c r="J154" i="6"/>
  <c r="W103" i="13"/>
  <c r="W103" i="12"/>
  <c r="W103" i="11"/>
  <c r="W103" i="10"/>
  <c r="W103" i="9"/>
  <c r="W103" i="8"/>
  <c r="W103" i="7"/>
  <c r="W103" i="6"/>
  <c r="W97" i="13"/>
  <c r="W97" i="12"/>
  <c r="W97" i="11"/>
  <c r="W97" i="9"/>
  <c r="W97" i="10"/>
  <c r="W97" i="8"/>
  <c r="W97" i="7"/>
  <c r="W97" i="6"/>
  <c r="W136" i="13"/>
  <c r="W136" i="12"/>
  <c r="W136" i="10"/>
  <c r="W136" i="11"/>
  <c r="W136" i="9"/>
  <c r="W136" i="8"/>
  <c r="W136" i="7"/>
  <c r="W136" i="6"/>
  <c r="G127" i="13"/>
  <c r="G127" i="12"/>
  <c r="G127" i="10"/>
  <c r="G127" i="11"/>
  <c r="G127" i="9"/>
  <c r="G127" i="7"/>
  <c r="G127" i="8"/>
  <c r="G127" i="6"/>
  <c r="G136" i="13"/>
  <c r="G136" i="12"/>
  <c r="G136" i="11"/>
  <c r="G136" i="10"/>
  <c r="G136" i="9"/>
  <c r="G136" i="7"/>
  <c r="G136" i="8"/>
  <c r="G136" i="6"/>
  <c r="G111" i="13"/>
  <c r="G111" i="12"/>
  <c r="G111" i="11"/>
  <c r="G111" i="10"/>
  <c r="G111" i="9"/>
  <c r="G111" i="7"/>
  <c r="G111" i="8"/>
  <c r="G111" i="6"/>
  <c r="U121" i="13"/>
  <c r="U121" i="12"/>
  <c r="U121" i="11"/>
  <c r="U121" i="10"/>
  <c r="U121" i="9"/>
  <c r="U121" i="8"/>
  <c r="U121" i="7"/>
  <c r="U121" i="6"/>
  <c r="X99" i="13"/>
  <c r="X99" i="12"/>
  <c r="X99" i="11"/>
  <c r="X99" i="10"/>
  <c r="X99" i="9"/>
  <c r="X99" i="8"/>
  <c r="X99" i="7"/>
  <c r="X99" i="6"/>
  <c r="X110" i="13"/>
  <c r="X110" i="12"/>
  <c r="X110" i="11"/>
  <c r="X110" i="10"/>
  <c r="X110" i="9"/>
  <c r="X110" i="8"/>
  <c r="X110" i="7"/>
  <c r="X110" i="6"/>
  <c r="X122" i="13"/>
  <c r="X122" i="12"/>
  <c r="X122" i="11"/>
  <c r="X122" i="10"/>
  <c r="X122" i="9"/>
  <c r="X122" i="8"/>
  <c r="X122" i="7"/>
  <c r="X122" i="6"/>
  <c r="X154" i="13"/>
  <c r="X154" i="12"/>
  <c r="X154" i="11"/>
  <c r="X154" i="10"/>
  <c r="X154" i="9"/>
  <c r="X154" i="8"/>
  <c r="X154" i="7"/>
  <c r="X154" i="6"/>
  <c r="L106" i="13"/>
  <c r="L106" i="12"/>
  <c r="L106" i="10"/>
  <c r="L106" i="11"/>
  <c r="L106" i="9"/>
  <c r="L106" i="7"/>
  <c r="L106" i="8"/>
  <c r="L106" i="6"/>
  <c r="L119" i="13"/>
  <c r="L119" i="12"/>
  <c r="L119" i="11"/>
  <c r="L119" i="10"/>
  <c r="L119" i="9"/>
  <c r="L119" i="7"/>
  <c r="L119" i="8"/>
  <c r="L119" i="6"/>
  <c r="L136" i="13"/>
  <c r="L136" i="12"/>
  <c r="L136" i="11"/>
  <c r="L136" i="10"/>
  <c r="L136" i="9"/>
  <c r="L136" i="7"/>
  <c r="L136" i="8"/>
  <c r="L136" i="6"/>
  <c r="R121" i="13"/>
  <c r="R121" i="12"/>
  <c r="R121" i="11"/>
  <c r="R121" i="10"/>
  <c r="R121" i="9"/>
  <c r="R121" i="8"/>
  <c r="R121" i="7"/>
  <c r="R121" i="6"/>
  <c r="Z115" i="13"/>
  <c r="Z115" i="12"/>
  <c r="Z115" i="11"/>
  <c r="Z115" i="9"/>
  <c r="Z115" i="10"/>
  <c r="Z115" i="8"/>
  <c r="Z115" i="7"/>
  <c r="Z115" i="6"/>
  <c r="Z125" i="13"/>
  <c r="Z125" i="12"/>
  <c r="Z125" i="11"/>
  <c r="Z125" i="10"/>
  <c r="Z125" i="9"/>
  <c r="Z125" i="8"/>
  <c r="Z125" i="7"/>
  <c r="Z125" i="6"/>
  <c r="H121" i="13"/>
  <c r="H121" i="12"/>
  <c r="H121" i="11"/>
  <c r="H121" i="10"/>
  <c r="H121" i="9"/>
  <c r="H121" i="7"/>
  <c r="H121" i="8"/>
  <c r="H121" i="6"/>
  <c r="W139" i="13"/>
  <c r="W139" i="12"/>
  <c r="W139" i="11"/>
  <c r="W139" i="9"/>
  <c r="W139" i="10"/>
  <c r="W139" i="8"/>
  <c r="W139" i="7"/>
  <c r="W139" i="6"/>
  <c r="W125" i="13"/>
  <c r="W125" i="12"/>
  <c r="W125" i="11"/>
  <c r="W125" i="10"/>
  <c r="W125" i="9"/>
  <c r="W125" i="8"/>
  <c r="W125" i="7"/>
  <c r="W125" i="6"/>
  <c r="O125" i="13"/>
  <c r="O125" i="12"/>
  <c r="O125" i="11"/>
  <c r="O125" i="10"/>
  <c r="O125" i="9"/>
  <c r="O125" i="8"/>
  <c r="O125" i="7"/>
  <c r="O125" i="6"/>
  <c r="I97" i="13"/>
  <c r="I97" i="12"/>
  <c r="I97" i="11"/>
  <c r="I97" i="10"/>
  <c r="I97" i="9"/>
  <c r="I97" i="8"/>
  <c r="I97" i="7"/>
  <c r="I97" i="6"/>
  <c r="I110" i="13"/>
  <c r="I110" i="12"/>
  <c r="I110" i="11"/>
  <c r="I110" i="10"/>
  <c r="I110" i="9"/>
  <c r="I110" i="7"/>
  <c r="I110" i="8"/>
  <c r="I110" i="6"/>
  <c r="I122" i="13"/>
  <c r="I122" i="12"/>
  <c r="I122" i="11"/>
  <c r="I122" i="10"/>
  <c r="I122" i="9"/>
  <c r="I122" i="7"/>
  <c r="I122" i="8"/>
  <c r="I122" i="6"/>
  <c r="I154" i="13"/>
  <c r="I154" i="12"/>
  <c r="I154" i="11"/>
  <c r="I154" i="10"/>
  <c r="I154" i="9"/>
  <c r="I154" i="7"/>
  <c r="I154" i="8"/>
  <c r="I154" i="6"/>
  <c r="V106" i="13"/>
  <c r="V106" i="12"/>
  <c r="V106" i="11"/>
  <c r="V106" i="10"/>
  <c r="V106" i="9"/>
  <c r="V106" i="8"/>
  <c r="V106" i="7"/>
  <c r="V106" i="6"/>
  <c r="V119" i="13"/>
  <c r="V119" i="12"/>
  <c r="V119" i="11"/>
  <c r="V119" i="10"/>
  <c r="V119" i="9"/>
  <c r="V119" i="8"/>
  <c r="V119" i="7"/>
  <c r="V119" i="6"/>
  <c r="V136" i="13"/>
  <c r="V136" i="12"/>
  <c r="V136" i="11"/>
  <c r="V136" i="10"/>
  <c r="V136" i="9"/>
  <c r="V136" i="8"/>
  <c r="V136" i="7"/>
  <c r="V136" i="6"/>
  <c r="T103" i="13"/>
  <c r="T103" i="12"/>
  <c r="T103" i="10"/>
  <c r="T103" i="11"/>
  <c r="T103" i="9"/>
  <c r="T103" i="8"/>
  <c r="T103" i="7"/>
  <c r="T103" i="6"/>
  <c r="T117" i="13"/>
  <c r="T117" i="12"/>
  <c r="T117" i="10"/>
  <c r="T117" i="11"/>
  <c r="T117" i="9"/>
  <c r="T117" i="8"/>
  <c r="T117" i="7"/>
  <c r="T117" i="6"/>
  <c r="T127" i="13"/>
  <c r="T127" i="12"/>
  <c r="T127" i="11"/>
  <c r="T127" i="10"/>
  <c r="T127" i="9"/>
  <c r="T127" i="8"/>
  <c r="T127" i="7"/>
  <c r="T127" i="6"/>
  <c r="R103" i="13"/>
  <c r="R103" i="12"/>
  <c r="R103" i="11"/>
  <c r="R103" i="10"/>
  <c r="R103" i="9"/>
  <c r="R103" i="8"/>
  <c r="R103" i="7"/>
  <c r="R103" i="6"/>
  <c r="R111" i="13"/>
  <c r="R111" i="12"/>
  <c r="R111" i="11"/>
  <c r="R111" i="10"/>
  <c r="R111" i="9"/>
  <c r="R111" i="8"/>
  <c r="R111" i="7"/>
  <c r="R111" i="6"/>
  <c r="R126" i="13"/>
  <c r="R126" i="12"/>
  <c r="R126" i="11"/>
  <c r="R126" i="10"/>
  <c r="R126" i="9"/>
  <c r="R126" i="8"/>
  <c r="R126" i="7"/>
  <c r="R126" i="6"/>
  <c r="H97" i="13"/>
  <c r="H97" i="12"/>
  <c r="H97" i="11"/>
  <c r="H97" i="10"/>
  <c r="H97" i="9"/>
  <c r="H97" i="7"/>
  <c r="H97" i="8"/>
  <c r="H97" i="6"/>
  <c r="H110" i="13"/>
  <c r="H110" i="12"/>
  <c r="H110" i="11"/>
  <c r="H110" i="10"/>
  <c r="H110" i="9"/>
  <c r="H110" i="7"/>
  <c r="H110" i="8"/>
  <c r="H110" i="6"/>
  <c r="H122" i="13"/>
  <c r="H122" i="12"/>
  <c r="H122" i="11"/>
  <c r="H122" i="10"/>
  <c r="H122" i="9"/>
  <c r="H122" i="8"/>
  <c r="H122" i="7"/>
  <c r="H122" i="6"/>
  <c r="H154" i="13"/>
  <c r="H154" i="12"/>
  <c r="H154" i="11"/>
  <c r="H154" i="10"/>
  <c r="H154" i="9"/>
  <c r="H154" i="8"/>
  <c r="H154" i="7"/>
  <c r="H154" i="6"/>
  <c r="L123" i="13"/>
  <c r="L123" i="12"/>
  <c r="L123" i="11"/>
  <c r="L123" i="10"/>
  <c r="L123" i="9"/>
  <c r="L123" i="7"/>
  <c r="L123" i="8"/>
  <c r="L123" i="6"/>
  <c r="I139" i="13"/>
  <c r="I139" i="12"/>
  <c r="I139" i="11"/>
  <c r="I139" i="10"/>
  <c r="I139" i="9"/>
  <c r="I139" i="8"/>
  <c r="I139" i="7"/>
  <c r="I139" i="6"/>
  <c r="M106" i="13"/>
  <c r="M106" i="12"/>
  <c r="M106" i="11"/>
  <c r="M106" i="10"/>
  <c r="M106" i="9"/>
  <c r="M106" i="7"/>
  <c r="M106" i="8"/>
  <c r="M106" i="6"/>
  <c r="M119" i="13"/>
  <c r="M119" i="12"/>
  <c r="M119" i="11"/>
  <c r="M119" i="10"/>
  <c r="M119" i="9"/>
  <c r="M119" i="8"/>
  <c r="M119" i="7"/>
  <c r="M119" i="6"/>
  <c r="M136" i="13"/>
  <c r="M136" i="12"/>
  <c r="M136" i="11"/>
  <c r="M136" i="10"/>
  <c r="M136" i="9"/>
  <c r="M136" i="7"/>
  <c r="M136" i="8"/>
  <c r="M136" i="6"/>
  <c r="T121" i="13"/>
  <c r="T121" i="12"/>
  <c r="T121" i="10"/>
  <c r="T121" i="11"/>
  <c r="T121" i="9"/>
  <c r="T121" i="8"/>
  <c r="T121" i="7"/>
  <c r="T121" i="6"/>
  <c r="U103" i="13"/>
  <c r="U103" i="12"/>
  <c r="U103" i="11"/>
  <c r="U103" i="10"/>
  <c r="U103" i="9"/>
  <c r="U103" i="8"/>
  <c r="U103" i="7"/>
  <c r="U103" i="6"/>
  <c r="U110" i="13"/>
  <c r="U110" i="12"/>
  <c r="U110" i="11"/>
  <c r="U110" i="10"/>
  <c r="U110" i="9"/>
  <c r="U110" i="8"/>
  <c r="U110" i="7"/>
  <c r="U110" i="6"/>
  <c r="U122" i="13"/>
  <c r="U122" i="12"/>
  <c r="U122" i="11"/>
  <c r="U122" i="10"/>
  <c r="U122" i="9"/>
  <c r="U122" i="8"/>
  <c r="U122" i="7"/>
  <c r="U122" i="6"/>
  <c r="U154" i="13"/>
  <c r="U154" i="12"/>
  <c r="U154" i="11"/>
  <c r="U154" i="10"/>
  <c r="U154" i="9"/>
  <c r="U154" i="8"/>
  <c r="U154" i="7"/>
  <c r="U154" i="6"/>
  <c r="Z106" i="13"/>
  <c r="Z106" i="12"/>
  <c r="Z106" i="11"/>
  <c r="Z106" i="10"/>
  <c r="Z106" i="9"/>
  <c r="Z106" i="8"/>
  <c r="Z106" i="7"/>
  <c r="Z106" i="6"/>
  <c r="Z119" i="13"/>
  <c r="Z119" i="12"/>
  <c r="Z119" i="11"/>
  <c r="Z119" i="10"/>
  <c r="Z119" i="9"/>
  <c r="Z119" i="8"/>
  <c r="Z119" i="7"/>
  <c r="Z119" i="6"/>
  <c r="Z136" i="13"/>
  <c r="Z136" i="12"/>
  <c r="Z136" i="11"/>
  <c r="Z136" i="10"/>
  <c r="Z136" i="9"/>
  <c r="Z136" i="8"/>
  <c r="Z136" i="7"/>
  <c r="Z136" i="6"/>
  <c r="J121" i="13"/>
  <c r="J121" i="12"/>
  <c r="J121" i="11"/>
  <c r="J121" i="10"/>
  <c r="J121" i="9"/>
  <c r="J121" i="7"/>
  <c r="J121" i="8"/>
  <c r="J121" i="6"/>
  <c r="Y115" i="13"/>
  <c r="Y115" i="12"/>
  <c r="Y115" i="10"/>
  <c r="Y115" i="11"/>
  <c r="Y115" i="9"/>
  <c r="Y115" i="8"/>
  <c r="Y115" i="7"/>
  <c r="Y115" i="6"/>
  <c r="Y125" i="13"/>
  <c r="Y125" i="12"/>
  <c r="Y125" i="11"/>
  <c r="Y125" i="9"/>
  <c r="Y125" i="10"/>
  <c r="Y125" i="8"/>
  <c r="Y125" i="7"/>
  <c r="Y125" i="6"/>
  <c r="O136" i="13"/>
  <c r="O136" i="12"/>
  <c r="O136" i="11"/>
  <c r="O136" i="10"/>
  <c r="O136" i="9"/>
  <c r="O136" i="7"/>
  <c r="O136" i="8"/>
  <c r="O136" i="6"/>
  <c r="O119" i="13"/>
  <c r="O119" i="12"/>
  <c r="O119" i="11"/>
  <c r="O119" i="10"/>
  <c r="O119" i="9"/>
  <c r="O119" i="7"/>
  <c r="O119" i="8"/>
  <c r="O119" i="6"/>
  <c r="O99" i="13"/>
  <c r="O99" i="12"/>
  <c r="O99" i="11"/>
  <c r="O99" i="10"/>
  <c r="O99" i="9"/>
  <c r="O99" i="8"/>
  <c r="O99" i="7"/>
  <c r="O99" i="6"/>
  <c r="T34" i="13"/>
  <c r="T34" i="12"/>
  <c r="T34" i="11"/>
  <c r="T34" i="10"/>
  <c r="T34" i="9"/>
  <c r="T34" i="8"/>
  <c r="T34" i="7"/>
  <c r="T34" i="6"/>
  <c r="T87" i="13"/>
  <c r="T87" i="12"/>
  <c r="T87" i="10"/>
  <c r="T87" i="11"/>
  <c r="T87" i="9"/>
  <c r="T87" i="8"/>
  <c r="T87" i="7"/>
  <c r="T87" i="6"/>
  <c r="T29" i="13"/>
  <c r="T29" i="12"/>
  <c r="T29" i="11"/>
  <c r="T29" i="10"/>
  <c r="T29" i="9"/>
  <c r="T29" i="8"/>
  <c r="T29" i="7"/>
  <c r="T29" i="6"/>
  <c r="T44" i="13"/>
  <c r="T44" i="12"/>
  <c r="T44" i="11"/>
  <c r="T44" i="10"/>
  <c r="T44" i="9"/>
  <c r="T44" i="8"/>
  <c r="T44" i="7"/>
  <c r="T44" i="6"/>
  <c r="T51" i="13"/>
  <c r="T51" i="12"/>
  <c r="T51" i="11"/>
  <c r="T51" i="10"/>
  <c r="T51" i="9"/>
  <c r="T51" i="8"/>
  <c r="T51" i="7"/>
  <c r="T51" i="6"/>
  <c r="T61" i="13"/>
  <c r="T61" i="12"/>
  <c r="T61" i="11"/>
  <c r="T61" i="10"/>
  <c r="T61" i="9"/>
  <c r="T61" i="8"/>
  <c r="T61" i="7"/>
  <c r="T61" i="6"/>
  <c r="T32" i="13"/>
  <c r="T32" i="12"/>
  <c r="T32" i="11"/>
  <c r="T32" i="10"/>
  <c r="T32" i="9"/>
  <c r="T32" i="8"/>
  <c r="T32" i="7"/>
  <c r="T32" i="6"/>
  <c r="T78" i="13"/>
  <c r="T78" i="12"/>
  <c r="T78" i="11"/>
  <c r="T78" i="10"/>
  <c r="T78" i="9"/>
  <c r="T78" i="8"/>
  <c r="T78" i="7"/>
  <c r="T78" i="6"/>
  <c r="T31" i="13"/>
  <c r="T31" i="12"/>
  <c r="T31" i="10"/>
  <c r="T31" i="11"/>
  <c r="T31" i="9"/>
  <c r="T31" i="8"/>
  <c r="T31" i="7"/>
  <c r="T31" i="6"/>
  <c r="T91" i="13"/>
  <c r="T91" i="12"/>
  <c r="T91" i="10"/>
  <c r="T91" i="11"/>
  <c r="T91" i="9"/>
  <c r="T91" i="8"/>
  <c r="T91" i="7"/>
  <c r="T91" i="6"/>
  <c r="X59" i="13"/>
  <c r="X59" i="12"/>
  <c r="X59" i="10"/>
  <c r="X59" i="11"/>
  <c r="X59" i="9"/>
  <c r="X59" i="8"/>
  <c r="X59" i="7"/>
  <c r="X59" i="6"/>
  <c r="X73" i="13"/>
  <c r="X73" i="12"/>
  <c r="X73" i="11"/>
  <c r="X73" i="10"/>
  <c r="X73" i="9"/>
  <c r="X73" i="8"/>
  <c r="X73" i="7"/>
  <c r="X73" i="6"/>
  <c r="X78" i="13"/>
  <c r="X78" i="12"/>
  <c r="X78" i="11"/>
  <c r="X78" i="9"/>
  <c r="X78" i="10"/>
  <c r="X78" i="8"/>
  <c r="X78" i="7"/>
  <c r="X78" i="6"/>
  <c r="X40" i="13"/>
  <c r="X40" i="12"/>
  <c r="X40" i="11"/>
  <c r="X40" i="10"/>
  <c r="X40" i="9"/>
  <c r="X40" i="8"/>
  <c r="X40" i="7"/>
  <c r="X40" i="6"/>
  <c r="X3" i="13"/>
  <c r="X3" i="12"/>
  <c r="X3" i="10"/>
  <c r="X3" i="11"/>
  <c r="X3" i="9"/>
  <c r="X3" i="7"/>
  <c r="X3" i="8"/>
  <c r="X3" i="6"/>
  <c r="X39" i="13"/>
  <c r="X39" i="12"/>
  <c r="X39" i="10"/>
  <c r="X39" i="11"/>
  <c r="X39" i="9"/>
  <c r="X39" i="8"/>
  <c r="X39" i="7"/>
  <c r="X39" i="6"/>
  <c r="X57" i="13"/>
  <c r="X57" i="12"/>
  <c r="X57" i="11"/>
  <c r="X57" i="10"/>
  <c r="X57" i="9"/>
  <c r="X57" i="8"/>
  <c r="X57" i="7"/>
  <c r="X57" i="6"/>
  <c r="X30" i="13"/>
  <c r="X30" i="12"/>
  <c r="X30" i="11"/>
  <c r="X30" i="9"/>
  <c r="X30" i="10"/>
  <c r="X30" i="8"/>
  <c r="X30" i="7"/>
  <c r="X30" i="6"/>
  <c r="X36" i="13"/>
  <c r="X36" i="12"/>
  <c r="X36" i="11"/>
  <c r="X36" i="10"/>
  <c r="X36" i="9"/>
  <c r="X36" i="8"/>
  <c r="X36" i="7"/>
  <c r="X36" i="6"/>
  <c r="X33" i="13"/>
  <c r="X33" i="12"/>
  <c r="X33" i="11"/>
  <c r="X33" i="10"/>
  <c r="X33" i="9"/>
  <c r="X33" i="8"/>
  <c r="X33" i="7"/>
  <c r="X33" i="6"/>
  <c r="L40" i="13"/>
  <c r="L40" i="12"/>
  <c r="L40" i="11"/>
  <c r="L40" i="10"/>
  <c r="L40" i="9"/>
  <c r="L40" i="8"/>
  <c r="L40" i="7"/>
  <c r="L40" i="6"/>
  <c r="L34" i="13"/>
  <c r="L34" i="12"/>
  <c r="L34" i="11"/>
  <c r="L34" i="10"/>
  <c r="L34" i="9"/>
  <c r="L34" i="7"/>
  <c r="L34" i="8"/>
  <c r="L34" i="6"/>
  <c r="L73" i="13"/>
  <c r="L73" i="12"/>
  <c r="L73" i="11"/>
  <c r="L73" i="10"/>
  <c r="L73" i="9"/>
  <c r="L73" i="7"/>
  <c r="L73" i="8"/>
  <c r="L73" i="6"/>
  <c r="L53" i="13"/>
  <c r="L53" i="12"/>
  <c r="L53" i="11"/>
  <c r="L53" i="10"/>
  <c r="L53" i="9"/>
  <c r="L53" i="7"/>
  <c r="L53" i="8"/>
  <c r="L53" i="6"/>
  <c r="L33" i="13"/>
  <c r="L33" i="12"/>
  <c r="L33" i="11"/>
  <c r="L33" i="10"/>
  <c r="L33" i="9"/>
  <c r="L33" i="7"/>
  <c r="L33" i="8"/>
  <c r="L33" i="6"/>
  <c r="L51" i="13"/>
  <c r="L51" i="12"/>
  <c r="L51" i="11"/>
  <c r="L51" i="10"/>
  <c r="L51" i="9"/>
  <c r="L51" i="7"/>
  <c r="L51" i="8"/>
  <c r="L51" i="6"/>
  <c r="L32" i="13"/>
  <c r="L32" i="12"/>
  <c r="L32" i="11"/>
  <c r="L32" i="10"/>
  <c r="L32" i="9"/>
  <c r="L32" i="8"/>
  <c r="L32" i="7"/>
  <c r="L32" i="6"/>
  <c r="L77" i="13"/>
  <c r="L77" i="12"/>
  <c r="L77" i="11"/>
  <c r="L77" i="10"/>
  <c r="L77" i="9"/>
  <c r="L77" i="7"/>
  <c r="L77" i="8"/>
  <c r="L77" i="6"/>
  <c r="L57" i="13"/>
  <c r="L57" i="12"/>
  <c r="L57" i="11"/>
  <c r="L57" i="10"/>
  <c r="L57" i="9"/>
  <c r="L57" i="7"/>
  <c r="L57" i="8"/>
  <c r="L57" i="6"/>
  <c r="L68" i="13"/>
  <c r="L68" i="12"/>
  <c r="L68" i="11"/>
  <c r="L68" i="10"/>
  <c r="L68" i="9"/>
  <c r="L68" i="8"/>
  <c r="L68" i="7"/>
  <c r="L68" i="6"/>
  <c r="L30" i="13"/>
  <c r="L30" i="12"/>
  <c r="L30" i="11"/>
  <c r="L30" i="10"/>
  <c r="L30" i="9"/>
  <c r="L30" i="7"/>
  <c r="L30" i="8"/>
  <c r="L30" i="6"/>
  <c r="P62" i="13"/>
  <c r="P62" i="12"/>
  <c r="P62" i="11"/>
  <c r="P62" i="10"/>
  <c r="P62" i="9"/>
  <c r="P62" i="8"/>
  <c r="P62" i="7"/>
  <c r="P62" i="6"/>
  <c r="P64" i="13"/>
  <c r="P64" i="12"/>
  <c r="P64" i="11"/>
  <c r="P64" i="10"/>
  <c r="P64" i="9"/>
  <c r="P64" i="8"/>
  <c r="P64" i="7"/>
  <c r="P64" i="6"/>
  <c r="P3" i="13"/>
  <c r="P3" i="12"/>
  <c r="P3" i="10"/>
  <c r="P3" i="11"/>
  <c r="P3" i="9"/>
  <c r="P3" i="7"/>
  <c r="P3" i="8"/>
  <c r="P3" i="6"/>
  <c r="P9" i="13"/>
  <c r="P9" i="12"/>
  <c r="P9" i="11"/>
  <c r="P9" i="10"/>
  <c r="P9" i="9"/>
  <c r="P9" i="8"/>
  <c r="P9" i="7"/>
  <c r="P9" i="6"/>
  <c r="P43" i="13"/>
  <c r="P43" i="12"/>
  <c r="P43" i="10"/>
  <c r="P43" i="11"/>
  <c r="P43" i="9"/>
  <c r="P43" i="8"/>
  <c r="P43" i="7"/>
  <c r="P43" i="6"/>
  <c r="P79" i="13"/>
  <c r="P79" i="12"/>
  <c r="P79" i="10"/>
  <c r="P79" i="11"/>
  <c r="P79" i="9"/>
  <c r="P79" i="8"/>
  <c r="P79" i="7"/>
  <c r="P79" i="6"/>
  <c r="P42" i="13"/>
  <c r="P42" i="12"/>
  <c r="P42" i="11"/>
  <c r="P42" i="10"/>
  <c r="P42" i="9"/>
  <c r="P42" i="8"/>
  <c r="P42" i="7"/>
  <c r="P42" i="6"/>
  <c r="P37" i="13"/>
  <c r="P37" i="12"/>
  <c r="P37" i="11"/>
  <c r="P37" i="10"/>
  <c r="P37" i="9"/>
  <c r="P37" i="8"/>
  <c r="P37" i="7"/>
  <c r="P37" i="6"/>
  <c r="P77" i="13"/>
  <c r="P77" i="12"/>
  <c r="P77" i="11"/>
  <c r="P77" i="10"/>
  <c r="P77" i="9"/>
  <c r="P77" i="8"/>
  <c r="P77" i="7"/>
  <c r="P77" i="6"/>
  <c r="P61" i="13"/>
  <c r="P61" i="12"/>
  <c r="P61" i="11"/>
  <c r="P61" i="10"/>
  <c r="P61" i="9"/>
  <c r="P61" i="8"/>
  <c r="P61" i="7"/>
  <c r="P61" i="6"/>
  <c r="J54" i="13"/>
  <c r="J54" i="11"/>
  <c r="J54" i="12"/>
  <c r="J54" i="10"/>
  <c r="J54" i="9"/>
  <c r="J54" i="8"/>
  <c r="J54" i="7"/>
  <c r="J54" i="6"/>
  <c r="J42" i="13"/>
  <c r="J42" i="11"/>
  <c r="J42" i="12"/>
  <c r="J42" i="10"/>
  <c r="J42" i="9"/>
  <c r="J42" i="8"/>
  <c r="J42" i="7"/>
  <c r="J42" i="6"/>
  <c r="J44" i="13"/>
  <c r="J44" i="12"/>
  <c r="J44" i="11"/>
  <c r="J44" i="10"/>
  <c r="J44" i="9"/>
  <c r="J44" i="7"/>
  <c r="J44" i="8"/>
  <c r="J44" i="6"/>
  <c r="J63" i="13"/>
  <c r="J63" i="12"/>
  <c r="J63" i="11"/>
  <c r="J63" i="10"/>
  <c r="J63" i="9"/>
  <c r="J63" i="7"/>
  <c r="J63" i="8"/>
  <c r="J63" i="6"/>
  <c r="J40" i="13"/>
  <c r="J40" i="12"/>
  <c r="J40" i="11"/>
  <c r="J40" i="10"/>
  <c r="J40" i="9"/>
  <c r="J40" i="7"/>
  <c r="J40" i="8"/>
  <c r="J40" i="6"/>
  <c r="J39" i="13"/>
  <c r="J39" i="12"/>
  <c r="J39" i="11"/>
  <c r="J39" i="10"/>
  <c r="J39" i="9"/>
  <c r="J39" i="7"/>
  <c r="J39" i="8"/>
  <c r="J39" i="6"/>
  <c r="J35" i="13"/>
  <c r="J35" i="12"/>
  <c r="J35" i="11"/>
  <c r="J35" i="10"/>
  <c r="J35" i="9"/>
  <c r="J35" i="7"/>
  <c r="J35" i="8"/>
  <c r="J35" i="6"/>
  <c r="J31" i="13"/>
  <c r="J31" i="12"/>
  <c r="J31" i="11"/>
  <c r="J31" i="10"/>
  <c r="J31" i="9"/>
  <c r="J31" i="7"/>
  <c r="J31" i="8"/>
  <c r="J31" i="6"/>
  <c r="J41" i="13"/>
  <c r="J41" i="12"/>
  <c r="J41" i="11"/>
  <c r="J41" i="10"/>
  <c r="J41" i="9"/>
  <c r="J41" i="7"/>
  <c r="J41" i="8"/>
  <c r="J41" i="6"/>
  <c r="J28" i="13"/>
  <c r="J28" i="12"/>
  <c r="J28" i="11"/>
  <c r="J28" i="10"/>
  <c r="J28" i="9"/>
  <c r="J28" i="7"/>
  <c r="J28" i="8"/>
  <c r="J28" i="6"/>
  <c r="J57" i="13"/>
  <c r="J57" i="12"/>
  <c r="J57" i="11"/>
  <c r="J57" i="10"/>
  <c r="J57" i="9"/>
  <c r="J57" i="7"/>
  <c r="J57" i="8"/>
  <c r="J57" i="6"/>
  <c r="U59" i="13"/>
  <c r="U59" i="12"/>
  <c r="U59" i="11"/>
  <c r="U59" i="10"/>
  <c r="U59" i="9"/>
  <c r="U59" i="8"/>
  <c r="U59" i="7"/>
  <c r="U59" i="6"/>
  <c r="U35" i="13"/>
  <c r="U35" i="12"/>
  <c r="U35" i="11"/>
  <c r="U35" i="10"/>
  <c r="U35" i="9"/>
  <c r="U35" i="8"/>
  <c r="U35" i="7"/>
  <c r="U35" i="6"/>
  <c r="U30" i="13"/>
  <c r="U30" i="12"/>
  <c r="U30" i="11"/>
  <c r="U30" i="10"/>
  <c r="U30" i="9"/>
  <c r="U30" i="8"/>
  <c r="U30" i="7"/>
  <c r="U30" i="6"/>
  <c r="U63" i="13"/>
  <c r="U63" i="12"/>
  <c r="U63" i="11"/>
  <c r="U63" i="10"/>
  <c r="U63" i="9"/>
  <c r="U63" i="8"/>
  <c r="U63" i="7"/>
  <c r="U63" i="6"/>
  <c r="U33" i="13"/>
  <c r="U33" i="12"/>
  <c r="U33" i="11"/>
  <c r="U33" i="10"/>
  <c r="U33" i="9"/>
  <c r="U33" i="8"/>
  <c r="U33" i="7"/>
  <c r="U33" i="6"/>
  <c r="U28" i="13"/>
  <c r="U28" i="12"/>
  <c r="U28" i="10"/>
  <c r="U28" i="11"/>
  <c r="U28" i="9"/>
  <c r="U28" i="8"/>
  <c r="U28" i="7"/>
  <c r="U28" i="6"/>
  <c r="U40" i="13"/>
  <c r="U40" i="12"/>
  <c r="U40" i="10"/>
  <c r="U40" i="11"/>
  <c r="U40" i="9"/>
  <c r="U40" i="8"/>
  <c r="U40" i="7"/>
  <c r="U40" i="6"/>
  <c r="U43" i="13"/>
  <c r="U43" i="12"/>
  <c r="U43" i="11"/>
  <c r="U43" i="10"/>
  <c r="U43" i="9"/>
  <c r="U43" i="8"/>
  <c r="U43" i="7"/>
  <c r="U43" i="6"/>
  <c r="U54" i="13"/>
  <c r="U54" i="12"/>
  <c r="U54" i="11"/>
  <c r="U54" i="10"/>
  <c r="U54" i="9"/>
  <c r="U54" i="8"/>
  <c r="U54" i="7"/>
  <c r="U54" i="6"/>
  <c r="U38" i="13"/>
  <c r="U38" i="12"/>
  <c r="U38" i="11"/>
  <c r="U38" i="10"/>
  <c r="U38" i="9"/>
  <c r="U38" i="8"/>
  <c r="U38" i="7"/>
  <c r="U38" i="6"/>
  <c r="Y42" i="13"/>
  <c r="Y42" i="12"/>
  <c r="Y42" i="11"/>
  <c r="Y42" i="10"/>
  <c r="Y42" i="9"/>
  <c r="Y42" i="8"/>
  <c r="Y42" i="7"/>
  <c r="Y42" i="6"/>
  <c r="Y29" i="13"/>
  <c r="Y29" i="12"/>
  <c r="Y29" i="10"/>
  <c r="Y29" i="11"/>
  <c r="Y29" i="9"/>
  <c r="Y29" i="8"/>
  <c r="Y29" i="7"/>
  <c r="Y29" i="6"/>
  <c r="Y57" i="13"/>
  <c r="Y57" i="12"/>
  <c r="Y57" i="11"/>
  <c r="Y57" i="10"/>
  <c r="Y57" i="9"/>
  <c r="Y57" i="8"/>
  <c r="Y57" i="7"/>
  <c r="Y57" i="6"/>
  <c r="Y37" i="13"/>
  <c r="Y37" i="12"/>
  <c r="Y37" i="11"/>
  <c r="Y37" i="10"/>
  <c r="Y37" i="9"/>
  <c r="Y37" i="8"/>
  <c r="Y37" i="7"/>
  <c r="Y37" i="6"/>
  <c r="Y77" i="13"/>
  <c r="Y77" i="12"/>
  <c r="Y77" i="10"/>
  <c r="Y77" i="11"/>
  <c r="Y77" i="9"/>
  <c r="Y77" i="8"/>
  <c r="Y77" i="7"/>
  <c r="Y77" i="6"/>
  <c r="Y59" i="13"/>
  <c r="Y59" i="12"/>
  <c r="Y59" i="11"/>
  <c r="Y59" i="9"/>
  <c r="Y59" i="10"/>
  <c r="Y59" i="8"/>
  <c r="Y59" i="7"/>
  <c r="Y59" i="6"/>
  <c r="Y9" i="13"/>
  <c r="Y9" i="12"/>
  <c r="Y9" i="11"/>
  <c r="Y9" i="10"/>
  <c r="Y9" i="9"/>
  <c r="Y9" i="8"/>
  <c r="Y9" i="7"/>
  <c r="Y9" i="6"/>
  <c r="Y54" i="13"/>
  <c r="Y54" i="12"/>
  <c r="Y54" i="11"/>
  <c r="Y54" i="10"/>
  <c r="Y54" i="9"/>
  <c r="Y54" i="8"/>
  <c r="Y54" i="7"/>
  <c r="Y54" i="6"/>
  <c r="Y51" i="13"/>
  <c r="Y51" i="12"/>
  <c r="Y51" i="11"/>
  <c r="Y51" i="9"/>
  <c r="Y51" i="10"/>
  <c r="Y51" i="8"/>
  <c r="Y51" i="7"/>
  <c r="Y51" i="6"/>
  <c r="Y53" i="13"/>
  <c r="Y53" i="12"/>
  <c r="Y53" i="11"/>
  <c r="Y53" i="10"/>
  <c r="Y53" i="9"/>
  <c r="Y53" i="8"/>
  <c r="Y53" i="7"/>
  <c r="Y53" i="6"/>
  <c r="Y34" i="13"/>
  <c r="Y34" i="12"/>
  <c r="Y34" i="11"/>
  <c r="Y34" i="10"/>
  <c r="Y34" i="9"/>
  <c r="Y34" i="8"/>
  <c r="Y34" i="7"/>
  <c r="Y34" i="6"/>
  <c r="M68" i="13"/>
  <c r="M68" i="12"/>
  <c r="M68" i="11"/>
  <c r="M68" i="10"/>
  <c r="M68" i="9"/>
  <c r="M68" i="7"/>
  <c r="M68" i="8"/>
  <c r="M68" i="6"/>
  <c r="M58" i="13"/>
  <c r="M58" i="12"/>
  <c r="M58" i="11"/>
  <c r="M58" i="10"/>
  <c r="M58" i="9"/>
  <c r="M58" i="7"/>
  <c r="M58" i="8"/>
  <c r="M58" i="6"/>
  <c r="M41" i="13"/>
  <c r="M41" i="12"/>
  <c r="M41" i="11"/>
  <c r="M41" i="10"/>
  <c r="M41" i="9"/>
  <c r="M41" i="8"/>
  <c r="M41" i="7"/>
  <c r="M41" i="6"/>
  <c r="M78" i="13"/>
  <c r="M78" i="12"/>
  <c r="M78" i="11"/>
  <c r="M78" i="10"/>
  <c r="M78" i="9"/>
  <c r="M78" i="7"/>
  <c r="M78" i="8"/>
  <c r="M78" i="6"/>
  <c r="M8" i="13"/>
  <c r="M8" i="12"/>
  <c r="M8" i="11"/>
  <c r="M8" i="10"/>
  <c r="M8" i="9"/>
  <c r="M8" i="7"/>
  <c r="M8" i="8"/>
  <c r="M8" i="6"/>
  <c r="M29" i="13"/>
  <c r="M29" i="12"/>
  <c r="M29" i="11"/>
  <c r="M29" i="10"/>
  <c r="M29" i="9"/>
  <c r="M29" i="8"/>
  <c r="M29" i="7"/>
  <c r="M29" i="6"/>
  <c r="M43" i="13"/>
  <c r="M43" i="12"/>
  <c r="M43" i="11"/>
  <c r="M43" i="10"/>
  <c r="M43" i="9"/>
  <c r="M43" i="7"/>
  <c r="M43" i="8"/>
  <c r="M43" i="6"/>
  <c r="M52" i="13"/>
  <c r="M52" i="12"/>
  <c r="M52" i="11"/>
  <c r="M52" i="10"/>
  <c r="M52" i="9"/>
  <c r="M52" i="7"/>
  <c r="M52" i="8"/>
  <c r="M52" i="6"/>
  <c r="M54" i="13"/>
  <c r="M54" i="12"/>
  <c r="M54" i="11"/>
  <c r="M54" i="10"/>
  <c r="M54" i="9"/>
  <c r="M54" i="7"/>
  <c r="M54" i="8"/>
  <c r="M54" i="6"/>
  <c r="M38" i="13"/>
  <c r="M38" i="12"/>
  <c r="M38" i="11"/>
  <c r="M38" i="10"/>
  <c r="M38" i="9"/>
  <c r="M38" i="7"/>
  <c r="M38" i="8"/>
  <c r="M38" i="6"/>
  <c r="K87" i="13"/>
  <c r="K87" i="11"/>
  <c r="K87" i="12"/>
  <c r="K87" i="10"/>
  <c r="K87" i="9"/>
  <c r="K87" i="8"/>
  <c r="K87" i="7"/>
  <c r="K87" i="6"/>
  <c r="K78" i="13"/>
  <c r="K78" i="12"/>
  <c r="K78" i="11"/>
  <c r="K78" i="10"/>
  <c r="K78" i="9"/>
  <c r="K78" i="7"/>
  <c r="K78" i="8"/>
  <c r="K78" i="6"/>
  <c r="K53" i="13"/>
  <c r="K53" i="12"/>
  <c r="K53" i="11"/>
  <c r="K53" i="10"/>
  <c r="K53" i="9"/>
  <c r="K53" i="7"/>
  <c r="K53" i="8"/>
  <c r="K53" i="6"/>
  <c r="K73" i="13"/>
  <c r="K73" i="12"/>
  <c r="K73" i="11"/>
  <c r="K73" i="10"/>
  <c r="K73" i="9"/>
  <c r="K73" i="7"/>
  <c r="K73" i="8"/>
  <c r="K73" i="6"/>
  <c r="K54" i="13"/>
  <c r="K54" i="12"/>
  <c r="K54" i="11"/>
  <c r="K54" i="10"/>
  <c r="K54" i="9"/>
  <c r="K54" i="7"/>
  <c r="K54" i="8"/>
  <c r="K54" i="6"/>
  <c r="K38" i="13"/>
  <c r="K38" i="12"/>
  <c r="K38" i="11"/>
  <c r="K38" i="10"/>
  <c r="K38" i="9"/>
  <c r="K38" i="7"/>
  <c r="K38" i="8"/>
  <c r="K38" i="6"/>
  <c r="K68" i="13"/>
  <c r="K68" i="12"/>
  <c r="K68" i="11"/>
  <c r="K68" i="10"/>
  <c r="K68" i="9"/>
  <c r="K68" i="7"/>
  <c r="K68" i="8"/>
  <c r="K68" i="6"/>
  <c r="K37" i="13"/>
  <c r="K37" i="12"/>
  <c r="K37" i="11"/>
  <c r="K37" i="10"/>
  <c r="K37" i="9"/>
  <c r="K37" i="7"/>
  <c r="K37" i="8"/>
  <c r="K37" i="6"/>
  <c r="K77" i="13"/>
  <c r="K77" i="12"/>
  <c r="K77" i="11"/>
  <c r="K77" i="10"/>
  <c r="K77" i="9"/>
  <c r="K77" i="7"/>
  <c r="K77" i="8"/>
  <c r="K77" i="6"/>
  <c r="K61" i="13"/>
  <c r="K61" i="12"/>
  <c r="K61" i="11"/>
  <c r="K61" i="10"/>
  <c r="K61" i="9"/>
  <c r="K61" i="7"/>
  <c r="K61" i="8"/>
  <c r="K61" i="6"/>
  <c r="K34" i="13"/>
  <c r="K34" i="12"/>
  <c r="K34" i="11"/>
  <c r="K34" i="10"/>
  <c r="K34" i="9"/>
  <c r="K34" i="7"/>
  <c r="K34" i="8"/>
  <c r="K34" i="6"/>
  <c r="G79" i="13"/>
  <c r="G79" i="12"/>
  <c r="G79" i="11"/>
  <c r="G79" i="10"/>
  <c r="G79" i="9"/>
  <c r="G79" i="8"/>
  <c r="G79" i="7"/>
  <c r="G79" i="6"/>
  <c r="G53" i="13"/>
  <c r="G53" i="12"/>
  <c r="G53" i="10"/>
  <c r="G53" i="11"/>
  <c r="G53" i="9"/>
  <c r="G53" i="7"/>
  <c r="G53" i="8"/>
  <c r="G53" i="6"/>
  <c r="G41" i="13"/>
  <c r="G41" i="12"/>
  <c r="G41" i="11"/>
  <c r="G41" i="10"/>
  <c r="G41" i="9"/>
  <c r="G41" i="7"/>
  <c r="G41" i="8"/>
  <c r="G41" i="6"/>
  <c r="G44" i="13"/>
  <c r="G44" i="12"/>
  <c r="G44" i="11"/>
  <c r="G44" i="10"/>
  <c r="G44" i="9"/>
  <c r="G44" i="7"/>
  <c r="G44" i="8"/>
  <c r="G44" i="6"/>
  <c r="G51" i="13"/>
  <c r="G51" i="12"/>
  <c r="G51" i="11"/>
  <c r="G51" i="10"/>
  <c r="G51" i="9"/>
  <c r="G51" i="8"/>
  <c r="G51" i="7"/>
  <c r="G51" i="6"/>
  <c r="G68" i="13"/>
  <c r="G68" i="12"/>
  <c r="G68" i="11"/>
  <c r="G68" i="10"/>
  <c r="G68" i="9"/>
  <c r="G68" i="7"/>
  <c r="G68" i="8"/>
  <c r="G68" i="6"/>
  <c r="G58" i="13"/>
  <c r="G58" i="12"/>
  <c r="G58" i="11"/>
  <c r="G58" i="10"/>
  <c r="G58" i="9"/>
  <c r="G58" i="7"/>
  <c r="G58" i="8"/>
  <c r="G58" i="6"/>
  <c r="G32" i="13"/>
  <c r="G32" i="12"/>
  <c r="G32" i="11"/>
  <c r="G32" i="10"/>
  <c r="G32" i="9"/>
  <c r="G32" i="7"/>
  <c r="G32" i="8"/>
  <c r="G32" i="6"/>
  <c r="G91" i="13"/>
  <c r="G91" i="11"/>
  <c r="G91" i="12"/>
  <c r="G91" i="10"/>
  <c r="G91" i="9"/>
  <c r="G91" i="8"/>
  <c r="G91" i="7"/>
  <c r="G91" i="6"/>
  <c r="G28" i="13"/>
  <c r="G28" i="12"/>
  <c r="G28" i="11"/>
  <c r="G28" i="10"/>
  <c r="G28" i="9"/>
  <c r="G28" i="7"/>
  <c r="G28" i="8"/>
  <c r="G28" i="6"/>
  <c r="G5" i="13"/>
  <c r="G5" i="12"/>
  <c r="G5" i="10"/>
  <c r="G5" i="11"/>
  <c r="G5" i="9"/>
  <c r="G5" i="7"/>
  <c r="G5" i="8"/>
  <c r="G5" i="6"/>
  <c r="G6" i="13"/>
  <c r="G6" i="12"/>
  <c r="G6" i="11"/>
  <c r="G6" i="10"/>
  <c r="G6" i="9"/>
  <c r="G6" i="7"/>
  <c r="G6" i="8"/>
  <c r="G6" i="6"/>
  <c r="G45" i="13"/>
  <c r="G45" i="12"/>
  <c r="G45" i="10"/>
  <c r="G45" i="11"/>
  <c r="G45" i="9"/>
  <c r="G45" i="7"/>
  <c r="G45" i="8"/>
  <c r="G45" i="6"/>
  <c r="G47" i="13"/>
  <c r="G47" i="12"/>
  <c r="G47" i="11"/>
  <c r="G47" i="10"/>
  <c r="G47" i="9"/>
  <c r="G47" i="8"/>
  <c r="G47" i="7"/>
  <c r="G47" i="6"/>
  <c r="G86" i="13"/>
  <c r="G86" i="12"/>
  <c r="G86" i="11"/>
  <c r="G86" i="10"/>
  <c r="G86" i="9"/>
  <c r="G86" i="7"/>
  <c r="G86" i="8"/>
  <c r="G86" i="6"/>
  <c r="G14" i="13"/>
  <c r="G14" i="12"/>
  <c r="G14" i="11"/>
  <c r="G14" i="10"/>
  <c r="G14" i="9"/>
  <c r="G14" i="7"/>
  <c r="G14" i="8"/>
  <c r="G14" i="6"/>
  <c r="G70" i="13"/>
  <c r="G70" i="12"/>
  <c r="G70" i="11"/>
  <c r="G70" i="10"/>
  <c r="G70" i="9"/>
  <c r="G70" i="7"/>
  <c r="G70" i="8"/>
  <c r="G70" i="6"/>
  <c r="G46" i="13"/>
  <c r="G46" i="12"/>
  <c r="G46" i="11"/>
  <c r="G46" i="10"/>
  <c r="G46" i="9"/>
  <c r="G46" i="7"/>
  <c r="G46" i="8"/>
  <c r="G46" i="6"/>
  <c r="G48" i="13"/>
  <c r="G48" i="12"/>
  <c r="G48" i="11"/>
  <c r="G48" i="10"/>
  <c r="G48" i="9"/>
  <c r="G48" i="7"/>
  <c r="G48" i="8"/>
  <c r="G48" i="6"/>
  <c r="I47" i="13"/>
  <c r="I47" i="12"/>
  <c r="I47" i="11"/>
  <c r="I47" i="10"/>
  <c r="I47" i="9"/>
  <c r="I47" i="7"/>
  <c r="I47" i="8"/>
  <c r="I47" i="6"/>
  <c r="I10" i="13"/>
  <c r="I10" i="12"/>
  <c r="I10" i="11"/>
  <c r="I10" i="10"/>
  <c r="I10" i="9"/>
  <c r="I10" i="7"/>
  <c r="I10" i="8"/>
  <c r="I10" i="6"/>
  <c r="I6" i="13"/>
  <c r="I6" i="12"/>
  <c r="I6" i="11"/>
  <c r="I6" i="10"/>
  <c r="I6" i="9"/>
  <c r="I6" i="7"/>
  <c r="I6" i="8"/>
  <c r="I6" i="6"/>
  <c r="I92" i="13"/>
  <c r="I92" i="12"/>
  <c r="I92" i="11"/>
  <c r="I92" i="10"/>
  <c r="I92" i="9"/>
  <c r="I92" i="7"/>
  <c r="I92" i="8"/>
  <c r="I92" i="6"/>
  <c r="I45" i="13"/>
  <c r="I45" i="11"/>
  <c r="I45" i="12"/>
  <c r="I45" i="10"/>
  <c r="I45" i="9"/>
  <c r="I45" i="8"/>
  <c r="I45" i="7"/>
  <c r="I45" i="6"/>
  <c r="I17" i="13"/>
  <c r="I17" i="11"/>
  <c r="I17" i="12"/>
  <c r="I17" i="10"/>
  <c r="I17" i="9"/>
  <c r="I17" i="8"/>
  <c r="I17" i="7"/>
  <c r="I17" i="6"/>
  <c r="I23" i="13"/>
  <c r="I23" i="12"/>
  <c r="I23" i="11"/>
  <c r="I23" i="10"/>
  <c r="I23" i="9"/>
  <c r="I23" i="7"/>
  <c r="I23" i="8"/>
  <c r="I23" i="6"/>
  <c r="I7" i="13"/>
  <c r="I7" i="12"/>
  <c r="I7" i="11"/>
  <c r="I7" i="10"/>
  <c r="I7" i="9"/>
  <c r="I7" i="7"/>
  <c r="I7" i="8"/>
  <c r="I7" i="6"/>
  <c r="I80" i="13"/>
  <c r="I80" i="12"/>
  <c r="I80" i="11"/>
  <c r="I80" i="10"/>
  <c r="I80" i="9"/>
  <c r="I80" i="7"/>
  <c r="I80" i="8"/>
  <c r="I80" i="6"/>
  <c r="I74" i="13"/>
  <c r="I74" i="12"/>
  <c r="I74" i="11"/>
  <c r="I74" i="10"/>
  <c r="I74" i="9"/>
  <c r="I74" i="7"/>
  <c r="I74" i="8"/>
  <c r="I74" i="6"/>
  <c r="N6" i="13"/>
  <c r="N6" i="12"/>
  <c r="N6" i="11"/>
  <c r="N6" i="10"/>
  <c r="N6" i="9"/>
  <c r="N6" i="8"/>
  <c r="N6" i="7"/>
  <c r="N6" i="6"/>
  <c r="N92" i="13"/>
  <c r="N92" i="12"/>
  <c r="N92" i="11"/>
  <c r="N92" i="10"/>
  <c r="N92" i="9"/>
  <c r="N92" i="7"/>
  <c r="N92" i="8"/>
  <c r="N92" i="6"/>
  <c r="N45" i="13"/>
  <c r="N45" i="12"/>
  <c r="N45" i="11"/>
  <c r="N45" i="10"/>
  <c r="N45" i="9"/>
  <c r="N45" i="7"/>
  <c r="N45" i="8"/>
  <c r="N45" i="6"/>
  <c r="N17" i="13"/>
  <c r="N17" i="12"/>
  <c r="N17" i="11"/>
  <c r="N17" i="10"/>
  <c r="N17" i="9"/>
  <c r="N17" i="7"/>
  <c r="N17" i="8"/>
  <c r="N17" i="6"/>
  <c r="N23" i="13"/>
  <c r="N23" i="12"/>
  <c r="N23" i="11"/>
  <c r="N23" i="10"/>
  <c r="N23" i="9"/>
  <c r="N23" i="7"/>
  <c r="N23" i="8"/>
  <c r="N23" i="6"/>
  <c r="N7" i="13"/>
  <c r="N7" i="12"/>
  <c r="N7" i="11"/>
  <c r="N7" i="10"/>
  <c r="N7" i="9"/>
  <c r="N7" i="7"/>
  <c r="N7" i="8"/>
  <c r="N7" i="6"/>
  <c r="N80" i="13"/>
  <c r="N80" i="12"/>
  <c r="N80" i="11"/>
  <c r="N80" i="10"/>
  <c r="N80" i="9"/>
  <c r="N80" i="7"/>
  <c r="N80" i="8"/>
  <c r="N80" i="6"/>
  <c r="N74" i="13"/>
  <c r="N74" i="12"/>
  <c r="N74" i="11"/>
  <c r="N74" i="10"/>
  <c r="N74" i="9"/>
  <c r="N74" i="8"/>
  <c r="N74" i="7"/>
  <c r="N74" i="6"/>
  <c r="N84" i="13"/>
  <c r="N84" i="12"/>
  <c r="N84" i="11"/>
  <c r="N84" i="10"/>
  <c r="N84" i="9"/>
  <c r="N84" i="7"/>
  <c r="N84" i="8"/>
  <c r="N84" i="6"/>
  <c r="N86" i="13"/>
  <c r="N86" i="12"/>
  <c r="N86" i="11"/>
  <c r="N86" i="10"/>
  <c r="N86" i="9"/>
  <c r="N86" i="8"/>
  <c r="N86" i="7"/>
  <c r="N86" i="6"/>
  <c r="V11" i="13"/>
  <c r="V11" i="12"/>
  <c r="V11" i="11"/>
  <c r="V11" i="10"/>
  <c r="V11" i="9"/>
  <c r="V11" i="8"/>
  <c r="V11" i="7"/>
  <c r="V11" i="6"/>
  <c r="V81" i="13"/>
  <c r="V81" i="12"/>
  <c r="V81" i="10"/>
  <c r="V81" i="11"/>
  <c r="V81" i="9"/>
  <c r="V81" i="8"/>
  <c r="V81" i="7"/>
  <c r="V81" i="6"/>
  <c r="V21" i="13"/>
  <c r="V21" i="12"/>
  <c r="V21" i="10"/>
  <c r="V21" i="11"/>
  <c r="V21" i="9"/>
  <c r="V21" i="8"/>
  <c r="V21" i="7"/>
  <c r="V21" i="6"/>
  <c r="V19" i="13"/>
  <c r="V19" i="12"/>
  <c r="V19" i="11"/>
  <c r="V19" i="10"/>
  <c r="V19" i="9"/>
  <c r="V19" i="8"/>
  <c r="V19" i="7"/>
  <c r="V19" i="6"/>
  <c r="V24" i="13"/>
  <c r="V24" i="12"/>
  <c r="V24" i="11"/>
  <c r="V24" i="9"/>
  <c r="V24" i="10"/>
  <c r="V24" i="8"/>
  <c r="V24" i="7"/>
  <c r="V24" i="6"/>
  <c r="V4" i="13"/>
  <c r="V4" i="12"/>
  <c r="V4" i="11"/>
  <c r="V4" i="9"/>
  <c r="V4" i="10"/>
  <c r="V4" i="8"/>
  <c r="V4" i="7"/>
  <c r="V4" i="6"/>
  <c r="V66" i="13"/>
  <c r="V66" i="12"/>
  <c r="V66" i="11"/>
  <c r="V66" i="10"/>
  <c r="V66" i="9"/>
  <c r="V66" i="8"/>
  <c r="V66" i="7"/>
  <c r="V66" i="6"/>
  <c r="V22" i="13"/>
  <c r="V22" i="12"/>
  <c r="V22" i="11"/>
  <c r="V22" i="10"/>
  <c r="V22" i="9"/>
  <c r="V22" i="8"/>
  <c r="V22" i="7"/>
  <c r="V22" i="6"/>
  <c r="V20" i="13"/>
  <c r="V20" i="12"/>
  <c r="V20" i="11"/>
  <c r="V20" i="9"/>
  <c r="V20" i="10"/>
  <c r="V20" i="8"/>
  <c r="V20" i="7"/>
  <c r="V20" i="6"/>
  <c r="V25" i="13"/>
  <c r="V25" i="12"/>
  <c r="V25" i="11"/>
  <c r="V25" i="10"/>
  <c r="V25" i="9"/>
  <c r="V25" i="8"/>
  <c r="V25" i="7"/>
  <c r="V25" i="6"/>
  <c r="S12" i="13"/>
  <c r="S12" i="12"/>
  <c r="S12" i="11"/>
  <c r="S12" i="10"/>
  <c r="S12" i="9"/>
  <c r="S12" i="8"/>
  <c r="S12" i="7"/>
  <c r="S12" i="6"/>
  <c r="S15" i="13"/>
  <c r="S15" i="12"/>
  <c r="S15" i="11"/>
  <c r="S15" i="10"/>
  <c r="S15" i="9"/>
  <c r="S15" i="8"/>
  <c r="S15" i="7"/>
  <c r="S15" i="6"/>
  <c r="S83" i="13"/>
  <c r="S83" i="12"/>
  <c r="S83" i="11"/>
  <c r="S83" i="10"/>
  <c r="S83" i="9"/>
  <c r="S83" i="8"/>
  <c r="S83" i="7"/>
  <c r="S83" i="6"/>
  <c r="S71" i="13"/>
  <c r="S71" i="12"/>
  <c r="S71" i="11"/>
  <c r="S71" i="10"/>
  <c r="S71" i="9"/>
  <c r="S71" i="8"/>
  <c r="S71" i="7"/>
  <c r="S71" i="6"/>
  <c r="S65" i="13"/>
  <c r="S65" i="12"/>
  <c r="S65" i="11"/>
  <c r="S65" i="10"/>
  <c r="S65" i="9"/>
  <c r="S65" i="8"/>
  <c r="S65" i="7"/>
  <c r="S65" i="6"/>
  <c r="S13" i="13"/>
  <c r="S13" i="12"/>
  <c r="S13" i="11"/>
  <c r="S13" i="10"/>
  <c r="S13" i="9"/>
  <c r="S13" i="8"/>
  <c r="S13" i="7"/>
  <c r="S13" i="6"/>
  <c r="S69" i="13"/>
  <c r="S69" i="12"/>
  <c r="S69" i="11"/>
  <c r="S69" i="10"/>
  <c r="S69" i="9"/>
  <c r="S69" i="8"/>
  <c r="S69" i="7"/>
  <c r="S69" i="6"/>
  <c r="S46" i="13"/>
  <c r="S46" i="12"/>
  <c r="S46" i="10"/>
  <c r="S46" i="11"/>
  <c r="S46" i="9"/>
  <c r="S46" i="8"/>
  <c r="S46" i="7"/>
  <c r="S46" i="6"/>
  <c r="S48" i="13"/>
  <c r="S48" i="12"/>
  <c r="S48" i="11"/>
  <c r="S48" i="10"/>
  <c r="S48" i="9"/>
  <c r="S48" i="8"/>
  <c r="S48" i="7"/>
  <c r="S48" i="6"/>
  <c r="T12" i="13"/>
  <c r="T12" i="12"/>
  <c r="T12" i="11"/>
  <c r="T12" i="10"/>
  <c r="T12" i="9"/>
  <c r="T12" i="8"/>
  <c r="T12" i="7"/>
  <c r="T12" i="6"/>
  <c r="T15" i="13"/>
  <c r="T15" i="12"/>
  <c r="T15" i="10"/>
  <c r="T15" i="11"/>
  <c r="T15" i="9"/>
  <c r="T15" i="8"/>
  <c r="T15" i="7"/>
  <c r="T15" i="6"/>
  <c r="T83" i="13"/>
  <c r="T83" i="12"/>
  <c r="T83" i="11"/>
  <c r="T83" i="10"/>
  <c r="T83" i="9"/>
  <c r="T83" i="8"/>
  <c r="T83" i="7"/>
  <c r="T83" i="6"/>
  <c r="T10" i="13"/>
  <c r="T10" i="12"/>
  <c r="T10" i="11"/>
  <c r="T10" i="10"/>
  <c r="T10" i="9"/>
  <c r="T10" i="8"/>
  <c r="T10" i="7"/>
  <c r="T10" i="6"/>
  <c r="T13" i="13"/>
  <c r="T13" i="12"/>
  <c r="T13" i="11"/>
  <c r="T13" i="10"/>
  <c r="T13" i="9"/>
  <c r="T13" i="8"/>
  <c r="T13" i="7"/>
  <c r="T13" i="6"/>
  <c r="T69" i="13"/>
  <c r="T69" i="12"/>
  <c r="T69" i="11"/>
  <c r="T69" i="10"/>
  <c r="T69" i="9"/>
  <c r="T69" i="8"/>
  <c r="T69" i="7"/>
  <c r="T69" i="6"/>
  <c r="T46" i="13"/>
  <c r="T46" i="12"/>
  <c r="T46" i="11"/>
  <c r="T46" i="10"/>
  <c r="T46" i="9"/>
  <c r="T46" i="8"/>
  <c r="T46" i="7"/>
  <c r="T46" i="6"/>
  <c r="T86" i="13"/>
  <c r="T86" i="12"/>
  <c r="T86" i="11"/>
  <c r="T86" i="10"/>
  <c r="T86" i="9"/>
  <c r="T86" i="8"/>
  <c r="T86" i="7"/>
  <c r="T86" i="6"/>
  <c r="T48" i="13"/>
  <c r="T48" i="12"/>
  <c r="T48" i="11"/>
  <c r="T48" i="10"/>
  <c r="T48" i="9"/>
  <c r="T48" i="8"/>
  <c r="T48" i="7"/>
  <c r="T48" i="6"/>
  <c r="T5" i="13"/>
  <c r="T5" i="12"/>
  <c r="T5" i="11"/>
  <c r="T5" i="10"/>
  <c r="T5" i="9"/>
  <c r="T5" i="8"/>
  <c r="T5" i="7"/>
  <c r="T5" i="6"/>
  <c r="Q85" i="13"/>
  <c r="Q85" i="12"/>
  <c r="Q85" i="11"/>
  <c r="Q85" i="10"/>
  <c r="Q85" i="9"/>
  <c r="Q85" i="8"/>
  <c r="Q85" i="7"/>
  <c r="Q85" i="6"/>
  <c r="Q72" i="13"/>
  <c r="Q72" i="12"/>
  <c r="Q72" i="10"/>
  <c r="Q72" i="11"/>
  <c r="Q72" i="9"/>
  <c r="Q72" i="8"/>
  <c r="Q72" i="7"/>
  <c r="Q72" i="6"/>
  <c r="Q60" i="13"/>
  <c r="Q60" i="12"/>
  <c r="Q60" i="10"/>
  <c r="Q60" i="11"/>
  <c r="Q60" i="9"/>
  <c r="Q60" i="8"/>
  <c r="Q60" i="7"/>
  <c r="Q60" i="6"/>
  <c r="Q25" i="13"/>
  <c r="Q25" i="12"/>
  <c r="Q25" i="11"/>
  <c r="Q25" i="10"/>
  <c r="Q25" i="9"/>
  <c r="Q25" i="8"/>
  <c r="Q25" i="7"/>
  <c r="Q25" i="6"/>
  <c r="Q66" i="13"/>
  <c r="Q66" i="12"/>
  <c r="Q66" i="11"/>
  <c r="Q66" i="10"/>
  <c r="Q66" i="9"/>
  <c r="Q66" i="8"/>
  <c r="Q66" i="7"/>
  <c r="Q66" i="6"/>
  <c r="Q84" i="13"/>
  <c r="Q84" i="12"/>
  <c r="Q84" i="10"/>
  <c r="Q84" i="11"/>
  <c r="Q84" i="9"/>
  <c r="Q84" i="8"/>
  <c r="Q84" i="7"/>
  <c r="Q84" i="6"/>
  <c r="Q86" i="13"/>
  <c r="Q86" i="12"/>
  <c r="Q86" i="11"/>
  <c r="Q86" i="10"/>
  <c r="Q86" i="9"/>
  <c r="Q86" i="8"/>
  <c r="Q86" i="7"/>
  <c r="Q86" i="6"/>
  <c r="Q7" i="13"/>
  <c r="Q7" i="12"/>
  <c r="Q7" i="11"/>
  <c r="Q7" i="10"/>
  <c r="Q7" i="9"/>
  <c r="Q7" i="8"/>
  <c r="Q7" i="7"/>
  <c r="Q7" i="6"/>
  <c r="Q80" i="13"/>
  <c r="Q80" i="12"/>
  <c r="Q80" i="11"/>
  <c r="Q80" i="10"/>
  <c r="Q80" i="9"/>
  <c r="Q80" i="8"/>
  <c r="Q80" i="7"/>
  <c r="Q80" i="6"/>
  <c r="Q74" i="13"/>
  <c r="Q74" i="12"/>
  <c r="Q74" i="11"/>
  <c r="Q74" i="10"/>
  <c r="Q74" i="9"/>
  <c r="Q74" i="8"/>
  <c r="Q74" i="7"/>
  <c r="Q74" i="6"/>
  <c r="J14" i="13"/>
  <c r="J14" i="11"/>
  <c r="J14" i="12"/>
  <c r="J14" i="10"/>
  <c r="J14" i="9"/>
  <c r="J14" i="8"/>
  <c r="J14" i="7"/>
  <c r="J14" i="6"/>
  <c r="J47" i="13"/>
  <c r="J47" i="12"/>
  <c r="J47" i="11"/>
  <c r="J47" i="10"/>
  <c r="J47" i="9"/>
  <c r="J47" i="7"/>
  <c r="J47" i="8"/>
  <c r="J47" i="6"/>
  <c r="J7" i="13"/>
  <c r="J7" i="12"/>
  <c r="J7" i="11"/>
  <c r="J7" i="10"/>
  <c r="J7" i="9"/>
  <c r="J7" i="7"/>
  <c r="J7" i="8"/>
  <c r="J7" i="6"/>
  <c r="J74" i="13"/>
  <c r="J74" i="11"/>
  <c r="J74" i="12"/>
  <c r="J74" i="10"/>
  <c r="J74" i="9"/>
  <c r="J74" i="8"/>
  <c r="J74" i="7"/>
  <c r="J74" i="6"/>
  <c r="J86" i="13"/>
  <c r="J86" i="11"/>
  <c r="J86" i="12"/>
  <c r="J86" i="10"/>
  <c r="J86" i="9"/>
  <c r="J86" i="8"/>
  <c r="J86" i="7"/>
  <c r="J86" i="6"/>
  <c r="J4" i="13"/>
  <c r="J4" i="12"/>
  <c r="J4" i="11"/>
  <c r="J4" i="10"/>
  <c r="J4" i="9"/>
  <c r="J4" i="7"/>
  <c r="J4" i="8"/>
  <c r="J4" i="6"/>
  <c r="J66" i="13"/>
  <c r="J66" i="12"/>
  <c r="J66" i="11"/>
  <c r="J66" i="10"/>
  <c r="J66" i="9"/>
  <c r="J66" i="8"/>
  <c r="J66" i="7"/>
  <c r="J66" i="6"/>
  <c r="J21" i="13"/>
  <c r="J21" i="12"/>
  <c r="J21" i="10"/>
  <c r="J21" i="11"/>
  <c r="J21" i="9"/>
  <c r="J21" i="7"/>
  <c r="J21" i="8"/>
  <c r="J21" i="6"/>
  <c r="J20" i="13"/>
  <c r="J20" i="12"/>
  <c r="J20" i="11"/>
  <c r="J20" i="10"/>
  <c r="J20" i="9"/>
  <c r="J20" i="7"/>
  <c r="J20" i="8"/>
  <c r="J20" i="6"/>
  <c r="J25" i="13"/>
  <c r="J25" i="12"/>
  <c r="J25" i="11"/>
  <c r="J25" i="10"/>
  <c r="J25" i="9"/>
  <c r="J25" i="7"/>
  <c r="J25" i="8"/>
  <c r="J25" i="6"/>
  <c r="Z66" i="13"/>
  <c r="Z66" i="12"/>
  <c r="Z66" i="11"/>
  <c r="Z66" i="10"/>
  <c r="Z66" i="9"/>
  <c r="Z66" i="8"/>
  <c r="Z66" i="7"/>
  <c r="Z66" i="6"/>
  <c r="Z20" i="13"/>
  <c r="Z20" i="12"/>
  <c r="Z20" i="11"/>
  <c r="Z20" i="9"/>
  <c r="Z20" i="10"/>
  <c r="Z20" i="8"/>
  <c r="Z20" i="7"/>
  <c r="Z20" i="6"/>
  <c r="Z72" i="13"/>
  <c r="Z72" i="12"/>
  <c r="Z72" i="11"/>
  <c r="Z72" i="9"/>
  <c r="Z72" i="10"/>
  <c r="Z72" i="8"/>
  <c r="Z72" i="7"/>
  <c r="Z72" i="6"/>
  <c r="Z60" i="13"/>
  <c r="Z60" i="12"/>
  <c r="Z60" i="11"/>
  <c r="Z60" i="10"/>
  <c r="Z60" i="9"/>
  <c r="Z60" i="8"/>
  <c r="Z60" i="7"/>
  <c r="Z60" i="6"/>
  <c r="Z49" i="13"/>
  <c r="Z49" i="12"/>
  <c r="Z49" i="11"/>
  <c r="Z49" i="10"/>
  <c r="Z49" i="9"/>
  <c r="Z49" i="8"/>
  <c r="Z49" i="7"/>
  <c r="Z49" i="6"/>
  <c r="Z12" i="13"/>
  <c r="Z12" i="12"/>
  <c r="Z12" i="11"/>
  <c r="Z12" i="10"/>
  <c r="Z12" i="9"/>
  <c r="Z12" i="8"/>
  <c r="Z12" i="7"/>
  <c r="Z12" i="6"/>
  <c r="Z15" i="13"/>
  <c r="Z15" i="12"/>
  <c r="Z15" i="11"/>
  <c r="Z15" i="10"/>
  <c r="Z15" i="9"/>
  <c r="Z15" i="8"/>
  <c r="Z15" i="7"/>
  <c r="Z15" i="6"/>
  <c r="Z83" i="13"/>
  <c r="Z83" i="12"/>
  <c r="Z83" i="11"/>
  <c r="Z83" i="10"/>
  <c r="Z83" i="9"/>
  <c r="Z83" i="8"/>
  <c r="Z83" i="7"/>
  <c r="Z83" i="6"/>
  <c r="Z71" i="13"/>
  <c r="Z71" i="12"/>
  <c r="Z71" i="11"/>
  <c r="Z71" i="10"/>
  <c r="Z71" i="9"/>
  <c r="Z71" i="8"/>
  <c r="Z71" i="7"/>
  <c r="Z71" i="6"/>
  <c r="W72" i="13"/>
  <c r="W72" i="12"/>
  <c r="W72" i="11"/>
  <c r="W72" i="10"/>
  <c r="W72" i="9"/>
  <c r="W72" i="8"/>
  <c r="W72" i="7"/>
  <c r="W72" i="6"/>
  <c r="W60" i="13"/>
  <c r="W60" i="12"/>
  <c r="W60" i="11"/>
  <c r="W60" i="10"/>
  <c r="W60" i="9"/>
  <c r="W60" i="8"/>
  <c r="W60" i="7"/>
  <c r="W60" i="6"/>
  <c r="W49" i="13"/>
  <c r="W49" i="12"/>
  <c r="W49" i="11"/>
  <c r="W49" i="9"/>
  <c r="W49" i="10"/>
  <c r="W49" i="8"/>
  <c r="W49" i="7"/>
  <c r="W49" i="6"/>
  <c r="W66" i="13"/>
  <c r="W66" i="12"/>
  <c r="W66" i="10"/>
  <c r="W66" i="11"/>
  <c r="W66" i="9"/>
  <c r="W66" i="8"/>
  <c r="W66" i="7"/>
  <c r="W66" i="6"/>
  <c r="W20" i="13"/>
  <c r="W20" i="12"/>
  <c r="W20" i="11"/>
  <c r="W20" i="10"/>
  <c r="W20" i="9"/>
  <c r="W20" i="8"/>
  <c r="W20" i="7"/>
  <c r="W20" i="6"/>
  <c r="W7" i="13"/>
  <c r="W7" i="12"/>
  <c r="W7" i="11"/>
  <c r="W7" i="10"/>
  <c r="W7" i="9"/>
  <c r="W7" i="8"/>
  <c r="W7" i="7"/>
  <c r="W7" i="6"/>
  <c r="W80" i="13"/>
  <c r="W80" i="12"/>
  <c r="W80" i="11"/>
  <c r="W80" i="10"/>
  <c r="W80" i="9"/>
  <c r="W80" i="8"/>
  <c r="W80" i="7"/>
  <c r="W80" i="6"/>
  <c r="W74" i="13"/>
  <c r="W74" i="12"/>
  <c r="W74" i="10"/>
  <c r="W74" i="11"/>
  <c r="W74" i="9"/>
  <c r="W74" i="8"/>
  <c r="W74" i="7"/>
  <c r="W74" i="6"/>
  <c r="W84" i="13"/>
  <c r="W84" i="12"/>
  <c r="W84" i="11"/>
  <c r="W84" i="10"/>
  <c r="W84" i="9"/>
  <c r="W84" i="8"/>
  <c r="W84" i="7"/>
  <c r="W84" i="6"/>
  <c r="W86" i="13"/>
  <c r="W86" i="12"/>
  <c r="W86" i="11"/>
  <c r="W86" i="10"/>
  <c r="W86" i="9"/>
  <c r="W86" i="8"/>
  <c r="W86" i="7"/>
  <c r="W86" i="6"/>
  <c r="R64" i="13"/>
  <c r="R64" i="12"/>
  <c r="R64" i="11"/>
  <c r="R64" i="10"/>
  <c r="R64" i="9"/>
  <c r="R64" i="8"/>
  <c r="R64" i="7"/>
  <c r="R64" i="6"/>
  <c r="R63" i="13"/>
  <c r="R63" i="12"/>
  <c r="R63" i="11"/>
  <c r="R63" i="10"/>
  <c r="R63" i="9"/>
  <c r="R63" i="8"/>
  <c r="R63" i="7"/>
  <c r="R63" i="6"/>
  <c r="R34" i="13"/>
  <c r="R34" i="12"/>
  <c r="R34" i="11"/>
  <c r="R34" i="10"/>
  <c r="R34" i="9"/>
  <c r="R34" i="8"/>
  <c r="R34" i="7"/>
  <c r="R34" i="6"/>
  <c r="R38" i="13"/>
  <c r="R38" i="12"/>
  <c r="R38" i="11"/>
  <c r="R38" i="10"/>
  <c r="R38" i="9"/>
  <c r="R38" i="8"/>
  <c r="R38" i="7"/>
  <c r="R38" i="6"/>
  <c r="R61" i="13"/>
  <c r="R61" i="12"/>
  <c r="R61" i="10"/>
  <c r="R61" i="11"/>
  <c r="R61" i="9"/>
  <c r="R61" i="8"/>
  <c r="R61" i="7"/>
  <c r="R61" i="6"/>
  <c r="R53" i="13"/>
  <c r="R53" i="12"/>
  <c r="R53" i="10"/>
  <c r="R53" i="11"/>
  <c r="R53" i="9"/>
  <c r="R53" i="8"/>
  <c r="R53" i="7"/>
  <c r="R53" i="6"/>
  <c r="R37" i="13"/>
  <c r="R37" i="12"/>
  <c r="R37" i="10"/>
  <c r="R37" i="11"/>
  <c r="R37" i="9"/>
  <c r="R37" i="8"/>
  <c r="R37" i="7"/>
  <c r="R37" i="6"/>
  <c r="R77" i="13"/>
  <c r="R77" i="12"/>
  <c r="R77" i="10"/>
  <c r="R77" i="11"/>
  <c r="R77" i="9"/>
  <c r="R77" i="8"/>
  <c r="R77" i="7"/>
  <c r="R77" i="6"/>
  <c r="R59" i="13"/>
  <c r="R59" i="12"/>
  <c r="R59" i="11"/>
  <c r="R59" i="10"/>
  <c r="R59" i="9"/>
  <c r="R59" i="8"/>
  <c r="R59" i="7"/>
  <c r="R59" i="6"/>
  <c r="R29" i="13"/>
  <c r="R29" i="12"/>
  <c r="R29" i="10"/>
  <c r="R29" i="11"/>
  <c r="R29" i="9"/>
  <c r="R29" i="8"/>
  <c r="R29" i="7"/>
  <c r="R29" i="6"/>
  <c r="R62" i="13"/>
  <c r="R62" i="12"/>
  <c r="R62" i="11"/>
  <c r="R62" i="10"/>
  <c r="R62" i="9"/>
  <c r="R62" i="8"/>
  <c r="R62" i="7"/>
  <c r="R62" i="6"/>
  <c r="V58" i="13"/>
  <c r="V58" i="12"/>
  <c r="V58" i="11"/>
  <c r="V58" i="10"/>
  <c r="V58" i="9"/>
  <c r="V58" i="8"/>
  <c r="V58" i="7"/>
  <c r="V58" i="6"/>
  <c r="V76" i="13"/>
  <c r="V76" i="12"/>
  <c r="V76" i="11"/>
  <c r="V76" i="10"/>
  <c r="V76" i="9"/>
  <c r="V76" i="8"/>
  <c r="V76" i="7"/>
  <c r="V76" i="6"/>
  <c r="V28" i="13"/>
  <c r="V28" i="12"/>
  <c r="V28" i="11"/>
  <c r="V28" i="10"/>
  <c r="V28" i="9"/>
  <c r="V28" i="8"/>
  <c r="V28" i="7"/>
  <c r="V28" i="6"/>
  <c r="V3" i="13"/>
  <c r="V3" i="12"/>
  <c r="V3" i="11"/>
  <c r="V3" i="10"/>
  <c r="V3" i="9"/>
  <c r="V3" i="8"/>
  <c r="V3" i="7"/>
  <c r="V3" i="6"/>
  <c r="V59" i="13"/>
  <c r="V59" i="12"/>
  <c r="V59" i="11"/>
  <c r="V59" i="10"/>
  <c r="V59" i="9"/>
  <c r="V59" i="8"/>
  <c r="V59" i="7"/>
  <c r="V59" i="6"/>
  <c r="V54" i="13"/>
  <c r="V54" i="12"/>
  <c r="V54" i="11"/>
  <c r="V54" i="10"/>
  <c r="V54" i="9"/>
  <c r="V54" i="8"/>
  <c r="V54" i="7"/>
  <c r="V54" i="6"/>
  <c r="V38" i="13"/>
  <c r="V38" i="12"/>
  <c r="V38" i="11"/>
  <c r="V38" i="10"/>
  <c r="V38" i="9"/>
  <c r="V38" i="8"/>
  <c r="V38" i="7"/>
  <c r="V38" i="6"/>
  <c r="V63" i="13"/>
  <c r="V63" i="12"/>
  <c r="V63" i="11"/>
  <c r="V63" i="10"/>
  <c r="V63" i="9"/>
  <c r="V63" i="8"/>
  <c r="V63" i="7"/>
  <c r="V63" i="6"/>
  <c r="V33" i="13"/>
  <c r="V33" i="12"/>
  <c r="V33" i="10"/>
  <c r="V33" i="11"/>
  <c r="V33" i="9"/>
  <c r="V33" i="8"/>
  <c r="V33" i="7"/>
  <c r="V33" i="6"/>
  <c r="V34" i="13"/>
  <c r="V34" i="12"/>
  <c r="V34" i="11"/>
  <c r="V34" i="10"/>
  <c r="V34" i="9"/>
  <c r="V34" i="8"/>
  <c r="V34" i="7"/>
  <c r="V34" i="6"/>
  <c r="Z54" i="13"/>
  <c r="Z54" i="12"/>
  <c r="Z54" i="11"/>
  <c r="Z54" i="10"/>
  <c r="Z54" i="9"/>
  <c r="Z54" i="8"/>
  <c r="Z54" i="7"/>
  <c r="Z54" i="6"/>
  <c r="Z42" i="13"/>
  <c r="Z42" i="12"/>
  <c r="Z42" i="10"/>
  <c r="Z42" i="11"/>
  <c r="Z42" i="9"/>
  <c r="Z42" i="8"/>
  <c r="Z42" i="7"/>
  <c r="Z42" i="6"/>
  <c r="Z64" i="13"/>
  <c r="Z64" i="12"/>
  <c r="Z64" i="11"/>
  <c r="Z64" i="9"/>
  <c r="Z64" i="10"/>
  <c r="Z64" i="8"/>
  <c r="Z64" i="7"/>
  <c r="Z64" i="6"/>
  <c r="Z63" i="13"/>
  <c r="Z63" i="12"/>
  <c r="Z63" i="11"/>
  <c r="Z63" i="10"/>
  <c r="Z63" i="9"/>
  <c r="Z63" i="8"/>
  <c r="Z63" i="7"/>
  <c r="Z63" i="6"/>
  <c r="Z87" i="13"/>
  <c r="Z87" i="12"/>
  <c r="Z87" i="11"/>
  <c r="Z87" i="10"/>
  <c r="Z87" i="9"/>
  <c r="Z87" i="8"/>
  <c r="Z87" i="7"/>
  <c r="Z87" i="6"/>
  <c r="Z52" i="13"/>
  <c r="Z52" i="12"/>
  <c r="Z52" i="11"/>
  <c r="Z52" i="9"/>
  <c r="Z52" i="10"/>
  <c r="Z52" i="8"/>
  <c r="Z52" i="7"/>
  <c r="Z52" i="6"/>
  <c r="Z58" i="13"/>
  <c r="Z58" i="12"/>
  <c r="Z58" i="10"/>
  <c r="Z58" i="11"/>
  <c r="Z58" i="9"/>
  <c r="Z58" i="8"/>
  <c r="Z58" i="7"/>
  <c r="Z58" i="6"/>
  <c r="Z68" i="13"/>
  <c r="Z68" i="12"/>
  <c r="Z68" i="11"/>
  <c r="Z68" i="9"/>
  <c r="Z68" i="10"/>
  <c r="Z68" i="8"/>
  <c r="Z68" i="7"/>
  <c r="Z68" i="6"/>
  <c r="Z30" i="13"/>
  <c r="Z30" i="12"/>
  <c r="Z30" i="11"/>
  <c r="Z30" i="10"/>
  <c r="Z30" i="9"/>
  <c r="Z30" i="8"/>
  <c r="Z30" i="7"/>
  <c r="Z30" i="6"/>
  <c r="Z73" i="13"/>
  <c r="Z73" i="12"/>
  <c r="Z73" i="11"/>
  <c r="Z73" i="10"/>
  <c r="Z73" i="9"/>
  <c r="Z73" i="8"/>
  <c r="Z73" i="7"/>
  <c r="Z73" i="6"/>
  <c r="Z62" i="13"/>
  <c r="Z62" i="12"/>
  <c r="Z62" i="11"/>
  <c r="Z62" i="10"/>
  <c r="Z62" i="9"/>
  <c r="Z62" i="8"/>
  <c r="Z62" i="7"/>
  <c r="Z62" i="6"/>
  <c r="N3" i="13"/>
  <c r="N3" i="12"/>
  <c r="N3" i="11"/>
  <c r="N3" i="10"/>
  <c r="N3" i="9"/>
  <c r="N3" i="8"/>
  <c r="N3" i="7"/>
  <c r="N3" i="6"/>
  <c r="N59" i="13"/>
  <c r="N59" i="12"/>
  <c r="N59" i="11"/>
  <c r="N59" i="10"/>
  <c r="N59" i="9"/>
  <c r="N59" i="7"/>
  <c r="N59" i="8"/>
  <c r="N59" i="6"/>
  <c r="N52" i="13"/>
  <c r="N52" i="12"/>
  <c r="N52" i="11"/>
  <c r="N52" i="10"/>
  <c r="N52" i="9"/>
  <c r="N52" i="7"/>
  <c r="N52" i="8"/>
  <c r="N52" i="6"/>
  <c r="N68" i="13"/>
  <c r="N68" i="12"/>
  <c r="N68" i="11"/>
  <c r="N68" i="10"/>
  <c r="N68" i="9"/>
  <c r="N68" i="7"/>
  <c r="N68" i="8"/>
  <c r="N68" i="6"/>
  <c r="N55" i="13"/>
  <c r="N55" i="12"/>
  <c r="N55" i="11"/>
  <c r="N55" i="10"/>
  <c r="N55" i="9"/>
  <c r="N55" i="7"/>
  <c r="N55" i="8"/>
  <c r="N55" i="6"/>
  <c r="N9" i="13"/>
  <c r="N9" i="12"/>
  <c r="N9" i="11"/>
  <c r="N9" i="10"/>
  <c r="N9" i="9"/>
  <c r="N9" i="7"/>
  <c r="N9" i="8"/>
  <c r="N9" i="6"/>
  <c r="N57" i="13"/>
  <c r="N57" i="12"/>
  <c r="N57" i="11"/>
  <c r="N57" i="10"/>
  <c r="N57" i="9"/>
  <c r="N57" i="7"/>
  <c r="N57" i="8"/>
  <c r="N57" i="6"/>
  <c r="N32" i="13"/>
  <c r="N32" i="12"/>
  <c r="N32" i="11"/>
  <c r="N32" i="10"/>
  <c r="N32" i="9"/>
  <c r="N32" i="7"/>
  <c r="N32" i="8"/>
  <c r="N32" i="6"/>
  <c r="N91" i="13"/>
  <c r="N91" i="12"/>
  <c r="N91" i="11"/>
  <c r="N91" i="10"/>
  <c r="N91" i="9"/>
  <c r="N91" i="7"/>
  <c r="N91" i="8"/>
  <c r="N91" i="6"/>
  <c r="N50" i="13"/>
  <c r="N50" i="12"/>
  <c r="N50" i="11"/>
  <c r="N50" i="10"/>
  <c r="N50" i="9"/>
  <c r="N50" i="8"/>
  <c r="N50" i="7"/>
  <c r="N50" i="6"/>
  <c r="H9" i="13"/>
  <c r="H9" i="12"/>
  <c r="H9" i="11"/>
  <c r="H9" i="10"/>
  <c r="H9" i="9"/>
  <c r="H9" i="7"/>
  <c r="H9" i="8"/>
  <c r="H9" i="6"/>
  <c r="H28" i="13"/>
  <c r="H28" i="12"/>
  <c r="H28" i="11"/>
  <c r="H28" i="10"/>
  <c r="H28" i="9"/>
  <c r="H28" i="8"/>
  <c r="H28" i="7"/>
  <c r="H28" i="6"/>
  <c r="H55" i="13"/>
  <c r="H55" i="12"/>
  <c r="H55" i="11"/>
  <c r="H55" i="10"/>
  <c r="H55" i="9"/>
  <c r="H55" i="7"/>
  <c r="H55" i="8"/>
  <c r="H55" i="6"/>
  <c r="H40" i="13"/>
  <c r="H40" i="12"/>
  <c r="H40" i="11"/>
  <c r="H40" i="10"/>
  <c r="H40" i="9"/>
  <c r="H40" i="8"/>
  <c r="H40" i="7"/>
  <c r="H40" i="6"/>
  <c r="H31" i="13"/>
  <c r="H31" i="12"/>
  <c r="H31" i="11"/>
  <c r="H31" i="10"/>
  <c r="H31" i="9"/>
  <c r="H31" i="7"/>
  <c r="H31" i="8"/>
  <c r="H31" i="6"/>
  <c r="H39" i="13"/>
  <c r="H39" i="12"/>
  <c r="H39" i="11"/>
  <c r="H39" i="10"/>
  <c r="H39" i="9"/>
  <c r="H39" i="7"/>
  <c r="H39" i="8"/>
  <c r="H39" i="6"/>
  <c r="H91" i="13"/>
  <c r="H91" i="12"/>
  <c r="H91" i="11"/>
  <c r="H91" i="10"/>
  <c r="H91" i="9"/>
  <c r="H91" i="7"/>
  <c r="H91" i="8"/>
  <c r="H91" i="6"/>
  <c r="H76" i="13"/>
  <c r="H76" i="12"/>
  <c r="H76" i="11"/>
  <c r="H76" i="10"/>
  <c r="H76" i="9"/>
  <c r="H76" i="8"/>
  <c r="H76" i="7"/>
  <c r="H76" i="6"/>
  <c r="H35" i="13"/>
  <c r="H35" i="12"/>
  <c r="H35" i="11"/>
  <c r="H35" i="10"/>
  <c r="H35" i="9"/>
  <c r="H35" i="7"/>
  <c r="H35" i="8"/>
  <c r="H35" i="6"/>
  <c r="H8" i="13"/>
  <c r="H8" i="11"/>
  <c r="H8" i="12"/>
  <c r="H8" i="10"/>
  <c r="H8" i="9"/>
  <c r="H8" i="8"/>
  <c r="H8" i="7"/>
  <c r="H8" i="6"/>
  <c r="H56" i="13"/>
  <c r="H56" i="12"/>
  <c r="H56" i="11"/>
  <c r="H56" i="10"/>
  <c r="H56" i="9"/>
  <c r="H56" i="8"/>
  <c r="H56" i="7"/>
  <c r="H56" i="6"/>
  <c r="S57" i="13"/>
  <c r="S57" i="12"/>
  <c r="S57" i="11"/>
  <c r="S57" i="10"/>
  <c r="S57" i="9"/>
  <c r="S57" i="8"/>
  <c r="S57" i="7"/>
  <c r="S57" i="6"/>
  <c r="S87" i="13"/>
  <c r="S87" i="12"/>
  <c r="S87" i="11"/>
  <c r="S87" i="10"/>
  <c r="S87" i="9"/>
  <c r="S87" i="8"/>
  <c r="S87" i="7"/>
  <c r="S87" i="6"/>
  <c r="S63" i="13"/>
  <c r="S63" i="12"/>
  <c r="S63" i="11"/>
  <c r="S63" i="10"/>
  <c r="S63" i="9"/>
  <c r="S63" i="8"/>
  <c r="S63" i="7"/>
  <c r="S63" i="6"/>
  <c r="S50" i="13"/>
  <c r="S50" i="12"/>
  <c r="S50" i="10"/>
  <c r="S50" i="11"/>
  <c r="S50" i="9"/>
  <c r="S50" i="8"/>
  <c r="S50" i="7"/>
  <c r="S50" i="6"/>
  <c r="S64" i="13"/>
  <c r="S64" i="12"/>
  <c r="S64" i="11"/>
  <c r="S64" i="10"/>
  <c r="S64" i="9"/>
  <c r="S64" i="8"/>
  <c r="S64" i="7"/>
  <c r="S64" i="6"/>
  <c r="S3" i="13"/>
  <c r="S3" i="12"/>
  <c r="S3" i="11"/>
  <c r="S3" i="10"/>
  <c r="S3" i="9"/>
  <c r="S3" i="8"/>
  <c r="S3" i="7"/>
  <c r="S3" i="6"/>
  <c r="S59" i="13"/>
  <c r="S59" i="12"/>
  <c r="S59" i="11"/>
  <c r="S59" i="10"/>
  <c r="S59" i="9"/>
  <c r="S59" i="8"/>
  <c r="S59" i="7"/>
  <c r="S59" i="6"/>
  <c r="S35" i="13"/>
  <c r="S35" i="12"/>
  <c r="S35" i="11"/>
  <c r="S35" i="10"/>
  <c r="S35" i="9"/>
  <c r="S35" i="8"/>
  <c r="S35" i="7"/>
  <c r="S35" i="6"/>
  <c r="S8" i="13"/>
  <c r="S8" i="12"/>
  <c r="S8" i="11"/>
  <c r="S8" i="10"/>
  <c r="S8" i="9"/>
  <c r="S8" i="8"/>
  <c r="S8" i="7"/>
  <c r="S8" i="6"/>
  <c r="S34" i="13"/>
  <c r="S34" i="12"/>
  <c r="S34" i="10"/>
  <c r="S34" i="11"/>
  <c r="S34" i="9"/>
  <c r="S34" i="8"/>
  <c r="S34" i="7"/>
  <c r="S34" i="6"/>
  <c r="W50" i="13"/>
  <c r="W50" i="12"/>
  <c r="W50" i="10"/>
  <c r="W50" i="9"/>
  <c r="W50" i="11"/>
  <c r="W50" i="8"/>
  <c r="W50" i="7"/>
  <c r="W50" i="6"/>
  <c r="W38" i="13"/>
  <c r="W38" i="12"/>
  <c r="W38" i="11"/>
  <c r="W38" i="10"/>
  <c r="W38" i="9"/>
  <c r="W38" i="8"/>
  <c r="W38" i="7"/>
  <c r="W38" i="6"/>
  <c r="W44" i="13"/>
  <c r="W44" i="12"/>
  <c r="W44" i="11"/>
  <c r="W44" i="10"/>
  <c r="W44" i="9"/>
  <c r="W44" i="8"/>
  <c r="W44" i="7"/>
  <c r="W44" i="6"/>
  <c r="W61" i="13"/>
  <c r="W61" i="12"/>
  <c r="W61" i="11"/>
  <c r="W61" i="9"/>
  <c r="W61" i="10"/>
  <c r="W61" i="8"/>
  <c r="W61" i="7"/>
  <c r="W61" i="6"/>
  <c r="W43" i="13"/>
  <c r="W43" i="12"/>
  <c r="W43" i="11"/>
  <c r="W43" i="10"/>
  <c r="W43" i="9"/>
  <c r="W43" i="8"/>
  <c r="W43" i="7"/>
  <c r="W43" i="6"/>
  <c r="W79" i="13"/>
  <c r="W79" i="12"/>
  <c r="W79" i="11"/>
  <c r="W79" i="10"/>
  <c r="W79" i="9"/>
  <c r="W79" i="8"/>
  <c r="W79" i="7"/>
  <c r="W79" i="6"/>
  <c r="W32" i="13"/>
  <c r="W32" i="12"/>
  <c r="W32" i="11"/>
  <c r="W32" i="10"/>
  <c r="W32" i="9"/>
  <c r="W32" i="8"/>
  <c r="W32" i="7"/>
  <c r="W32" i="6"/>
  <c r="W78" i="13"/>
  <c r="W78" i="12"/>
  <c r="W78" i="10"/>
  <c r="W78" i="11"/>
  <c r="W78" i="9"/>
  <c r="W78" i="8"/>
  <c r="W78" i="7"/>
  <c r="W78" i="6"/>
  <c r="W31" i="13"/>
  <c r="W31" i="12"/>
  <c r="W31" i="11"/>
  <c r="W31" i="10"/>
  <c r="W31" i="9"/>
  <c r="W31" i="8"/>
  <c r="W31" i="7"/>
  <c r="W31" i="6"/>
  <c r="W41" i="13"/>
  <c r="W41" i="12"/>
  <c r="W41" i="11"/>
  <c r="W41" i="9"/>
  <c r="W41" i="10"/>
  <c r="W41" i="8"/>
  <c r="W41" i="7"/>
  <c r="W41" i="6"/>
  <c r="W28" i="13"/>
  <c r="W28" i="12"/>
  <c r="W28" i="11"/>
  <c r="W28" i="10"/>
  <c r="W28" i="9"/>
  <c r="W28" i="8"/>
  <c r="W28" i="7"/>
  <c r="W28" i="6"/>
  <c r="Q61" i="13"/>
  <c r="Q61" i="12"/>
  <c r="Q61" i="11"/>
  <c r="Q61" i="10"/>
  <c r="Q61" i="9"/>
  <c r="Q61" i="8"/>
  <c r="Q61" i="7"/>
  <c r="Q61" i="6"/>
  <c r="Q33" i="13"/>
  <c r="Q33" i="12"/>
  <c r="Q33" i="11"/>
  <c r="Q33" i="10"/>
  <c r="Q33" i="9"/>
  <c r="Q33" i="8"/>
  <c r="Q33" i="7"/>
  <c r="Q33" i="6"/>
  <c r="Q51" i="13"/>
  <c r="Q51" i="12"/>
  <c r="Q51" i="11"/>
  <c r="Q51" i="10"/>
  <c r="Q51" i="9"/>
  <c r="Q51" i="8"/>
  <c r="Q51" i="7"/>
  <c r="Q51" i="6"/>
  <c r="Q36" i="13"/>
  <c r="Q36" i="12"/>
  <c r="Q36" i="10"/>
  <c r="Q36" i="11"/>
  <c r="Q36" i="9"/>
  <c r="Q36" i="8"/>
  <c r="Q36" i="7"/>
  <c r="Q36" i="6"/>
  <c r="Q76" i="13"/>
  <c r="Q76" i="12"/>
  <c r="Q76" i="10"/>
  <c r="Q76" i="11"/>
  <c r="Q76" i="9"/>
  <c r="Q76" i="8"/>
  <c r="Q76" i="7"/>
  <c r="Q76" i="6"/>
  <c r="Q56" i="13"/>
  <c r="Q56" i="12"/>
  <c r="Q56" i="10"/>
  <c r="Q56" i="11"/>
  <c r="Q56" i="9"/>
  <c r="Q56" i="8"/>
  <c r="Q56" i="7"/>
  <c r="Q56" i="6"/>
  <c r="Q44" i="13"/>
  <c r="Q44" i="12"/>
  <c r="Q44" i="10"/>
  <c r="Q44" i="11"/>
  <c r="Q44" i="9"/>
  <c r="Q44" i="8"/>
  <c r="Q44" i="7"/>
  <c r="Q44" i="6"/>
  <c r="Q54" i="13"/>
  <c r="Q54" i="12"/>
  <c r="Q54" i="11"/>
  <c r="Q54" i="10"/>
  <c r="Q54" i="9"/>
  <c r="Q54" i="8"/>
  <c r="Q54" i="7"/>
  <c r="Q54" i="6"/>
  <c r="Q87" i="13"/>
  <c r="Q87" i="12"/>
  <c r="Q87" i="11"/>
  <c r="Q87" i="10"/>
  <c r="Q87" i="9"/>
  <c r="Q87" i="8"/>
  <c r="Q87" i="7"/>
  <c r="Q87" i="6"/>
  <c r="Q52" i="13"/>
  <c r="Q52" i="12"/>
  <c r="Q52" i="10"/>
  <c r="Q52" i="11"/>
  <c r="Q52" i="9"/>
  <c r="Q52" i="8"/>
  <c r="Q52" i="7"/>
  <c r="Q52" i="6"/>
  <c r="O64" i="13"/>
  <c r="O64" i="12"/>
  <c r="O64" i="11"/>
  <c r="O64" i="10"/>
  <c r="O64" i="9"/>
  <c r="O64" i="8"/>
  <c r="O64" i="7"/>
  <c r="O64" i="6"/>
  <c r="O73" i="13"/>
  <c r="O73" i="12"/>
  <c r="O73" i="11"/>
  <c r="O73" i="10"/>
  <c r="O73" i="9"/>
  <c r="O73" i="7"/>
  <c r="O73" i="8"/>
  <c r="O73" i="6"/>
  <c r="O9" i="13"/>
  <c r="O9" i="12"/>
  <c r="O9" i="11"/>
  <c r="O9" i="10"/>
  <c r="O9" i="9"/>
  <c r="O9" i="8"/>
  <c r="O9" i="7"/>
  <c r="O9" i="6"/>
  <c r="O77" i="13"/>
  <c r="O77" i="12"/>
  <c r="O77" i="11"/>
  <c r="O77" i="10"/>
  <c r="O77" i="9"/>
  <c r="O77" i="8"/>
  <c r="O77" i="7"/>
  <c r="O77" i="6"/>
  <c r="O62" i="13"/>
  <c r="O62" i="12"/>
  <c r="O62" i="11"/>
  <c r="O62" i="10"/>
  <c r="O62" i="9"/>
  <c r="O62" i="8"/>
  <c r="O62" i="7"/>
  <c r="O62" i="6"/>
  <c r="O53" i="13"/>
  <c r="O53" i="12"/>
  <c r="O53" i="11"/>
  <c r="O53" i="10"/>
  <c r="O53" i="9"/>
  <c r="O53" i="8"/>
  <c r="O53" i="7"/>
  <c r="O53" i="6"/>
  <c r="O58" i="13"/>
  <c r="O58" i="12"/>
  <c r="O58" i="11"/>
  <c r="O58" i="10"/>
  <c r="O58" i="9"/>
  <c r="O58" i="8"/>
  <c r="O58" i="7"/>
  <c r="O58" i="6"/>
  <c r="O29" i="13"/>
  <c r="O29" i="12"/>
  <c r="O29" i="11"/>
  <c r="O29" i="10"/>
  <c r="O29" i="9"/>
  <c r="O29" i="8"/>
  <c r="O29" i="7"/>
  <c r="O29" i="6"/>
  <c r="O42" i="13"/>
  <c r="O42" i="12"/>
  <c r="O42" i="11"/>
  <c r="O42" i="10"/>
  <c r="O42" i="9"/>
  <c r="O42" i="8"/>
  <c r="O42" i="7"/>
  <c r="O42" i="6"/>
  <c r="O59" i="13"/>
  <c r="O59" i="12"/>
  <c r="O59" i="11"/>
  <c r="O59" i="10"/>
  <c r="O59" i="9"/>
  <c r="O59" i="8"/>
  <c r="O59" i="7"/>
  <c r="O59" i="6"/>
  <c r="O34" i="13"/>
  <c r="O34" i="12"/>
  <c r="O34" i="10"/>
  <c r="O34" i="11"/>
  <c r="O34" i="9"/>
  <c r="O34" i="8"/>
  <c r="O34" i="7"/>
  <c r="O34" i="6"/>
  <c r="I33" i="13"/>
  <c r="I33" i="11"/>
  <c r="I33" i="12"/>
  <c r="I33" i="10"/>
  <c r="I33" i="9"/>
  <c r="I33" i="8"/>
  <c r="I33" i="7"/>
  <c r="I33" i="6"/>
  <c r="I62" i="13"/>
  <c r="I62" i="12"/>
  <c r="I62" i="11"/>
  <c r="I62" i="10"/>
  <c r="I62" i="9"/>
  <c r="I62" i="7"/>
  <c r="I62" i="8"/>
  <c r="I62" i="6"/>
  <c r="I61" i="13"/>
  <c r="I61" i="11"/>
  <c r="I61" i="12"/>
  <c r="I61" i="10"/>
  <c r="I61" i="9"/>
  <c r="I61" i="8"/>
  <c r="I61" i="7"/>
  <c r="I61" i="6"/>
  <c r="I58" i="13"/>
  <c r="I58" i="12"/>
  <c r="I58" i="11"/>
  <c r="I58" i="10"/>
  <c r="I58" i="9"/>
  <c r="I58" i="7"/>
  <c r="I58" i="8"/>
  <c r="I58" i="6"/>
  <c r="I68" i="13"/>
  <c r="I68" i="12"/>
  <c r="I68" i="11"/>
  <c r="I68" i="10"/>
  <c r="I68" i="9"/>
  <c r="I68" i="7"/>
  <c r="I68" i="8"/>
  <c r="I68" i="6"/>
  <c r="I30" i="13"/>
  <c r="I30" i="12"/>
  <c r="I30" i="11"/>
  <c r="I30" i="10"/>
  <c r="I30" i="9"/>
  <c r="I30" i="7"/>
  <c r="I30" i="8"/>
  <c r="I30" i="6"/>
  <c r="I38" i="13"/>
  <c r="I38" i="12"/>
  <c r="I38" i="11"/>
  <c r="I38" i="10"/>
  <c r="I38" i="9"/>
  <c r="I38" i="7"/>
  <c r="I38" i="8"/>
  <c r="I38" i="6"/>
  <c r="I3" i="13"/>
  <c r="I3" i="12"/>
  <c r="I3" i="11"/>
  <c r="I3" i="10"/>
  <c r="I3" i="9"/>
  <c r="I3" i="7"/>
  <c r="I3" i="8"/>
  <c r="I3" i="6"/>
  <c r="I40" i="13"/>
  <c r="I40" i="12"/>
  <c r="I40" i="11"/>
  <c r="I40" i="10"/>
  <c r="I40" i="9"/>
  <c r="I40" i="7"/>
  <c r="I40" i="8"/>
  <c r="I40" i="6"/>
  <c r="I39" i="13"/>
  <c r="I39" i="12"/>
  <c r="I39" i="11"/>
  <c r="I39" i="10"/>
  <c r="I39" i="9"/>
  <c r="I39" i="7"/>
  <c r="I39" i="8"/>
  <c r="I39" i="6"/>
  <c r="X92" i="13"/>
  <c r="X92" i="12"/>
  <c r="X92" i="11"/>
  <c r="X92" i="10"/>
  <c r="X92" i="9"/>
  <c r="X92" i="8"/>
  <c r="X92" i="7"/>
  <c r="X92" i="6"/>
  <c r="X17" i="13"/>
  <c r="X17" i="12"/>
  <c r="X17" i="11"/>
  <c r="X17" i="10"/>
  <c r="X17" i="9"/>
  <c r="X17" i="8"/>
  <c r="X17" i="7"/>
  <c r="X17" i="6"/>
  <c r="X7" i="13"/>
  <c r="X7" i="12"/>
  <c r="X7" i="10"/>
  <c r="X7" i="11"/>
  <c r="X7" i="9"/>
  <c r="X7" i="8"/>
  <c r="X7" i="7"/>
  <c r="X7" i="6"/>
  <c r="X60" i="13"/>
  <c r="X60" i="12"/>
  <c r="X60" i="11"/>
  <c r="X60" i="10"/>
  <c r="X60" i="9"/>
  <c r="X60" i="8"/>
  <c r="X60" i="7"/>
  <c r="X60" i="6"/>
  <c r="X49" i="13"/>
  <c r="X49" i="12"/>
  <c r="X49" i="11"/>
  <c r="X49" i="10"/>
  <c r="X49" i="9"/>
  <c r="X49" i="8"/>
  <c r="X49" i="7"/>
  <c r="X49" i="6"/>
  <c r="X14" i="13"/>
  <c r="X14" i="12"/>
  <c r="X14" i="11"/>
  <c r="X14" i="9"/>
  <c r="X14" i="10"/>
  <c r="X14" i="8"/>
  <c r="X14" i="7"/>
  <c r="X14" i="6"/>
  <c r="X70" i="13"/>
  <c r="X70" i="12"/>
  <c r="X70" i="11"/>
  <c r="X70" i="9"/>
  <c r="X70" i="10"/>
  <c r="X70" i="8"/>
  <c r="X70" i="7"/>
  <c r="X70" i="6"/>
  <c r="X47" i="13"/>
  <c r="X47" i="12"/>
  <c r="X47" i="10"/>
  <c r="X47" i="11"/>
  <c r="X47" i="9"/>
  <c r="X47" i="8"/>
  <c r="X47" i="7"/>
  <c r="X47" i="6"/>
  <c r="X10" i="13"/>
  <c r="X10" i="12"/>
  <c r="X10" i="11"/>
  <c r="X10" i="9"/>
  <c r="X10" i="10"/>
  <c r="X10" i="8"/>
  <c r="X10" i="7"/>
  <c r="X10" i="6"/>
  <c r="X6" i="13"/>
  <c r="X6" i="12"/>
  <c r="X6" i="11"/>
  <c r="X6" i="9"/>
  <c r="X6" i="10"/>
  <c r="X6" i="8"/>
  <c r="X6" i="7"/>
  <c r="X6" i="6"/>
  <c r="U48" i="13"/>
  <c r="U48" i="12"/>
  <c r="U48" i="11"/>
  <c r="U48" i="10"/>
  <c r="U48" i="9"/>
  <c r="U48" i="8"/>
  <c r="U48" i="7"/>
  <c r="U48" i="6"/>
  <c r="U14" i="13"/>
  <c r="U14" i="12"/>
  <c r="U14" i="11"/>
  <c r="U14" i="10"/>
  <c r="U14" i="9"/>
  <c r="U14" i="8"/>
  <c r="U14" i="7"/>
  <c r="U14" i="6"/>
  <c r="U17" i="13"/>
  <c r="U17" i="12"/>
  <c r="U17" i="11"/>
  <c r="U17" i="10"/>
  <c r="U17" i="9"/>
  <c r="U17" i="8"/>
  <c r="U17" i="7"/>
  <c r="U17" i="6"/>
  <c r="U7" i="13"/>
  <c r="U7" i="12"/>
  <c r="U7" i="11"/>
  <c r="U7" i="10"/>
  <c r="U7" i="9"/>
  <c r="U7" i="8"/>
  <c r="U7" i="7"/>
  <c r="U7" i="6"/>
  <c r="U74" i="13"/>
  <c r="U74" i="12"/>
  <c r="U74" i="11"/>
  <c r="U74" i="10"/>
  <c r="U74" i="9"/>
  <c r="U74" i="8"/>
  <c r="U74" i="7"/>
  <c r="U74" i="6"/>
  <c r="U19" i="13"/>
  <c r="U19" i="12"/>
  <c r="U19" i="11"/>
  <c r="U19" i="10"/>
  <c r="U19" i="9"/>
  <c r="U19" i="8"/>
  <c r="U19" i="7"/>
  <c r="U19" i="6"/>
  <c r="U24" i="13"/>
  <c r="U24" i="12"/>
  <c r="U24" i="10"/>
  <c r="U24" i="11"/>
  <c r="U24" i="9"/>
  <c r="U24" i="8"/>
  <c r="U24" i="7"/>
  <c r="U24" i="6"/>
  <c r="U4" i="13"/>
  <c r="U4" i="12"/>
  <c r="U4" i="10"/>
  <c r="U4" i="11"/>
  <c r="U4" i="9"/>
  <c r="U4" i="8"/>
  <c r="U4" i="7"/>
  <c r="U4" i="6"/>
  <c r="U66" i="13"/>
  <c r="U66" i="12"/>
  <c r="U66" i="11"/>
  <c r="U66" i="10"/>
  <c r="U66" i="9"/>
  <c r="U66" i="8"/>
  <c r="U66" i="7"/>
  <c r="U66" i="6"/>
  <c r="U22" i="13"/>
  <c r="U22" i="12"/>
  <c r="U22" i="11"/>
  <c r="U22" i="10"/>
  <c r="U22" i="9"/>
  <c r="U22" i="8"/>
  <c r="U22" i="7"/>
  <c r="U22" i="6"/>
  <c r="K15" i="13"/>
  <c r="K15" i="12"/>
  <c r="K15" i="11"/>
  <c r="K15" i="10"/>
  <c r="K15" i="9"/>
  <c r="K15" i="8"/>
  <c r="K15" i="7"/>
  <c r="K15" i="6"/>
  <c r="K71" i="13"/>
  <c r="K71" i="11"/>
  <c r="K71" i="12"/>
  <c r="K71" i="10"/>
  <c r="K71" i="9"/>
  <c r="K71" i="8"/>
  <c r="K71" i="7"/>
  <c r="K71" i="6"/>
  <c r="K11" i="13"/>
  <c r="K11" i="12"/>
  <c r="K11" i="11"/>
  <c r="K11" i="10"/>
  <c r="K11" i="9"/>
  <c r="K11" i="8"/>
  <c r="K11" i="7"/>
  <c r="K11" i="6"/>
  <c r="K83" i="13"/>
  <c r="K83" i="11"/>
  <c r="K83" i="12"/>
  <c r="K83" i="10"/>
  <c r="K83" i="9"/>
  <c r="K83" i="8"/>
  <c r="K83" i="7"/>
  <c r="K83" i="6"/>
  <c r="K24" i="13"/>
  <c r="K24" i="12"/>
  <c r="K24" i="11"/>
  <c r="K24" i="10"/>
  <c r="K24" i="9"/>
  <c r="K24" i="7"/>
  <c r="K24" i="8"/>
  <c r="K24" i="6"/>
  <c r="K13" i="13"/>
  <c r="K13" i="12"/>
  <c r="K13" i="11"/>
  <c r="K13" i="10"/>
  <c r="K13" i="9"/>
  <c r="K13" i="7"/>
  <c r="K13" i="8"/>
  <c r="K13" i="6"/>
  <c r="K69" i="13"/>
  <c r="K69" i="12"/>
  <c r="K69" i="11"/>
  <c r="K69" i="10"/>
  <c r="K69" i="9"/>
  <c r="K69" i="7"/>
  <c r="K69" i="8"/>
  <c r="K69" i="6"/>
  <c r="K46" i="13"/>
  <c r="K46" i="12"/>
  <c r="K46" i="11"/>
  <c r="K46" i="10"/>
  <c r="K46" i="9"/>
  <c r="K46" i="7"/>
  <c r="K46" i="8"/>
  <c r="K46" i="6"/>
  <c r="K48" i="13"/>
  <c r="K48" i="12"/>
  <c r="K48" i="11"/>
  <c r="K48" i="10"/>
  <c r="K48" i="9"/>
  <c r="K48" i="7"/>
  <c r="K48" i="8"/>
  <c r="K48" i="6"/>
  <c r="O72" i="13"/>
  <c r="O72" i="12"/>
  <c r="O72" i="11"/>
  <c r="O72" i="10"/>
  <c r="O72" i="9"/>
  <c r="O72" i="8"/>
  <c r="O72" i="7"/>
  <c r="O72" i="6"/>
  <c r="O60" i="13"/>
  <c r="O60" i="12"/>
  <c r="O60" i="11"/>
  <c r="O60" i="10"/>
  <c r="O60" i="9"/>
  <c r="O60" i="8"/>
  <c r="O60" i="7"/>
  <c r="O60" i="6"/>
  <c r="O49" i="13"/>
  <c r="O49" i="12"/>
  <c r="O49" i="11"/>
  <c r="O49" i="10"/>
  <c r="O49" i="9"/>
  <c r="O49" i="7"/>
  <c r="O49" i="8"/>
  <c r="O49" i="6"/>
  <c r="O66" i="13"/>
  <c r="O66" i="12"/>
  <c r="O66" i="11"/>
  <c r="O66" i="10"/>
  <c r="O66" i="9"/>
  <c r="O66" i="8"/>
  <c r="O66" i="7"/>
  <c r="O66" i="6"/>
  <c r="O20" i="13"/>
  <c r="O20" i="12"/>
  <c r="O20" i="11"/>
  <c r="O20" i="10"/>
  <c r="O20" i="9"/>
  <c r="O20" i="8"/>
  <c r="O20" i="7"/>
  <c r="O20" i="6"/>
  <c r="O7" i="13"/>
  <c r="O7" i="12"/>
  <c r="O7" i="11"/>
  <c r="O7" i="10"/>
  <c r="O7" i="9"/>
  <c r="O7" i="8"/>
  <c r="O7" i="7"/>
  <c r="O7" i="6"/>
  <c r="O80" i="13"/>
  <c r="O80" i="12"/>
  <c r="O80" i="11"/>
  <c r="O80" i="10"/>
  <c r="O80" i="9"/>
  <c r="O80" i="8"/>
  <c r="O80" i="7"/>
  <c r="O80" i="6"/>
  <c r="O74" i="13"/>
  <c r="O74" i="12"/>
  <c r="O74" i="11"/>
  <c r="O74" i="10"/>
  <c r="O74" i="9"/>
  <c r="O74" i="8"/>
  <c r="O74" i="7"/>
  <c r="O74" i="6"/>
  <c r="O84" i="13"/>
  <c r="O84" i="12"/>
  <c r="O84" i="11"/>
  <c r="O84" i="10"/>
  <c r="O84" i="9"/>
  <c r="O84" i="8"/>
  <c r="O84" i="7"/>
  <c r="O84" i="6"/>
  <c r="O86" i="13"/>
  <c r="O86" i="12"/>
  <c r="O86" i="11"/>
  <c r="O86" i="10"/>
  <c r="O86" i="9"/>
  <c r="O86" i="8"/>
  <c r="O86" i="7"/>
  <c r="O86" i="6"/>
  <c r="L92" i="13"/>
  <c r="L92" i="12"/>
  <c r="L92" i="11"/>
  <c r="L92" i="10"/>
  <c r="L92" i="9"/>
  <c r="L92" i="8"/>
  <c r="L92" i="7"/>
  <c r="L92" i="6"/>
  <c r="L17" i="13"/>
  <c r="L17" i="12"/>
  <c r="L17" i="11"/>
  <c r="L17" i="10"/>
  <c r="L17" i="9"/>
  <c r="L17" i="7"/>
  <c r="L17" i="8"/>
  <c r="L17" i="6"/>
  <c r="L7" i="13"/>
  <c r="L7" i="12"/>
  <c r="L7" i="11"/>
  <c r="L7" i="10"/>
  <c r="L7" i="9"/>
  <c r="L7" i="7"/>
  <c r="L7" i="8"/>
  <c r="L7" i="6"/>
  <c r="L60" i="13"/>
  <c r="L60" i="12"/>
  <c r="L60" i="11"/>
  <c r="L60" i="10"/>
  <c r="L60" i="9"/>
  <c r="L60" i="8"/>
  <c r="L60" i="7"/>
  <c r="L60" i="6"/>
  <c r="L49" i="13"/>
  <c r="L49" i="12"/>
  <c r="L49" i="11"/>
  <c r="L49" i="10"/>
  <c r="L49" i="9"/>
  <c r="L49" i="7"/>
  <c r="L49" i="8"/>
  <c r="L49" i="6"/>
  <c r="L14" i="13"/>
  <c r="L14" i="12"/>
  <c r="L14" i="11"/>
  <c r="L14" i="10"/>
  <c r="L14" i="9"/>
  <c r="L14" i="7"/>
  <c r="L14" i="8"/>
  <c r="L14" i="6"/>
  <c r="L70" i="13"/>
  <c r="L70" i="12"/>
  <c r="L70" i="11"/>
  <c r="L70" i="10"/>
  <c r="L70" i="9"/>
  <c r="L70" i="7"/>
  <c r="L70" i="8"/>
  <c r="L70" i="6"/>
  <c r="L47" i="13"/>
  <c r="L47" i="12"/>
  <c r="L47" i="10"/>
  <c r="L47" i="11"/>
  <c r="L47" i="9"/>
  <c r="L47" i="7"/>
  <c r="L47" i="8"/>
  <c r="L47" i="6"/>
  <c r="L86" i="13"/>
  <c r="L86" i="12"/>
  <c r="L86" i="11"/>
  <c r="L86" i="10"/>
  <c r="L86" i="9"/>
  <c r="L86" i="7"/>
  <c r="L86" i="8"/>
  <c r="L86" i="6"/>
  <c r="L72" i="13"/>
  <c r="L72" i="12"/>
  <c r="L72" i="11"/>
  <c r="L72" i="10"/>
  <c r="L72" i="9"/>
  <c r="L72" i="8"/>
  <c r="L72" i="7"/>
  <c r="L72" i="6"/>
  <c r="M71" i="13"/>
  <c r="M71" i="12"/>
  <c r="M71" i="11"/>
  <c r="M71" i="10"/>
  <c r="M71" i="9"/>
  <c r="M71" i="7"/>
  <c r="M71" i="8"/>
  <c r="M71" i="6"/>
  <c r="M65" i="13"/>
  <c r="M65" i="12"/>
  <c r="M65" i="11"/>
  <c r="M65" i="10"/>
  <c r="M65" i="9"/>
  <c r="M65" i="8"/>
  <c r="M65" i="7"/>
  <c r="M65" i="6"/>
  <c r="M13" i="13"/>
  <c r="M13" i="12"/>
  <c r="M13" i="11"/>
  <c r="M13" i="10"/>
  <c r="M13" i="9"/>
  <c r="M13" i="8"/>
  <c r="M13" i="7"/>
  <c r="M13" i="6"/>
  <c r="M69" i="13"/>
  <c r="M69" i="12"/>
  <c r="M69" i="11"/>
  <c r="M69" i="10"/>
  <c r="M69" i="9"/>
  <c r="M69" i="8"/>
  <c r="M69" i="7"/>
  <c r="M69" i="6"/>
  <c r="M46" i="13"/>
  <c r="M46" i="12"/>
  <c r="M46" i="11"/>
  <c r="M46" i="10"/>
  <c r="M46" i="9"/>
  <c r="M46" i="7"/>
  <c r="M46" i="8"/>
  <c r="M46" i="6"/>
  <c r="M48" i="13"/>
  <c r="M48" i="12"/>
  <c r="M48" i="11"/>
  <c r="M48" i="10"/>
  <c r="M48" i="9"/>
  <c r="M48" i="7"/>
  <c r="M48" i="8"/>
  <c r="M48" i="6"/>
  <c r="M5" i="13"/>
  <c r="M5" i="12"/>
  <c r="M5" i="11"/>
  <c r="M5" i="10"/>
  <c r="M5" i="9"/>
  <c r="M5" i="8"/>
  <c r="M5" i="7"/>
  <c r="M5" i="6"/>
  <c r="M14" i="13"/>
  <c r="M14" i="12"/>
  <c r="M14" i="11"/>
  <c r="M14" i="10"/>
  <c r="M14" i="9"/>
  <c r="M14" i="7"/>
  <c r="M14" i="8"/>
  <c r="M14" i="6"/>
  <c r="M70" i="13"/>
  <c r="M70" i="12"/>
  <c r="M70" i="11"/>
  <c r="M70" i="10"/>
  <c r="M70" i="9"/>
  <c r="M70" i="7"/>
  <c r="M70" i="8"/>
  <c r="M70" i="6"/>
  <c r="Y83" i="13"/>
  <c r="Y83" i="12"/>
  <c r="Y83" i="11"/>
  <c r="Y83" i="9"/>
  <c r="Y83" i="10"/>
  <c r="Y83" i="8"/>
  <c r="Y83" i="7"/>
  <c r="Y83" i="6"/>
  <c r="Y71" i="13"/>
  <c r="Y71" i="12"/>
  <c r="Y71" i="11"/>
  <c r="Y71" i="9"/>
  <c r="Y71" i="10"/>
  <c r="Y71" i="8"/>
  <c r="Y71" i="7"/>
  <c r="Y71" i="6"/>
  <c r="Y65" i="13"/>
  <c r="Y65" i="12"/>
  <c r="Y65" i="11"/>
  <c r="Y65" i="10"/>
  <c r="Y65" i="9"/>
  <c r="Y65" i="8"/>
  <c r="Y65" i="7"/>
  <c r="Y65" i="6"/>
  <c r="Y13" i="13"/>
  <c r="Y13" i="12"/>
  <c r="Y13" i="10"/>
  <c r="Y13" i="11"/>
  <c r="Y13" i="9"/>
  <c r="Y13" i="8"/>
  <c r="Y13" i="7"/>
  <c r="Y13" i="6"/>
  <c r="Y69" i="13"/>
  <c r="Y69" i="12"/>
  <c r="Y69" i="11"/>
  <c r="Y69" i="10"/>
  <c r="Y69" i="9"/>
  <c r="Y69" i="8"/>
  <c r="Y69" i="7"/>
  <c r="Y69" i="6"/>
  <c r="Y46" i="13"/>
  <c r="Y46" i="12"/>
  <c r="Y46" i="11"/>
  <c r="Y46" i="10"/>
  <c r="Y46" i="9"/>
  <c r="Y46" i="8"/>
  <c r="Y46" i="7"/>
  <c r="Y46" i="6"/>
  <c r="Y48" i="13"/>
  <c r="Y48" i="12"/>
  <c r="Y48" i="11"/>
  <c r="Y48" i="10"/>
  <c r="Y48" i="9"/>
  <c r="Y48" i="8"/>
  <c r="Y48" i="7"/>
  <c r="Y48" i="6"/>
  <c r="Y5" i="13"/>
  <c r="Y5" i="12"/>
  <c r="Y5" i="11"/>
  <c r="Y5" i="10"/>
  <c r="Y5" i="9"/>
  <c r="Y5" i="8"/>
  <c r="Y5" i="7"/>
  <c r="Y5" i="6"/>
  <c r="Y14" i="13"/>
  <c r="Y14" i="12"/>
  <c r="Y14" i="11"/>
  <c r="Y14" i="10"/>
  <c r="Y14" i="9"/>
  <c r="Y14" i="8"/>
  <c r="Y14" i="7"/>
  <c r="Y14" i="6"/>
  <c r="Y70" i="13"/>
  <c r="Y70" i="12"/>
  <c r="Y70" i="11"/>
  <c r="Y70" i="10"/>
  <c r="Y70" i="9"/>
  <c r="Y70" i="8"/>
  <c r="Y70" i="7"/>
  <c r="Y70" i="6"/>
  <c r="R7" i="13"/>
  <c r="R7" i="12"/>
  <c r="R7" i="11"/>
  <c r="R7" i="10"/>
  <c r="R7" i="9"/>
  <c r="R7" i="8"/>
  <c r="R7" i="7"/>
  <c r="R7" i="6"/>
  <c r="R80" i="13"/>
  <c r="R80" i="12"/>
  <c r="R80" i="11"/>
  <c r="R80" i="10"/>
  <c r="R80" i="9"/>
  <c r="R80" i="8"/>
  <c r="R80" i="7"/>
  <c r="R80" i="6"/>
  <c r="R74" i="13"/>
  <c r="R74" i="12"/>
  <c r="R74" i="11"/>
  <c r="R74" i="10"/>
  <c r="R74" i="9"/>
  <c r="R74" i="8"/>
  <c r="R74" i="7"/>
  <c r="R74" i="6"/>
  <c r="R84" i="13"/>
  <c r="R84" i="12"/>
  <c r="R84" i="11"/>
  <c r="R84" i="10"/>
  <c r="R84" i="9"/>
  <c r="R84" i="8"/>
  <c r="R84" i="7"/>
  <c r="R84" i="6"/>
  <c r="R86" i="13"/>
  <c r="R86" i="12"/>
  <c r="R86" i="11"/>
  <c r="R86" i="10"/>
  <c r="R86" i="9"/>
  <c r="R86" i="8"/>
  <c r="R86" i="7"/>
  <c r="R86" i="6"/>
  <c r="R72" i="13"/>
  <c r="R72" i="12"/>
  <c r="R72" i="11"/>
  <c r="R72" i="10"/>
  <c r="R72" i="9"/>
  <c r="R72" i="8"/>
  <c r="R72" i="7"/>
  <c r="R72" i="6"/>
  <c r="R82" i="13"/>
  <c r="R82" i="12"/>
  <c r="R82" i="11"/>
  <c r="R82" i="10"/>
  <c r="R82" i="9"/>
  <c r="R82" i="8"/>
  <c r="R82" i="7"/>
  <c r="R82" i="6"/>
  <c r="R60" i="13"/>
  <c r="R60" i="12"/>
  <c r="R60" i="11"/>
  <c r="R60" i="10"/>
  <c r="R60" i="9"/>
  <c r="R60" i="8"/>
  <c r="R60" i="7"/>
  <c r="R60" i="6"/>
  <c r="R85" i="13"/>
  <c r="R85" i="12"/>
  <c r="R85" i="10"/>
  <c r="R85" i="11"/>
  <c r="R85" i="9"/>
  <c r="R85" i="8"/>
  <c r="R85" i="7"/>
  <c r="R85" i="6"/>
  <c r="R49" i="13"/>
  <c r="R49" i="12"/>
  <c r="R49" i="10"/>
  <c r="R49" i="11"/>
  <c r="R49" i="9"/>
  <c r="R49" i="8"/>
  <c r="R49" i="7"/>
  <c r="R49" i="6"/>
  <c r="P92" i="13"/>
  <c r="P92" i="12"/>
  <c r="P92" i="11"/>
  <c r="P92" i="10"/>
  <c r="P92" i="9"/>
  <c r="P92" i="8"/>
  <c r="P92" i="7"/>
  <c r="P92" i="6"/>
  <c r="P45" i="13"/>
  <c r="P45" i="12"/>
  <c r="P45" i="11"/>
  <c r="P45" i="10"/>
  <c r="P45" i="9"/>
  <c r="P45" i="8"/>
  <c r="P45" i="7"/>
  <c r="P45" i="6"/>
  <c r="P17" i="13"/>
  <c r="P17" i="12"/>
  <c r="P17" i="11"/>
  <c r="P17" i="10"/>
  <c r="P17" i="9"/>
  <c r="P17" i="8"/>
  <c r="P17" i="7"/>
  <c r="P17" i="6"/>
  <c r="P23" i="13"/>
  <c r="P23" i="12"/>
  <c r="P23" i="10"/>
  <c r="P23" i="11"/>
  <c r="P23" i="9"/>
  <c r="P23" i="8"/>
  <c r="P23" i="7"/>
  <c r="P23" i="6"/>
  <c r="P7" i="13"/>
  <c r="P7" i="12"/>
  <c r="P7" i="10"/>
  <c r="P7" i="11"/>
  <c r="P7" i="9"/>
  <c r="P7" i="8"/>
  <c r="P7" i="7"/>
  <c r="P7" i="6"/>
  <c r="P80" i="13"/>
  <c r="P80" i="12"/>
  <c r="P80" i="11"/>
  <c r="P80" i="10"/>
  <c r="P80" i="9"/>
  <c r="P80" i="8"/>
  <c r="P80" i="7"/>
  <c r="P80" i="6"/>
  <c r="P74" i="13"/>
  <c r="P74" i="12"/>
  <c r="P74" i="11"/>
  <c r="P74" i="10"/>
  <c r="P74" i="9"/>
  <c r="P74" i="8"/>
  <c r="P74" i="7"/>
  <c r="P74" i="6"/>
  <c r="P84" i="13"/>
  <c r="P84" i="12"/>
  <c r="P84" i="11"/>
  <c r="P84" i="10"/>
  <c r="P84" i="9"/>
  <c r="P84" i="8"/>
  <c r="P84" i="7"/>
  <c r="P84" i="6"/>
  <c r="P86" i="13"/>
  <c r="P86" i="12"/>
  <c r="P86" i="11"/>
  <c r="P86" i="10"/>
  <c r="P86" i="9"/>
  <c r="P86" i="8"/>
  <c r="P86" i="7"/>
  <c r="P86" i="6"/>
  <c r="P72" i="13"/>
  <c r="P72" i="12"/>
  <c r="P72" i="11"/>
  <c r="P72" i="10"/>
  <c r="P72" i="9"/>
  <c r="P72" i="8"/>
  <c r="P72" i="7"/>
  <c r="P72" i="6"/>
  <c r="H81" i="13"/>
  <c r="H81" i="12"/>
  <c r="H81" i="11"/>
  <c r="H81" i="10"/>
  <c r="H81" i="9"/>
  <c r="H81" i="7"/>
  <c r="H81" i="8"/>
  <c r="H81" i="6"/>
  <c r="H83" i="13"/>
  <c r="H83" i="12"/>
  <c r="H83" i="11"/>
  <c r="H83" i="10"/>
  <c r="H83" i="9"/>
  <c r="H83" i="7"/>
  <c r="H83" i="8"/>
  <c r="H83" i="6"/>
  <c r="H19" i="12"/>
  <c r="H19" i="11"/>
  <c r="H19" i="10"/>
  <c r="H19" i="13"/>
  <c r="H19" i="9"/>
  <c r="H19" i="7"/>
  <c r="H19" i="8"/>
  <c r="H19" i="6"/>
  <c r="H24" i="13"/>
  <c r="H24" i="11"/>
  <c r="H24" i="12"/>
  <c r="H24" i="10"/>
  <c r="H24" i="9"/>
  <c r="H24" i="8"/>
  <c r="H24" i="7"/>
  <c r="H24" i="6"/>
  <c r="H4" i="13"/>
  <c r="H4" i="12"/>
  <c r="H4" i="11"/>
  <c r="H4" i="10"/>
  <c r="H4" i="9"/>
  <c r="H4" i="8"/>
  <c r="H4" i="7"/>
  <c r="H4" i="6"/>
  <c r="H66" i="13"/>
  <c r="H66" i="12"/>
  <c r="H66" i="10"/>
  <c r="H66" i="11"/>
  <c r="H66" i="9"/>
  <c r="H66" i="7"/>
  <c r="H66" i="8"/>
  <c r="H66" i="6"/>
  <c r="H21" i="13"/>
  <c r="H21" i="12"/>
  <c r="H21" i="11"/>
  <c r="H21" i="10"/>
  <c r="H21" i="9"/>
  <c r="H21" i="7"/>
  <c r="H21" i="8"/>
  <c r="H21" i="6"/>
  <c r="H20" i="13"/>
  <c r="H20" i="12"/>
  <c r="H20" i="11"/>
  <c r="H20" i="10"/>
  <c r="H20" i="9"/>
  <c r="H20" i="8"/>
  <c r="H20" i="7"/>
  <c r="H20" i="6"/>
  <c r="H25" i="13"/>
  <c r="H25" i="12"/>
  <c r="H25" i="11"/>
  <c r="H25" i="10"/>
  <c r="H25" i="9"/>
  <c r="H25" i="7"/>
  <c r="H25" i="8"/>
  <c r="H25" i="6"/>
  <c r="R88" i="13"/>
  <c r="R88" i="12"/>
  <c r="R88" i="11"/>
  <c r="R88" i="10"/>
  <c r="R88" i="9"/>
  <c r="R88" i="8"/>
  <c r="R88" i="7"/>
  <c r="R88" i="6"/>
  <c r="Z88" i="13"/>
  <c r="Z88" i="12"/>
  <c r="Z88" i="11"/>
  <c r="Z88" i="9"/>
  <c r="Z88" i="10"/>
  <c r="Z88" i="8"/>
  <c r="Z88" i="7"/>
  <c r="Z88" i="6"/>
  <c r="H88" i="13"/>
  <c r="H88" i="11"/>
  <c r="H88" i="10"/>
  <c r="H88" i="12"/>
  <c r="H88" i="9"/>
  <c r="H88" i="8"/>
  <c r="H88" i="7"/>
  <c r="H88" i="6"/>
  <c r="W89" i="13"/>
  <c r="W89" i="12"/>
  <c r="W89" i="11"/>
  <c r="W89" i="9"/>
  <c r="W89" i="10"/>
  <c r="W89" i="8"/>
  <c r="W89" i="7"/>
  <c r="W89" i="6"/>
  <c r="O89" i="13"/>
  <c r="O89" i="12"/>
  <c r="O89" i="11"/>
  <c r="O89" i="10"/>
  <c r="O89" i="9"/>
  <c r="O89" i="7"/>
  <c r="O89" i="8"/>
  <c r="O89" i="6"/>
  <c r="T88" i="13"/>
  <c r="T88" i="12"/>
  <c r="T88" i="11"/>
  <c r="T88" i="10"/>
  <c r="T88" i="9"/>
  <c r="T88" i="8"/>
  <c r="T88" i="7"/>
  <c r="T88" i="6"/>
  <c r="L88" i="13"/>
  <c r="L88" i="12"/>
  <c r="L88" i="11"/>
  <c r="L88" i="10"/>
  <c r="L88" i="9"/>
  <c r="L88" i="8"/>
  <c r="L88" i="7"/>
  <c r="L88" i="6"/>
  <c r="J88" i="13"/>
  <c r="J88" i="12"/>
  <c r="J88" i="11"/>
  <c r="J88" i="10"/>
  <c r="J88" i="9"/>
  <c r="J88" i="7"/>
  <c r="J88" i="8"/>
  <c r="J88" i="6"/>
  <c r="Y89" i="13"/>
  <c r="Y89" i="12"/>
  <c r="Y89" i="11"/>
  <c r="Y89" i="10"/>
  <c r="Y89" i="9"/>
  <c r="Y89" i="8"/>
  <c r="Y89" i="7"/>
  <c r="Y89" i="6"/>
  <c r="K89" i="13"/>
  <c r="K89" i="12"/>
  <c r="K89" i="11"/>
  <c r="K89" i="10"/>
  <c r="K89" i="9"/>
  <c r="K89" i="7"/>
  <c r="K89" i="8"/>
  <c r="K89" i="6"/>
  <c r="G88" i="13"/>
  <c r="G88" i="12"/>
  <c r="G88" i="11"/>
  <c r="G88" i="10"/>
  <c r="G88" i="9"/>
  <c r="G88" i="7"/>
  <c r="G88" i="8"/>
  <c r="G88" i="6"/>
  <c r="Q16" i="13"/>
  <c r="Q16" i="12"/>
  <c r="Q16" i="11"/>
  <c r="Q16" i="10"/>
  <c r="Q16" i="9"/>
  <c r="Q16" i="8"/>
  <c r="Q16" i="7"/>
  <c r="Q16" i="6"/>
  <c r="S16" i="13"/>
  <c r="S16" i="12"/>
  <c r="S16" i="11"/>
  <c r="S16" i="10"/>
  <c r="S16" i="9"/>
  <c r="S16" i="8"/>
  <c r="S16" i="7"/>
  <c r="S16" i="6"/>
  <c r="P16" i="13"/>
  <c r="P16" i="12"/>
  <c r="P16" i="11"/>
  <c r="P16" i="10"/>
  <c r="P16" i="9"/>
  <c r="P16" i="8"/>
  <c r="P16" i="7"/>
  <c r="P16" i="6"/>
  <c r="O16" i="13"/>
  <c r="O16" i="12"/>
  <c r="O16" i="11"/>
  <c r="O16" i="10"/>
  <c r="O16" i="9"/>
  <c r="O16" i="8"/>
  <c r="O16" i="7"/>
  <c r="O16" i="6"/>
  <c r="X16" i="13"/>
  <c r="X16" i="12"/>
  <c r="X16" i="11"/>
  <c r="X16" i="10"/>
  <c r="X16" i="9"/>
  <c r="X16" i="8"/>
  <c r="X16" i="7"/>
  <c r="X16" i="6"/>
  <c r="L16" i="13"/>
  <c r="L16" i="12"/>
  <c r="L16" i="11"/>
  <c r="L16" i="10"/>
  <c r="L16" i="9"/>
  <c r="L16" i="8"/>
  <c r="L16" i="7"/>
  <c r="L16" i="6"/>
  <c r="W16" i="13"/>
  <c r="W16" i="12"/>
  <c r="W16" i="11"/>
  <c r="W16" i="10"/>
  <c r="W16" i="9"/>
  <c r="W16" i="8"/>
  <c r="W16" i="7"/>
  <c r="W16" i="6"/>
  <c r="R16" i="13"/>
  <c r="R16" i="12"/>
  <c r="R16" i="11"/>
  <c r="R16" i="10"/>
  <c r="R16" i="9"/>
  <c r="R16" i="8"/>
  <c r="R16" i="7"/>
  <c r="R16" i="6"/>
  <c r="V16" i="13"/>
  <c r="V16" i="12"/>
  <c r="V16" i="11"/>
  <c r="V16" i="9"/>
  <c r="V16" i="10"/>
  <c r="V16" i="8"/>
  <c r="V16" i="7"/>
  <c r="V16" i="6"/>
  <c r="U16" i="13"/>
  <c r="U16" i="12"/>
  <c r="U16" i="11"/>
  <c r="U16" i="10"/>
  <c r="U16" i="9"/>
  <c r="U16" i="8"/>
  <c r="U16" i="7"/>
  <c r="U16" i="6"/>
  <c r="L91" i="13"/>
  <c r="L91" i="12"/>
  <c r="L91" i="11"/>
  <c r="L91" i="10"/>
  <c r="L91" i="9"/>
  <c r="L91" i="7"/>
  <c r="L91" i="8"/>
  <c r="L91" i="6"/>
  <c r="Q144" i="13"/>
  <c r="Q144" i="12"/>
  <c r="Q144" i="11"/>
  <c r="Q144" i="10"/>
  <c r="Q144" i="9"/>
  <c r="Q144" i="8"/>
  <c r="Q144" i="7"/>
  <c r="Q144" i="6"/>
  <c r="N143" i="13"/>
  <c r="N143" i="12"/>
  <c r="N143" i="11"/>
  <c r="N143" i="10"/>
  <c r="N143" i="9"/>
  <c r="N143" i="7"/>
  <c r="N143" i="8"/>
  <c r="N143" i="6"/>
  <c r="Y145" i="13"/>
  <c r="Y145" i="12"/>
  <c r="Y145" i="11"/>
  <c r="Y145" i="9"/>
  <c r="Y145" i="10"/>
  <c r="Y145" i="8"/>
  <c r="Y145" i="7"/>
  <c r="Y145" i="6"/>
  <c r="P145" i="13"/>
  <c r="P145" i="12"/>
  <c r="P145" i="11"/>
  <c r="P145" i="10"/>
  <c r="P145" i="9"/>
  <c r="P145" i="8"/>
  <c r="P145" i="7"/>
  <c r="P145" i="6"/>
  <c r="M143" i="13"/>
  <c r="M143" i="12"/>
  <c r="M143" i="11"/>
  <c r="M143" i="10"/>
  <c r="M143" i="9"/>
  <c r="M143" i="8"/>
  <c r="M143" i="7"/>
  <c r="M143" i="6"/>
  <c r="X145" i="13"/>
  <c r="X145" i="12"/>
  <c r="X145" i="10"/>
  <c r="X145" i="11"/>
  <c r="X145" i="9"/>
  <c r="X145" i="8"/>
  <c r="X145" i="7"/>
  <c r="X145" i="6"/>
  <c r="K143" i="13"/>
  <c r="K143" i="12"/>
  <c r="K143" i="11"/>
  <c r="K143" i="10"/>
  <c r="K143" i="9"/>
  <c r="K143" i="7"/>
  <c r="K143" i="8"/>
  <c r="K143" i="6"/>
  <c r="J144" i="13"/>
  <c r="J144" i="11"/>
  <c r="J144" i="12"/>
  <c r="J144" i="10"/>
  <c r="J144" i="9"/>
  <c r="J144" i="8"/>
  <c r="J144" i="7"/>
  <c r="J144" i="6"/>
  <c r="W145" i="13"/>
  <c r="W145" i="12"/>
  <c r="W145" i="11"/>
  <c r="W145" i="10"/>
  <c r="W145" i="9"/>
  <c r="W145" i="8"/>
  <c r="W145" i="7"/>
  <c r="W145" i="6"/>
  <c r="T143" i="13"/>
  <c r="T143" i="12"/>
  <c r="T143" i="11"/>
  <c r="T143" i="10"/>
  <c r="T143" i="9"/>
  <c r="T143" i="8"/>
  <c r="T143" i="7"/>
  <c r="T143" i="6"/>
  <c r="Z144" i="13"/>
  <c r="Z144" i="12"/>
  <c r="Z144" i="11"/>
  <c r="Z144" i="10"/>
  <c r="Z144" i="9"/>
  <c r="Z144" i="8"/>
  <c r="Z144" i="7"/>
  <c r="Z144" i="6"/>
  <c r="I144" i="13"/>
  <c r="I144" i="12"/>
  <c r="I144" i="11"/>
  <c r="I144" i="10"/>
  <c r="I144" i="9"/>
  <c r="I144" i="7"/>
  <c r="I144" i="8"/>
  <c r="I144" i="6"/>
  <c r="V143" i="13"/>
  <c r="V143" i="12"/>
  <c r="V143" i="10"/>
  <c r="V143" i="11"/>
  <c r="V143" i="9"/>
  <c r="V143" i="8"/>
  <c r="V143" i="7"/>
  <c r="V143" i="6"/>
  <c r="U145" i="13"/>
  <c r="U145" i="12"/>
  <c r="U145" i="11"/>
  <c r="U145" i="10"/>
  <c r="U145" i="9"/>
  <c r="U145" i="8"/>
  <c r="U145" i="7"/>
  <c r="U145" i="6"/>
  <c r="O144" i="13"/>
  <c r="O144" i="12"/>
  <c r="O144" i="11"/>
  <c r="O144" i="10"/>
  <c r="O144" i="9"/>
  <c r="O144" i="7"/>
  <c r="O144" i="8"/>
  <c r="O144" i="6"/>
  <c r="G147" i="13"/>
  <c r="G147" i="12"/>
  <c r="G147" i="10"/>
  <c r="G147" i="11"/>
  <c r="G147" i="9"/>
  <c r="G147" i="7"/>
  <c r="G147" i="8"/>
  <c r="G147" i="6"/>
  <c r="K147" i="13"/>
  <c r="K147" i="12"/>
  <c r="K147" i="11"/>
  <c r="K147" i="10"/>
  <c r="K147" i="9"/>
  <c r="K147" i="7"/>
  <c r="K147" i="8"/>
  <c r="K147" i="6"/>
  <c r="J147" i="13"/>
  <c r="J147" i="12"/>
  <c r="J147" i="10"/>
  <c r="J147" i="11"/>
  <c r="J147" i="9"/>
  <c r="J147" i="7"/>
  <c r="J147" i="8"/>
  <c r="J147" i="6"/>
  <c r="S147" i="13"/>
  <c r="S147" i="12"/>
  <c r="S147" i="11"/>
  <c r="S147" i="10"/>
  <c r="S147" i="9"/>
  <c r="S147" i="8"/>
  <c r="S147" i="7"/>
  <c r="S147" i="6"/>
  <c r="V147" i="13"/>
  <c r="V147" i="12"/>
  <c r="V147" i="10"/>
  <c r="V147" i="11"/>
  <c r="V147" i="9"/>
  <c r="V147" i="8"/>
  <c r="V147" i="7"/>
  <c r="V147" i="6"/>
  <c r="R147" i="13"/>
  <c r="R147" i="12"/>
  <c r="R147" i="10"/>
  <c r="R147" i="11"/>
  <c r="R147" i="9"/>
  <c r="R147" i="8"/>
  <c r="R147" i="7"/>
  <c r="R147" i="6"/>
  <c r="Y147" i="13"/>
  <c r="Y147" i="12"/>
  <c r="Y147" i="11"/>
  <c r="Y147" i="10"/>
  <c r="Y147" i="9"/>
  <c r="Y147" i="8"/>
  <c r="Y147" i="7"/>
  <c r="Y147" i="6"/>
  <c r="O147" i="13"/>
  <c r="O147" i="12"/>
  <c r="O147" i="11"/>
  <c r="O147" i="10"/>
  <c r="O147" i="9"/>
  <c r="O147" i="7"/>
  <c r="O147" i="8"/>
  <c r="O147" i="6"/>
  <c r="Z147" i="13"/>
  <c r="Z147" i="12"/>
  <c r="Z147" i="11"/>
  <c r="Z147" i="10"/>
  <c r="Z147" i="9"/>
  <c r="Z147" i="8"/>
  <c r="Z147" i="7"/>
  <c r="Z147" i="6"/>
  <c r="P147" i="13"/>
  <c r="P147" i="12"/>
  <c r="P147" i="11"/>
  <c r="P147" i="10"/>
  <c r="P147" i="9"/>
  <c r="P147" i="8"/>
  <c r="P147" i="7"/>
  <c r="P147" i="6"/>
  <c r="Q148" i="13"/>
  <c r="Q148" i="12"/>
  <c r="Q148" i="11"/>
  <c r="Q148" i="10"/>
  <c r="Q148" i="9"/>
  <c r="Q148" i="8"/>
  <c r="Q148" i="7"/>
  <c r="Q148" i="6"/>
  <c r="X149" i="13"/>
  <c r="X149" i="12"/>
  <c r="X149" i="10"/>
  <c r="X149" i="11"/>
  <c r="X149" i="9"/>
  <c r="X149" i="8"/>
  <c r="X149" i="7"/>
  <c r="X149" i="6"/>
  <c r="K149" i="13"/>
  <c r="K149" i="11"/>
  <c r="K149" i="12"/>
  <c r="K149" i="10"/>
  <c r="K149" i="9"/>
  <c r="K149" i="8"/>
  <c r="K149" i="7"/>
  <c r="K149" i="6"/>
  <c r="L148" i="13"/>
  <c r="L148" i="12"/>
  <c r="L148" i="11"/>
  <c r="L148" i="10"/>
  <c r="L148" i="9"/>
  <c r="L148" i="7"/>
  <c r="L148" i="8"/>
  <c r="L148" i="6"/>
  <c r="W150" i="13"/>
  <c r="W150" i="12"/>
  <c r="W150" i="11"/>
  <c r="W150" i="10"/>
  <c r="W150" i="9"/>
  <c r="W150" i="8"/>
  <c r="W150" i="7"/>
  <c r="W150" i="6"/>
  <c r="S149" i="13"/>
  <c r="S149" i="12"/>
  <c r="S149" i="11"/>
  <c r="S149" i="10"/>
  <c r="S149" i="9"/>
  <c r="S149" i="8"/>
  <c r="S149" i="7"/>
  <c r="S149" i="6"/>
  <c r="I148" i="13"/>
  <c r="I148" i="12"/>
  <c r="I148" i="11"/>
  <c r="I148" i="10"/>
  <c r="I148" i="9"/>
  <c r="I148" i="7"/>
  <c r="I148" i="8"/>
  <c r="I148" i="6"/>
  <c r="T149" i="13"/>
  <c r="T149" i="12"/>
  <c r="T149" i="10"/>
  <c r="T149" i="11"/>
  <c r="T149" i="9"/>
  <c r="T149" i="8"/>
  <c r="T149" i="7"/>
  <c r="T149" i="6"/>
  <c r="R150" i="13"/>
  <c r="R150" i="12"/>
  <c r="R150" i="11"/>
  <c r="R150" i="10"/>
  <c r="R150" i="9"/>
  <c r="R150" i="8"/>
  <c r="R150" i="7"/>
  <c r="R150" i="6"/>
  <c r="H148" i="13"/>
  <c r="H148" i="12"/>
  <c r="H148" i="10"/>
  <c r="H148" i="11"/>
  <c r="H148" i="9"/>
  <c r="H148" i="7"/>
  <c r="H148" i="8"/>
  <c r="H148" i="6"/>
  <c r="U149" i="13"/>
  <c r="U149" i="12"/>
  <c r="U149" i="11"/>
  <c r="U149" i="10"/>
  <c r="U149" i="9"/>
  <c r="U149" i="8"/>
  <c r="U149" i="7"/>
  <c r="U149" i="6"/>
  <c r="O149" i="13"/>
  <c r="O149" i="12"/>
  <c r="O149" i="11"/>
  <c r="O149" i="10"/>
  <c r="O149" i="9"/>
  <c r="O149" i="8"/>
  <c r="O149" i="7"/>
  <c r="O149" i="6"/>
  <c r="M148" i="13"/>
  <c r="M148" i="12"/>
  <c r="M148" i="11"/>
  <c r="M148" i="10"/>
  <c r="M148" i="9"/>
  <c r="M148" i="7"/>
  <c r="M148" i="8"/>
  <c r="M148" i="6"/>
  <c r="N149" i="13"/>
  <c r="N149" i="12"/>
  <c r="N149" i="11"/>
  <c r="N149" i="10"/>
  <c r="N149" i="9"/>
  <c r="N149" i="7"/>
  <c r="N149" i="8"/>
  <c r="N149" i="6"/>
  <c r="P150" i="13"/>
  <c r="P150" i="12"/>
  <c r="P150" i="11"/>
  <c r="P150" i="10"/>
  <c r="P150" i="9"/>
  <c r="P150" i="8"/>
  <c r="P150" i="7"/>
  <c r="P150" i="6"/>
  <c r="S151" i="13"/>
  <c r="S151" i="12"/>
  <c r="S151" i="11"/>
  <c r="S151" i="10"/>
  <c r="S151" i="9"/>
  <c r="S151" i="8"/>
  <c r="S151" i="7"/>
  <c r="S151" i="6"/>
  <c r="G152" i="13"/>
  <c r="G152" i="12"/>
  <c r="G152" i="11"/>
  <c r="G152" i="10"/>
  <c r="G152" i="9"/>
  <c r="G152" i="7"/>
  <c r="G152" i="8"/>
  <c r="G152" i="6"/>
  <c r="L151" i="13"/>
  <c r="L151" i="12"/>
  <c r="L151" i="11"/>
  <c r="L151" i="10"/>
  <c r="L151" i="9"/>
  <c r="L151" i="7"/>
  <c r="L151" i="8"/>
  <c r="L151" i="6"/>
  <c r="Z151" i="13"/>
  <c r="Z151" i="12"/>
  <c r="Z151" i="11"/>
  <c r="Z151" i="10"/>
  <c r="Z151" i="9"/>
  <c r="Z151" i="8"/>
  <c r="Z151" i="7"/>
  <c r="Z151" i="6"/>
  <c r="R151" i="13"/>
  <c r="R151" i="12"/>
  <c r="R151" i="11"/>
  <c r="R151" i="10"/>
  <c r="R151" i="9"/>
  <c r="R151" i="8"/>
  <c r="R151" i="7"/>
  <c r="R151" i="6"/>
  <c r="Q153" i="13"/>
  <c r="Q153" i="12"/>
  <c r="Q153" i="11"/>
  <c r="Q153" i="10"/>
  <c r="Q153" i="9"/>
  <c r="Q153" i="8"/>
  <c r="Q153" i="7"/>
  <c r="Q153" i="6"/>
  <c r="S152" i="13"/>
  <c r="S152" i="12"/>
  <c r="S152" i="10"/>
  <c r="S152" i="11"/>
  <c r="S152" i="9"/>
  <c r="S152" i="8"/>
  <c r="S152" i="7"/>
  <c r="S152" i="6"/>
  <c r="P152" i="13"/>
  <c r="P152" i="12"/>
  <c r="P152" i="11"/>
  <c r="P152" i="10"/>
  <c r="P152" i="9"/>
  <c r="P152" i="8"/>
  <c r="P152" i="7"/>
  <c r="P152" i="6"/>
  <c r="X152" i="13"/>
  <c r="X152" i="12"/>
  <c r="X152" i="11"/>
  <c r="X152" i="9"/>
  <c r="X152" i="10"/>
  <c r="X152" i="8"/>
  <c r="X152" i="7"/>
  <c r="X152" i="6"/>
  <c r="L152" i="13"/>
  <c r="L152" i="12"/>
  <c r="L152" i="11"/>
  <c r="L152" i="10"/>
  <c r="L152" i="9"/>
  <c r="L152" i="7"/>
  <c r="L152" i="8"/>
  <c r="L152" i="6"/>
  <c r="W153" i="13"/>
  <c r="W153" i="12"/>
  <c r="W153" i="11"/>
  <c r="W153" i="10"/>
  <c r="W153" i="9"/>
  <c r="W153" i="8"/>
  <c r="W153" i="7"/>
  <c r="W153" i="6"/>
  <c r="H152" i="13"/>
  <c r="H152" i="12"/>
  <c r="H152" i="10"/>
  <c r="H152" i="11"/>
  <c r="H152" i="9"/>
  <c r="H152" i="7"/>
  <c r="H152" i="8"/>
  <c r="H152" i="6"/>
  <c r="O152" i="13"/>
  <c r="O152" i="12"/>
  <c r="O152" i="11"/>
  <c r="O152" i="10"/>
  <c r="O152" i="9"/>
  <c r="O152" i="7"/>
  <c r="O152" i="8"/>
  <c r="O152" i="6"/>
  <c r="Z153" i="13"/>
  <c r="Z153" i="12"/>
  <c r="Z153" i="11"/>
  <c r="Z153" i="10"/>
  <c r="Z153" i="9"/>
  <c r="Z153" i="8"/>
  <c r="Z153" i="7"/>
  <c r="Z153" i="6"/>
  <c r="R153" i="13"/>
  <c r="R153" i="12"/>
  <c r="R153" i="11"/>
  <c r="R153" i="10"/>
  <c r="R153" i="9"/>
  <c r="R153" i="8"/>
  <c r="R153" i="7"/>
  <c r="R153" i="6"/>
  <c r="Q99" i="13"/>
  <c r="Q99" i="12"/>
  <c r="Q99" i="11"/>
  <c r="Q99" i="10"/>
  <c r="Q99" i="9"/>
  <c r="Q99" i="8"/>
  <c r="Q99" i="7"/>
  <c r="Q99" i="6"/>
  <c r="Q111" i="13"/>
  <c r="Q111" i="10"/>
  <c r="Q111" i="11"/>
  <c r="Q111" i="12"/>
  <c r="Q111" i="9"/>
  <c r="Q111" i="8"/>
  <c r="Q111" i="7"/>
  <c r="Q111" i="6"/>
  <c r="Q126" i="13"/>
  <c r="Q126" i="12"/>
  <c r="Q126" i="10"/>
  <c r="Q126" i="11"/>
  <c r="Q126" i="9"/>
  <c r="Q126" i="8"/>
  <c r="Q126" i="7"/>
  <c r="Q126" i="6"/>
  <c r="V115" i="13"/>
  <c r="V115" i="12"/>
  <c r="V115" i="11"/>
  <c r="V115" i="10"/>
  <c r="V115" i="9"/>
  <c r="V115" i="8"/>
  <c r="V115" i="7"/>
  <c r="V115" i="6"/>
  <c r="V125" i="13"/>
  <c r="V125" i="12"/>
  <c r="V125" i="11"/>
  <c r="V125" i="10"/>
  <c r="V125" i="9"/>
  <c r="V125" i="8"/>
  <c r="V125" i="7"/>
  <c r="V125" i="6"/>
  <c r="N121" i="13"/>
  <c r="N121" i="12"/>
  <c r="N121" i="11"/>
  <c r="N121" i="10"/>
  <c r="N121" i="9"/>
  <c r="N121" i="7"/>
  <c r="N121" i="8"/>
  <c r="N121" i="6"/>
  <c r="S123" i="13"/>
  <c r="S123" i="12"/>
  <c r="S123" i="11"/>
  <c r="S123" i="10"/>
  <c r="S123" i="9"/>
  <c r="S123" i="8"/>
  <c r="S123" i="7"/>
  <c r="S123" i="6"/>
  <c r="S121" i="13"/>
  <c r="S121" i="12"/>
  <c r="S121" i="11"/>
  <c r="S121" i="10"/>
  <c r="S121" i="9"/>
  <c r="S121" i="8"/>
  <c r="S121" i="7"/>
  <c r="S121" i="6"/>
  <c r="Q121" i="13"/>
  <c r="Q121" i="12"/>
  <c r="Q121" i="11"/>
  <c r="Q121" i="10"/>
  <c r="Q121" i="9"/>
  <c r="Q121" i="8"/>
  <c r="Q121" i="7"/>
  <c r="Q121" i="6"/>
  <c r="N97" i="13"/>
  <c r="N97" i="12"/>
  <c r="N97" i="11"/>
  <c r="N97" i="10"/>
  <c r="N97" i="9"/>
  <c r="N97" i="7"/>
  <c r="N97" i="8"/>
  <c r="N97" i="6"/>
  <c r="N110" i="13"/>
  <c r="N110" i="12"/>
  <c r="N110" i="11"/>
  <c r="N110" i="10"/>
  <c r="N110" i="9"/>
  <c r="N110" i="7"/>
  <c r="N110" i="8"/>
  <c r="N110" i="6"/>
  <c r="N122" i="13"/>
  <c r="N122" i="12"/>
  <c r="N122" i="11"/>
  <c r="N122" i="10"/>
  <c r="N122" i="9"/>
  <c r="N122" i="7"/>
  <c r="N122" i="8"/>
  <c r="N122" i="6"/>
  <c r="N154" i="13"/>
  <c r="N154" i="12"/>
  <c r="N154" i="11"/>
  <c r="N154" i="10"/>
  <c r="N154" i="9"/>
  <c r="N154" i="7"/>
  <c r="N154" i="8"/>
  <c r="N154" i="6"/>
  <c r="S119" i="13"/>
  <c r="S119" i="12"/>
  <c r="S119" i="11"/>
  <c r="S119" i="10"/>
  <c r="S119" i="9"/>
  <c r="S119" i="8"/>
  <c r="S119" i="7"/>
  <c r="S119" i="6"/>
  <c r="S97" i="13"/>
  <c r="S97" i="12"/>
  <c r="S97" i="11"/>
  <c r="S97" i="10"/>
  <c r="S97" i="9"/>
  <c r="S97" i="8"/>
  <c r="S97" i="7"/>
  <c r="S97" i="6"/>
  <c r="S127" i="13"/>
  <c r="S127" i="12"/>
  <c r="S127" i="11"/>
  <c r="S127" i="10"/>
  <c r="S127" i="9"/>
  <c r="S127" i="8"/>
  <c r="S127" i="7"/>
  <c r="S127" i="6"/>
  <c r="Y103" i="13"/>
  <c r="Y103" i="12"/>
  <c r="Y103" i="11"/>
  <c r="Y103" i="9"/>
  <c r="Y103" i="10"/>
  <c r="Y103" i="8"/>
  <c r="Y103" i="7"/>
  <c r="Y103" i="6"/>
  <c r="Y117" i="13"/>
  <c r="Y117" i="12"/>
  <c r="Y117" i="11"/>
  <c r="Y117" i="9"/>
  <c r="Y117" i="10"/>
  <c r="Y117" i="8"/>
  <c r="Y117" i="7"/>
  <c r="Y117" i="6"/>
  <c r="Y127" i="13"/>
  <c r="Y127" i="12"/>
  <c r="Y127" i="11"/>
  <c r="Y127" i="10"/>
  <c r="Y127" i="9"/>
  <c r="Y127" i="8"/>
  <c r="Y127" i="7"/>
  <c r="Y127" i="6"/>
  <c r="P99" i="13"/>
  <c r="P99" i="12"/>
  <c r="P99" i="11"/>
  <c r="P99" i="10"/>
  <c r="P99" i="9"/>
  <c r="P99" i="8"/>
  <c r="P99" i="7"/>
  <c r="P99" i="6"/>
  <c r="P111" i="13"/>
  <c r="P111" i="12"/>
  <c r="P111" i="11"/>
  <c r="P111" i="10"/>
  <c r="P111" i="9"/>
  <c r="P111" i="8"/>
  <c r="P111" i="7"/>
  <c r="P111" i="6"/>
  <c r="P126" i="13"/>
  <c r="P126" i="12"/>
  <c r="P126" i="11"/>
  <c r="P126" i="10"/>
  <c r="P126" i="9"/>
  <c r="P126" i="8"/>
  <c r="P126" i="7"/>
  <c r="P126" i="6"/>
  <c r="X115" i="13"/>
  <c r="X115" i="12"/>
  <c r="X115" i="11"/>
  <c r="X115" i="10"/>
  <c r="X115" i="9"/>
  <c r="X115" i="8"/>
  <c r="X115" i="7"/>
  <c r="X115" i="6"/>
  <c r="X125" i="13"/>
  <c r="X125" i="12"/>
  <c r="X125" i="11"/>
  <c r="X125" i="10"/>
  <c r="X125" i="9"/>
  <c r="X125" i="8"/>
  <c r="X125" i="7"/>
  <c r="X125" i="6"/>
  <c r="P121" i="13"/>
  <c r="P121" i="12"/>
  <c r="P121" i="10"/>
  <c r="P121" i="11"/>
  <c r="P121" i="9"/>
  <c r="P121" i="8"/>
  <c r="P121" i="7"/>
  <c r="P121" i="6"/>
  <c r="M115" i="13"/>
  <c r="M115" i="12"/>
  <c r="M115" i="11"/>
  <c r="M115" i="10"/>
  <c r="M115" i="9"/>
  <c r="M115" i="7"/>
  <c r="M115" i="8"/>
  <c r="M115" i="6"/>
  <c r="M125" i="13"/>
  <c r="M125" i="12"/>
  <c r="M125" i="11"/>
  <c r="M125" i="10"/>
  <c r="M125" i="9"/>
  <c r="M125" i="7"/>
  <c r="M125" i="8"/>
  <c r="M125" i="6"/>
  <c r="K122" i="13"/>
  <c r="K122" i="12"/>
  <c r="K122" i="11"/>
  <c r="K122" i="10"/>
  <c r="K122" i="9"/>
  <c r="K122" i="7"/>
  <c r="K122" i="8"/>
  <c r="K122" i="6"/>
  <c r="K136" i="13"/>
  <c r="K136" i="12"/>
  <c r="K136" i="11"/>
  <c r="K136" i="10"/>
  <c r="K136" i="9"/>
  <c r="K136" i="7"/>
  <c r="K136" i="8"/>
  <c r="K136" i="6"/>
  <c r="K111" i="13"/>
  <c r="K111" i="12"/>
  <c r="K111" i="11"/>
  <c r="K111" i="10"/>
  <c r="K111" i="9"/>
  <c r="K111" i="7"/>
  <c r="K111" i="8"/>
  <c r="K111" i="6"/>
  <c r="J97" i="13"/>
  <c r="J97" i="12"/>
  <c r="J97" i="11"/>
  <c r="J97" i="10"/>
  <c r="J97" i="9"/>
  <c r="J97" i="7"/>
  <c r="J97" i="8"/>
  <c r="J97" i="6"/>
  <c r="J111" i="13"/>
  <c r="J111" i="12"/>
  <c r="J111" i="11"/>
  <c r="J111" i="10"/>
  <c r="J111" i="9"/>
  <c r="J111" i="7"/>
  <c r="J111" i="8"/>
  <c r="J111" i="6"/>
  <c r="J126" i="13"/>
  <c r="J126" i="12"/>
  <c r="J126" i="11"/>
  <c r="J126" i="10"/>
  <c r="J126" i="9"/>
  <c r="J126" i="7"/>
  <c r="J126" i="8"/>
  <c r="J126" i="6"/>
  <c r="W126" i="13"/>
  <c r="W126" i="12"/>
  <c r="W126" i="11"/>
  <c r="W126" i="10"/>
  <c r="W126" i="9"/>
  <c r="W126" i="8"/>
  <c r="W126" i="7"/>
  <c r="W126" i="6"/>
  <c r="W106" i="13"/>
  <c r="W106" i="12"/>
  <c r="W106" i="11"/>
  <c r="W106" i="10"/>
  <c r="W106" i="9"/>
  <c r="W106" i="8"/>
  <c r="W106" i="7"/>
  <c r="W106" i="6"/>
  <c r="W99" i="13"/>
  <c r="W99" i="12"/>
  <c r="W99" i="11"/>
  <c r="W99" i="10"/>
  <c r="W99" i="9"/>
  <c r="W99" i="8"/>
  <c r="W99" i="7"/>
  <c r="W99" i="6"/>
  <c r="W154" i="13"/>
  <c r="W154" i="12"/>
  <c r="W154" i="11"/>
  <c r="W154" i="10"/>
  <c r="W154" i="9"/>
  <c r="W154" i="8"/>
  <c r="W154" i="7"/>
  <c r="W154" i="6"/>
  <c r="G126" i="13"/>
  <c r="G126" i="12"/>
  <c r="G126" i="11"/>
  <c r="G126" i="10"/>
  <c r="G126" i="9"/>
  <c r="G126" i="7"/>
  <c r="G126" i="8"/>
  <c r="G126" i="6"/>
  <c r="G97" i="13"/>
  <c r="G97" i="12"/>
  <c r="G97" i="10"/>
  <c r="G97" i="11"/>
  <c r="G97" i="9"/>
  <c r="G97" i="7"/>
  <c r="G97" i="8"/>
  <c r="G97" i="6"/>
  <c r="G119" i="13"/>
  <c r="G119" i="12"/>
  <c r="G119" i="11"/>
  <c r="G119" i="10"/>
  <c r="G119" i="9"/>
  <c r="G119" i="7"/>
  <c r="G119" i="8"/>
  <c r="G119" i="6"/>
  <c r="U123" i="13"/>
  <c r="U123" i="12"/>
  <c r="U123" i="11"/>
  <c r="U123" i="10"/>
  <c r="U123" i="9"/>
  <c r="U123" i="8"/>
  <c r="U123" i="7"/>
  <c r="U123" i="6"/>
  <c r="X97" i="13"/>
  <c r="X97" i="12"/>
  <c r="X97" i="11"/>
  <c r="X97" i="10"/>
  <c r="X97" i="9"/>
  <c r="X97" i="8"/>
  <c r="X97" i="7"/>
  <c r="X97" i="6"/>
  <c r="X111" i="13"/>
  <c r="X111" i="12"/>
  <c r="X111" i="11"/>
  <c r="X111" i="10"/>
  <c r="X111" i="9"/>
  <c r="X111" i="8"/>
  <c r="X111" i="7"/>
  <c r="X111" i="6"/>
  <c r="X126" i="13"/>
  <c r="X126" i="12"/>
  <c r="X126" i="11"/>
  <c r="X126" i="10"/>
  <c r="X126" i="9"/>
  <c r="X126" i="8"/>
  <c r="X126" i="7"/>
  <c r="X126" i="6"/>
  <c r="L97" i="13"/>
  <c r="L97" i="12"/>
  <c r="L97" i="11"/>
  <c r="L97" i="10"/>
  <c r="L97" i="9"/>
  <c r="L97" i="7"/>
  <c r="L97" i="8"/>
  <c r="L97" i="6"/>
  <c r="L110" i="13"/>
  <c r="L110" i="12"/>
  <c r="L110" i="11"/>
  <c r="L110" i="10"/>
  <c r="L110" i="9"/>
  <c r="L110" i="7"/>
  <c r="L110" i="8"/>
  <c r="L110" i="6"/>
  <c r="L122" i="13"/>
  <c r="L122" i="12"/>
  <c r="L122" i="11"/>
  <c r="L122" i="10"/>
  <c r="L122" i="9"/>
  <c r="L122" i="8"/>
  <c r="L122" i="7"/>
  <c r="L122" i="6"/>
  <c r="L154" i="13"/>
  <c r="L154" i="12"/>
  <c r="L154" i="11"/>
  <c r="L154" i="10"/>
  <c r="L154" i="9"/>
  <c r="L154" i="8"/>
  <c r="L154" i="7"/>
  <c r="L154" i="6"/>
  <c r="R123" i="13"/>
  <c r="R123" i="12"/>
  <c r="R123" i="10"/>
  <c r="R123" i="11"/>
  <c r="R123" i="9"/>
  <c r="R123" i="8"/>
  <c r="R123" i="7"/>
  <c r="R123" i="6"/>
  <c r="Z139" i="13"/>
  <c r="Z139" i="12"/>
  <c r="Z139" i="11"/>
  <c r="Z139" i="10"/>
  <c r="Z139" i="9"/>
  <c r="Z139" i="8"/>
  <c r="Z139" i="7"/>
  <c r="Z139" i="6"/>
  <c r="H123" i="13"/>
  <c r="H123" i="12"/>
  <c r="H123" i="11"/>
  <c r="H123" i="10"/>
  <c r="H123" i="9"/>
  <c r="H123" i="7"/>
  <c r="H123" i="8"/>
  <c r="H123" i="6"/>
  <c r="W115" i="13"/>
  <c r="W115" i="12"/>
  <c r="W115" i="11"/>
  <c r="W115" i="10"/>
  <c r="W115" i="9"/>
  <c r="W115" i="8"/>
  <c r="W115" i="7"/>
  <c r="W115" i="6"/>
  <c r="W123" i="13"/>
  <c r="W123" i="12"/>
  <c r="W123" i="11"/>
  <c r="W123" i="9"/>
  <c r="W123" i="10"/>
  <c r="W123" i="8"/>
  <c r="W123" i="7"/>
  <c r="W123" i="6"/>
  <c r="O139" i="13"/>
  <c r="O139" i="12"/>
  <c r="O139" i="11"/>
  <c r="O139" i="10"/>
  <c r="O139" i="9"/>
  <c r="O139" i="7"/>
  <c r="O139" i="8"/>
  <c r="O139" i="6"/>
  <c r="I99" i="13"/>
  <c r="I99" i="12"/>
  <c r="I99" i="11"/>
  <c r="I99" i="10"/>
  <c r="I99" i="9"/>
  <c r="I99" i="7"/>
  <c r="I99" i="8"/>
  <c r="I99" i="6"/>
  <c r="I111" i="13"/>
  <c r="I111" i="12"/>
  <c r="I111" i="11"/>
  <c r="I111" i="10"/>
  <c r="I111" i="9"/>
  <c r="I111" i="7"/>
  <c r="I111" i="8"/>
  <c r="I111" i="6"/>
  <c r="I126" i="13"/>
  <c r="I126" i="12"/>
  <c r="I126" i="11"/>
  <c r="I126" i="10"/>
  <c r="I126" i="9"/>
  <c r="I126" i="7"/>
  <c r="I126" i="8"/>
  <c r="I126" i="6"/>
  <c r="V99" i="13"/>
  <c r="V99" i="12"/>
  <c r="V99" i="11"/>
  <c r="V99" i="10"/>
  <c r="V99" i="9"/>
  <c r="V99" i="8"/>
  <c r="V99" i="7"/>
  <c r="V99" i="6"/>
  <c r="V110" i="13"/>
  <c r="V110" i="12"/>
  <c r="V110" i="11"/>
  <c r="V110" i="10"/>
  <c r="V110" i="9"/>
  <c r="V110" i="8"/>
  <c r="V110" i="7"/>
  <c r="V110" i="6"/>
  <c r="V122" i="13"/>
  <c r="V122" i="12"/>
  <c r="V122" i="11"/>
  <c r="V122" i="10"/>
  <c r="V122" i="9"/>
  <c r="V122" i="8"/>
  <c r="V122" i="7"/>
  <c r="V122" i="6"/>
  <c r="V154" i="13"/>
  <c r="V154" i="12"/>
  <c r="V154" i="11"/>
  <c r="V154" i="10"/>
  <c r="V154" i="9"/>
  <c r="V154" i="8"/>
  <c r="V154" i="7"/>
  <c r="V154" i="6"/>
  <c r="T106" i="13"/>
  <c r="T106" i="12"/>
  <c r="T106" i="10"/>
  <c r="T106" i="11"/>
  <c r="T106" i="9"/>
  <c r="T106" i="8"/>
  <c r="T106" i="7"/>
  <c r="T106" i="6"/>
  <c r="T119" i="13"/>
  <c r="T119" i="12"/>
  <c r="T119" i="11"/>
  <c r="T119" i="10"/>
  <c r="T119" i="9"/>
  <c r="T119" i="8"/>
  <c r="T119" i="7"/>
  <c r="T119" i="6"/>
  <c r="T136" i="13"/>
  <c r="T136" i="12"/>
  <c r="T136" i="11"/>
  <c r="T136" i="10"/>
  <c r="T136" i="9"/>
  <c r="T136" i="8"/>
  <c r="T136" i="7"/>
  <c r="T136" i="6"/>
  <c r="R99" i="13"/>
  <c r="R99" i="12"/>
  <c r="R99" i="11"/>
  <c r="R99" i="10"/>
  <c r="R99" i="9"/>
  <c r="R99" i="8"/>
  <c r="R99" i="7"/>
  <c r="R99" i="6"/>
  <c r="R117" i="13"/>
  <c r="R117" i="12"/>
  <c r="R117" i="11"/>
  <c r="R117" i="10"/>
  <c r="R117" i="9"/>
  <c r="R117" i="8"/>
  <c r="R117" i="7"/>
  <c r="R117" i="6"/>
  <c r="R127" i="13"/>
  <c r="R127" i="12"/>
  <c r="R127" i="10"/>
  <c r="R127" i="11"/>
  <c r="R127" i="9"/>
  <c r="R127" i="8"/>
  <c r="R127" i="7"/>
  <c r="R127" i="6"/>
  <c r="H99" i="13"/>
  <c r="H99" i="12"/>
  <c r="H99" i="11"/>
  <c r="H99" i="10"/>
  <c r="H99" i="9"/>
  <c r="H99" i="7"/>
  <c r="H99" i="8"/>
  <c r="H99" i="6"/>
  <c r="H111" i="13"/>
  <c r="H111" i="12"/>
  <c r="H111" i="11"/>
  <c r="H111" i="10"/>
  <c r="H111" i="9"/>
  <c r="H111" i="8"/>
  <c r="H111" i="7"/>
  <c r="H111" i="6"/>
  <c r="H126" i="13"/>
  <c r="H126" i="12"/>
  <c r="H126" i="11"/>
  <c r="H126" i="10"/>
  <c r="H126" i="9"/>
  <c r="H126" i="8"/>
  <c r="H126" i="7"/>
  <c r="H126" i="6"/>
  <c r="L115" i="13"/>
  <c r="L115" i="12"/>
  <c r="L115" i="11"/>
  <c r="L115" i="10"/>
  <c r="L115" i="9"/>
  <c r="L115" i="8"/>
  <c r="L115" i="7"/>
  <c r="L115" i="6"/>
  <c r="L125" i="13"/>
  <c r="L125" i="12"/>
  <c r="L125" i="11"/>
  <c r="L125" i="10"/>
  <c r="L125" i="9"/>
  <c r="L125" i="7"/>
  <c r="L125" i="8"/>
  <c r="L125" i="6"/>
  <c r="I121" i="13"/>
  <c r="I121" i="12"/>
  <c r="I121" i="10"/>
  <c r="I121" i="11"/>
  <c r="I121" i="9"/>
  <c r="I121" i="7"/>
  <c r="I121" i="8"/>
  <c r="I121" i="6"/>
  <c r="M97" i="13"/>
  <c r="M97" i="12"/>
  <c r="M97" i="11"/>
  <c r="M97" i="10"/>
  <c r="M97" i="9"/>
  <c r="M97" i="8"/>
  <c r="M97" i="7"/>
  <c r="M97" i="6"/>
  <c r="M110" i="13"/>
  <c r="M110" i="12"/>
  <c r="M110" i="11"/>
  <c r="M110" i="10"/>
  <c r="M110" i="9"/>
  <c r="M110" i="7"/>
  <c r="M110" i="8"/>
  <c r="M110" i="6"/>
  <c r="M122" i="13"/>
  <c r="M122" i="12"/>
  <c r="M122" i="11"/>
  <c r="M122" i="10"/>
  <c r="M122" i="9"/>
  <c r="M122" i="7"/>
  <c r="M122" i="8"/>
  <c r="M122" i="6"/>
  <c r="M154" i="13"/>
  <c r="M154" i="12"/>
  <c r="M154" i="11"/>
  <c r="M154" i="10"/>
  <c r="M154" i="9"/>
  <c r="M154" i="7"/>
  <c r="M154" i="8"/>
  <c r="M154" i="6"/>
  <c r="T123" i="13"/>
  <c r="T123" i="12"/>
  <c r="T123" i="11"/>
  <c r="T123" i="10"/>
  <c r="T123" i="9"/>
  <c r="T123" i="8"/>
  <c r="T123" i="7"/>
  <c r="T123" i="6"/>
  <c r="U97" i="13"/>
  <c r="U97" i="12"/>
  <c r="U97" i="11"/>
  <c r="U97" i="10"/>
  <c r="U97" i="9"/>
  <c r="U97" i="8"/>
  <c r="U97" i="7"/>
  <c r="U97" i="6"/>
  <c r="U111" i="13"/>
  <c r="U111" i="12"/>
  <c r="U111" i="10"/>
  <c r="U111" i="11"/>
  <c r="U111" i="9"/>
  <c r="U111" i="8"/>
  <c r="U111" i="7"/>
  <c r="U111" i="6"/>
  <c r="U126" i="13"/>
  <c r="U126" i="12"/>
  <c r="U126" i="10"/>
  <c r="U126" i="11"/>
  <c r="U126" i="9"/>
  <c r="U126" i="8"/>
  <c r="U126" i="7"/>
  <c r="U126" i="6"/>
  <c r="Z97" i="13"/>
  <c r="Z97" i="12"/>
  <c r="Z97" i="11"/>
  <c r="Z97" i="10"/>
  <c r="Z97" i="9"/>
  <c r="Z97" i="8"/>
  <c r="Z97" i="7"/>
  <c r="Z97" i="6"/>
  <c r="Z110" i="13"/>
  <c r="Z110" i="12"/>
  <c r="Z110" i="11"/>
  <c r="Z110" i="10"/>
  <c r="Z110" i="9"/>
  <c r="Z110" i="8"/>
  <c r="Z110" i="7"/>
  <c r="Z110" i="6"/>
  <c r="Z122" i="13"/>
  <c r="Z122" i="12"/>
  <c r="Z122" i="11"/>
  <c r="Z122" i="9"/>
  <c r="Z122" i="10"/>
  <c r="Z122" i="8"/>
  <c r="Z122" i="7"/>
  <c r="Z122" i="6"/>
  <c r="Z154" i="13"/>
  <c r="Z154" i="12"/>
  <c r="Z154" i="11"/>
  <c r="Z154" i="9"/>
  <c r="Z154" i="10"/>
  <c r="Z154" i="8"/>
  <c r="Z154" i="7"/>
  <c r="Z154" i="6"/>
  <c r="J123" i="13"/>
  <c r="J123" i="12"/>
  <c r="J123" i="11"/>
  <c r="J123" i="10"/>
  <c r="J123" i="9"/>
  <c r="J123" i="7"/>
  <c r="J123" i="8"/>
  <c r="J123" i="6"/>
  <c r="Y139" i="13"/>
  <c r="Y139" i="12"/>
  <c r="Y139" i="11"/>
  <c r="Y139" i="10"/>
  <c r="Y139" i="9"/>
  <c r="Y139" i="8"/>
  <c r="Y139" i="7"/>
  <c r="Y139" i="6"/>
  <c r="O103" i="13"/>
  <c r="O103" i="12"/>
  <c r="O103" i="11"/>
  <c r="O103" i="10"/>
  <c r="O103" i="9"/>
  <c r="O103" i="8"/>
  <c r="O103" i="7"/>
  <c r="O103" i="6"/>
  <c r="O106" i="13"/>
  <c r="O106" i="12"/>
  <c r="O106" i="11"/>
  <c r="O106" i="10"/>
  <c r="O106" i="9"/>
  <c r="O106" i="8"/>
  <c r="O106" i="7"/>
  <c r="O106" i="6"/>
  <c r="O126" i="13"/>
  <c r="O126" i="12"/>
  <c r="O126" i="11"/>
  <c r="O126" i="10"/>
  <c r="O126" i="9"/>
  <c r="O126" i="7"/>
  <c r="O126" i="8"/>
  <c r="O126" i="6"/>
  <c r="T36" i="13"/>
  <c r="T36" i="12"/>
  <c r="T36" i="11"/>
  <c r="T36" i="10"/>
  <c r="T36" i="9"/>
  <c r="T36" i="8"/>
  <c r="T36" i="7"/>
  <c r="T36" i="6"/>
  <c r="T79" i="13"/>
  <c r="T79" i="12"/>
  <c r="T79" i="10"/>
  <c r="T79" i="11"/>
  <c r="T79" i="9"/>
  <c r="T79" i="8"/>
  <c r="T79" i="7"/>
  <c r="T79" i="6"/>
  <c r="T55" i="13"/>
  <c r="T55" i="12"/>
  <c r="T55" i="10"/>
  <c r="T55" i="11"/>
  <c r="T55" i="9"/>
  <c r="T55" i="8"/>
  <c r="T55" i="7"/>
  <c r="T55" i="6"/>
  <c r="T52" i="13"/>
  <c r="T52" i="12"/>
  <c r="T52" i="11"/>
  <c r="T52" i="10"/>
  <c r="T52" i="9"/>
  <c r="T52" i="8"/>
  <c r="T52" i="7"/>
  <c r="T52" i="6"/>
  <c r="T77" i="13"/>
  <c r="T77" i="12"/>
  <c r="T77" i="11"/>
  <c r="T77" i="10"/>
  <c r="T77" i="9"/>
  <c r="T77" i="8"/>
  <c r="T77" i="7"/>
  <c r="T77" i="6"/>
  <c r="T28" i="13"/>
  <c r="T28" i="12"/>
  <c r="T28" i="11"/>
  <c r="T28" i="10"/>
  <c r="T28" i="9"/>
  <c r="T28" i="8"/>
  <c r="T28" i="7"/>
  <c r="T28" i="6"/>
  <c r="T43" i="13"/>
  <c r="T43" i="12"/>
  <c r="T43" i="10"/>
  <c r="T43" i="11"/>
  <c r="T43" i="9"/>
  <c r="T43" i="8"/>
  <c r="T43" i="7"/>
  <c r="T43" i="6"/>
  <c r="T54" i="13"/>
  <c r="T54" i="12"/>
  <c r="T54" i="11"/>
  <c r="T54" i="10"/>
  <c r="T54" i="9"/>
  <c r="T54" i="8"/>
  <c r="T54" i="7"/>
  <c r="T54" i="6"/>
  <c r="T38" i="13"/>
  <c r="T38" i="12"/>
  <c r="T38" i="11"/>
  <c r="T38" i="10"/>
  <c r="T38" i="9"/>
  <c r="T38" i="8"/>
  <c r="T38" i="7"/>
  <c r="T38" i="6"/>
  <c r="T41" i="13"/>
  <c r="T41" i="12"/>
  <c r="T41" i="11"/>
  <c r="T41" i="10"/>
  <c r="T41" i="9"/>
  <c r="T41" i="8"/>
  <c r="T41" i="7"/>
  <c r="T41" i="6"/>
  <c r="T33" i="13"/>
  <c r="T33" i="12"/>
  <c r="T33" i="11"/>
  <c r="T33" i="10"/>
  <c r="T33" i="9"/>
  <c r="T33" i="8"/>
  <c r="T33" i="7"/>
  <c r="T33" i="6"/>
  <c r="T63" i="13"/>
  <c r="T63" i="12"/>
  <c r="T63" i="10"/>
  <c r="T63" i="11"/>
  <c r="T63" i="9"/>
  <c r="T63" i="8"/>
  <c r="T63" i="7"/>
  <c r="T63" i="6"/>
  <c r="T76" i="13"/>
  <c r="T76" i="12"/>
  <c r="T76" i="11"/>
  <c r="T76" i="10"/>
  <c r="T76" i="9"/>
  <c r="T76" i="8"/>
  <c r="T76" i="7"/>
  <c r="T76" i="6"/>
  <c r="T62" i="13"/>
  <c r="T62" i="12"/>
  <c r="T62" i="11"/>
  <c r="T62" i="10"/>
  <c r="T62" i="9"/>
  <c r="T62" i="8"/>
  <c r="T62" i="7"/>
  <c r="T62" i="6"/>
  <c r="X34" i="13"/>
  <c r="X34" i="12"/>
  <c r="X34" i="11"/>
  <c r="X34" i="10"/>
  <c r="X34" i="9"/>
  <c r="X34" i="8"/>
  <c r="X34" i="7"/>
  <c r="X34" i="6"/>
  <c r="X50" i="13"/>
  <c r="X50" i="12"/>
  <c r="X50" i="11"/>
  <c r="X50" i="10"/>
  <c r="X50" i="9"/>
  <c r="X50" i="8"/>
  <c r="X50" i="7"/>
  <c r="X50" i="6"/>
  <c r="X91" i="13"/>
  <c r="X91" i="12"/>
  <c r="X91" i="10"/>
  <c r="X91" i="11"/>
  <c r="X91" i="9"/>
  <c r="X91" i="8"/>
  <c r="X91" i="7"/>
  <c r="X91" i="6"/>
  <c r="X44" i="13"/>
  <c r="X44" i="12"/>
  <c r="X44" i="11"/>
  <c r="X44" i="10"/>
  <c r="X44" i="9"/>
  <c r="X44" i="8"/>
  <c r="X44" i="7"/>
  <c r="X44" i="6"/>
  <c r="X43" i="13"/>
  <c r="X43" i="12"/>
  <c r="X43" i="10"/>
  <c r="X43" i="11"/>
  <c r="X43" i="9"/>
  <c r="X43" i="8"/>
  <c r="X43" i="7"/>
  <c r="X43" i="6"/>
  <c r="X79" i="13"/>
  <c r="X79" i="12"/>
  <c r="X79" i="10"/>
  <c r="X79" i="9"/>
  <c r="X79" i="11"/>
  <c r="X79" i="8"/>
  <c r="X79" i="7"/>
  <c r="X79" i="6"/>
  <c r="X63" i="13"/>
  <c r="X63" i="12"/>
  <c r="X63" i="10"/>
  <c r="X63" i="11"/>
  <c r="X63" i="9"/>
  <c r="X63" i="8"/>
  <c r="X63" i="7"/>
  <c r="X63" i="6"/>
  <c r="X37" i="13"/>
  <c r="X37" i="12"/>
  <c r="X37" i="11"/>
  <c r="X37" i="10"/>
  <c r="X37" i="9"/>
  <c r="X37" i="8"/>
  <c r="X37" i="7"/>
  <c r="X37" i="6"/>
  <c r="X77" i="13"/>
  <c r="X77" i="12"/>
  <c r="X77" i="11"/>
  <c r="X77" i="10"/>
  <c r="X77" i="9"/>
  <c r="X77" i="8"/>
  <c r="X77" i="7"/>
  <c r="X77" i="6"/>
  <c r="X61" i="13"/>
  <c r="X61" i="12"/>
  <c r="X61" i="11"/>
  <c r="X61" i="10"/>
  <c r="X61" i="9"/>
  <c r="X61" i="8"/>
  <c r="X61" i="7"/>
  <c r="X61" i="6"/>
  <c r="L43" i="13"/>
  <c r="L43" i="12"/>
  <c r="L43" i="11"/>
  <c r="L43" i="10"/>
  <c r="L43" i="9"/>
  <c r="L43" i="7"/>
  <c r="L43" i="8"/>
  <c r="L43" i="6"/>
  <c r="L29" i="13"/>
  <c r="L29" i="12"/>
  <c r="L29" i="11"/>
  <c r="L29" i="10"/>
  <c r="L29" i="9"/>
  <c r="L29" i="7"/>
  <c r="L29" i="8"/>
  <c r="L29" i="6"/>
  <c r="L50" i="13"/>
  <c r="L50" i="12"/>
  <c r="L50" i="11"/>
  <c r="L50" i="10"/>
  <c r="L50" i="9"/>
  <c r="L50" i="7"/>
  <c r="L50" i="8"/>
  <c r="L50" i="6"/>
  <c r="L52" i="13"/>
  <c r="L52" i="12"/>
  <c r="L52" i="11"/>
  <c r="L52" i="10"/>
  <c r="L52" i="9"/>
  <c r="L52" i="8"/>
  <c r="L52" i="7"/>
  <c r="L52" i="6"/>
  <c r="L54" i="13"/>
  <c r="L54" i="12"/>
  <c r="L54" i="11"/>
  <c r="L54" i="10"/>
  <c r="L54" i="9"/>
  <c r="L54" i="7"/>
  <c r="L54" i="8"/>
  <c r="L54" i="6"/>
  <c r="L38" i="13"/>
  <c r="L38" i="12"/>
  <c r="L38" i="11"/>
  <c r="L38" i="10"/>
  <c r="L38" i="9"/>
  <c r="L38" i="7"/>
  <c r="L38" i="8"/>
  <c r="L38" i="6"/>
  <c r="L56" i="13"/>
  <c r="L56" i="12"/>
  <c r="L56" i="11"/>
  <c r="L56" i="10"/>
  <c r="L56" i="9"/>
  <c r="L56" i="8"/>
  <c r="L56" i="7"/>
  <c r="L56" i="6"/>
  <c r="L8" i="13"/>
  <c r="L8" i="12"/>
  <c r="L8" i="11"/>
  <c r="L8" i="10"/>
  <c r="L8" i="9"/>
  <c r="L8" i="8"/>
  <c r="L8" i="7"/>
  <c r="L8" i="6"/>
  <c r="L78" i="13"/>
  <c r="L78" i="12"/>
  <c r="L78" i="11"/>
  <c r="L78" i="10"/>
  <c r="L78" i="9"/>
  <c r="L78" i="7"/>
  <c r="L78" i="8"/>
  <c r="L78" i="6"/>
  <c r="L31" i="13"/>
  <c r="L31" i="12"/>
  <c r="L31" i="11"/>
  <c r="L31" i="10"/>
  <c r="L31" i="9"/>
  <c r="L31" i="7"/>
  <c r="L31" i="8"/>
  <c r="L31" i="6"/>
  <c r="P34" i="13"/>
  <c r="P34" i="12"/>
  <c r="P34" i="11"/>
  <c r="P34" i="10"/>
  <c r="P34" i="9"/>
  <c r="P34" i="8"/>
  <c r="P34" i="7"/>
  <c r="P34" i="6"/>
  <c r="P73" i="13"/>
  <c r="P73" i="12"/>
  <c r="P73" i="11"/>
  <c r="P73" i="10"/>
  <c r="P73" i="9"/>
  <c r="P73" i="8"/>
  <c r="P73" i="7"/>
  <c r="P73" i="6"/>
  <c r="P68" i="13"/>
  <c r="P68" i="12"/>
  <c r="P68" i="11"/>
  <c r="P68" i="10"/>
  <c r="P68" i="9"/>
  <c r="P68" i="8"/>
  <c r="P68" i="7"/>
  <c r="P68" i="6"/>
  <c r="P87" i="13"/>
  <c r="P87" i="10"/>
  <c r="P87" i="12"/>
  <c r="P87" i="11"/>
  <c r="P87" i="9"/>
  <c r="P87" i="8"/>
  <c r="P87" i="7"/>
  <c r="P87" i="6"/>
  <c r="P38" i="13"/>
  <c r="P38" i="12"/>
  <c r="P38" i="11"/>
  <c r="P38" i="10"/>
  <c r="P38" i="9"/>
  <c r="P38" i="8"/>
  <c r="P38" i="7"/>
  <c r="P38" i="6"/>
  <c r="P53" i="13"/>
  <c r="P53" i="12"/>
  <c r="P53" i="11"/>
  <c r="P53" i="10"/>
  <c r="P53" i="9"/>
  <c r="P53" i="8"/>
  <c r="P53" i="7"/>
  <c r="P53" i="6"/>
  <c r="P57" i="13"/>
  <c r="P57" i="12"/>
  <c r="P57" i="11"/>
  <c r="P57" i="10"/>
  <c r="P57" i="9"/>
  <c r="P57" i="8"/>
  <c r="P57" i="7"/>
  <c r="P57" i="6"/>
  <c r="P31" i="13"/>
  <c r="P31" i="12"/>
  <c r="P31" i="10"/>
  <c r="P31" i="11"/>
  <c r="P31" i="9"/>
  <c r="P31" i="8"/>
  <c r="P31" i="7"/>
  <c r="P31" i="6"/>
  <c r="P58" i="13"/>
  <c r="P58" i="12"/>
  <c r="P58" i="11"/>
  <c r="P58" i="10"/>
  <c r="P58" i="9"/>
  <c r="P58" i="8"/>
  <c r="P58" i="7"/>
  <c r="P58" i="6"/>
  <c r="P32" i="13"/>
  <c r="P32" i="12"/>
  <c r="P32" i="11"/>
  <c r="P32" i="10"/>
  <c r="P32" i="9"/>
  <c r="P32" i="8"/>
  <c r="P32" i="7"/>
  <c r="P32" i="6"/>
  <c r="P41" i="13"/>
  <c r="P41" i="12"/>
  <c r="P41" i="11"/>
  <c r="P41" i="10"/>
  <c r="P41" i="9"/>
  <c r="P41" i="8"/>
  <c r="P41" i="7"/>
  <c r="P41" i="6"/>
  <c r="J9" i="13"/>
  <c r="J9" i="12"/>
  <c r="J9" i="11"/>
  <c r="J9" i="10"/>
  <c r="J9" i="9"/>
  <c r="J9" i="7"/>
  <c r="J9" i="8"/>
  <c r="J9" i="6"/>
  <c r="J8" i="13"/>
  <c r="J8" i="12"/>
  <c r="J8" i="11"/>
  <c r="J8" i="10"/>
  <c r="J8" i="9"/>
  <c r="J8" i="7"/>
  <c r="J8" i="8"/>
  <c r="J8" i="6"/>
  <c r="J64" i="13"/>
  <c r="J64" i="12"/>
  <c r="J64" i="11"/>
  <c r="J64" i="10"/>
  <c r="J64" i="9"/>
  <c r="J64" i="7"/>
  <c r="J64" i="8"/>
  <c r="J64" i="6"/>
  <c r="J32" i="13"/>
  <c r="J32" i="12"/>
  <c r="J32" i="11"/>
  <c r="J32" i="10"/>
  <c r="J32" i="9"/>
  <c r="J32" i="7"/>
  <c r="J32" i="8"/>
  <c r="J32" i="6"/>
  <c r="J43" i="13"/>
  <c r="J43" i="12"/>
  <c r="J43" i="11"/>
  <c r="J43" i="10"/>
  <c r="J43" i="9"/>
  <c r="J43" i="7"/>
  <c r="J43" i="8"/>
  <c r="J43" i="6"/>
  <c r="J3" i="13"/>
  <c r="J3" i="12"/>
  <c r="J3" i="11"/>
  <c r="J3" i="10"/>
  <c r="J3" i="9"/>
  <c r="J3" i="8"/>
  <c r="J3" i="7"/>
  <c r="J3" i="6"/>
  <c r="J36" i="13"/>
  <c r="J36" i="12"/>
  <c r="J36" i="11"/>
  <c r="J36" i="10"/>
  <c r="J36" i="9"/>
  <c r="J36" i="7"/>
  <c r="J36" i="8"/>
  <c r="J36" i="6"/>
  <c r="J76" i="13"/>
  <c r="J76" i="12"/>
  <c r="J76" i="11"/>
  <c r="J76" i="10"/>
  <c r="J76" i="9"/>
  <c r="J76" i="7"/>
  <c r="J76" i="8"/>
  <c r="J76" i="6"/>
  <c r="J56" i="13"/>
  <c r="J56" i="12"/>
  <c r="J56" i="11"/>
  <c r="J56" i="10"/>
  <c r="J56" i="9"/>
  <c r="J56" i="7"/>
  <c r="J56" i="8"/>
  <c r="J56" i="6"/>
  <c r="J73" i="13"/>
  <c r="J73" i="12"/>
  <c r="J73" i="11"/>
  <c r="J73" i="10"/>
  <c r="J73" i="9"/>
  <c r="J73" i="7"/>
  <c r="J73" i="8"/>
  <c r="J73" i="6"/>
  <c r="U58" i="13"/>
  <c r="U58" i="12"/>
  <c r="U58" i="11"/>
  <c r="U58" i="10"/>
  <c r="U58" i="9"/>
  <c r="U58" i="8"/>
  <c r="U58" i="7"/>
  <c r="U58" i="6"/>
  <c r="U41" i="13"/>
  <c r="U41" i="12"/>
  <c r="U41" i="11"/>
  <c r="U41" i="10"/>
  <c r="U41" i="9"/>
  <c r="U41" i="8"/>
  <c r="U41" i="7"/>
  <c r="U41" i="6"/>
  <c r="U77" i="13"/>
  <c r="U77" i="12"/>
  <c r="U77" i="11"/>
  <c r="U77" i="10"/>
  <c r="U77" i="9"/>
  <c r="U77" i="8"/>
  <c r="U77" i="7"/>
  <c r="U77" i="6"/>
  <c r="U56" i="13"/>
  <c r="U56" i="12"/>
  <c r="U56" i="10"/>
  <c r="U56" i="11"/>
  <c r="U56" i="9"/>
  <c r="U56" i="8"/>
  <c r="U56" i="7"/>
  <c r="U56" i="6"/>
  <c r="U42" i="13"/>
  <c r="U42" i="12"/>
  <c r="U42" i="11"/>
  <c r="U42" i="10"/>
  <c r="U42" i="9"/>
  <c r="U42" i="8"/>
  <c r="U42" i="7"/>
  <c r="U42" i="6"/>
  <c r="U61" i="13"/>
  <c r="U61" i="12"/>
  <c r="U61" i="11"/>
  <c r="U61" i="10"/>
  <c r="U61" i="9"/>
  <c r="U61" i="8"/>
  <c r="U61" i="7"/>
  <c r="U61" i="6"/>
  <c r="U50" i="13"/>
  <c r="U50" i="12"/>
  <c r="U50" i="11"/>
  <c r="U50" i="10"/>
  <c r="U50" i="9"/>
  <c r="U50" i="8"/>
  <c r="U50" i="7"/>
  <c r="U50" i="6"/>
  <c r="U52" i="13"/>
  <c r="U52" i="12"/>
  <c r="U52" i="10"/>
  <c r="U52" i="11"/>
  <c r="U52" i="9"/>
  <c r="U52" i="8"/>
  <c r="U52" i="7"/>
  <c r="U52" i="6"/>
  <c r="U39" i="13"/>
  <c r="U39" i="12"/>
  <c r="U39" i="11"/>
  <c r="U39" i="10"/>
  <c r="U39" i="9"/>
  <c r="U39" i="8"/>
  <c r="U39" i="7"/>
  <c r="U39" i="6"/>
  <c r="U64" i="13"/>
  <c r="U64" i="12"/>
  <c r="U64" i="11"/>
  <c r="U64" i="10"/>
  <c r="U64" i="9"/>
  <c r="U64" i="8"/>
  <c r="U64" i="7"/>
  <c r="U64" i="6"/>
  <c r="U3" i="13"/>
  <c r="U3" i="12"/>
  <c r="U3" i="11"/>
  <c r="U3" i="10"/>
  <c r="U3" i="9"/>
  <c r="U3" i="7"/>
  <c r="U3" i="8"/>
  <c r="U3" i="6"/>
  <c r="Y32" i="13"/>
  <c r="Y32" i="12"/>
  <c r="Y32" i="11"/>
  <c r="Y32" i="10"/>
  <c r="Y32" i="9"/>
  <c r="Y32" i="8"/>
  <c r="Y32" i="7"/>
  <c r="Y32" i="6"/>
  <c r="Y28" i="13"/>
  <c r="Y28" i="12"/>
  <c r="Y28" i="11"/>
  <c r="Y28" i="10"/>
  <c r="Y28" i="9"/>
  <c r="Y28" i="8"/>
  <c r="Y28" i="7"/>
  <c r="Y28" i="6"/>
  <c r="Y63" i="13"/>
  <c r="Y63" i="12"/>
  <c r="Y63" i="11"/>
  <c r="Y63" i="10"/>
  <c r="Y63" i="9"/>
  <c r="Y63" i="8"/>
  <c r="Y63" i="7"/>
  <c r="Y63" i="6"/>
  <c r="Y58" i="13"/>
  <c r="Y58" i="12"/>
  <c r="Y58" i="11"/>
  <c r="Y58" i="10"/>
  <c r="Y58" i="9"/>
  <c r="Y58" i="8"/>
  <c r="Y58" i="7"/>
  <c r="Y58" i="6"/>
  <c r="Y68" i="13"/>
  <c r="Y68" i="12"/>
  <c r="Y68" i="11"/>
  <c r="Y68" i="10"/>
  <c r="Y68" i="9"/>
  <c r="Y68" i="8"/>
  <c r="Y68" i="7"/>
  <c r="Y68" i="6"/>
  <c r="Y30" i="13"/>
  <c r="Y30" i="12"/>
  <c r="Y30" i="11"/>
  <c r="Y30" i="10"/>
  <c r="Y30" i="9"/>
  <c r="Y30" i="8"/>
  <c r="Y30" i="7"/>
  <c r="Y30" i="6"/>
  <c r="Y3" i="13"/>
  <c r="Y3" i="12"/>
  <c r="Y3" i="11"/>
  <c r="Y3" i="10"/>
  <c r="Y3" i="9"/>
  <c r="Y3" i="7"/>
  <c r="Y3" i="8"/>
  <c r="Y3" i="6"/>
  <c r="Y38" i="13"/>
  <c r="Y38" i="12"/>
  <c r="Y38" i="11"/>
  <c r="Y38" i="10"/>
  <c r="Y38" i="9"/>
  <c r="Y38" i="8"/>
  <c r="Y38" i="7"/>
  <c r="Y38" i="6"/>
  <c r="Y87" i="13"/>
  <c r="Y87" i="12"/>
  <c r="Y87" i="11"/>
  <c r="Y87" i="9"/>
  <c r="Y87" i="10"/>
  <c r="Y87" i="8"/>
  <c r="Y87" i="7"/>
  <c r="Y87" i="6"/>
  <c r="Y52" i="13"/>
  <c r="Y52" i="12"/>
  <c r="Y52" i="11"/>
  <c r="Y52" i="10"/>
  <c r="Y52" i="9"/>
  <c r="Y52" i="8"/>
  <c r="Y52" i="7"/>
  <c r="Y52" i="6"/>
  <c r="M37" i="13"/>
  <c r="M37" i="12"/>
  <c r="M37" i="11"/>
  <c r="M37" i="10"/>
  <c r="M37" i="9"/>
  <c r="M37" i="8"/>
  <c r="M37" i="7"/>
  <c r="M37" i="6"/>
  <c r="M76" i="13"/>
  <c r="M76" i="12"/>
  <c r="M76" i="10"/>
  <c r="M76" i="11"/>
  <c r="M76" i="9"/>
  <c r="M76" i="7"/>
  <c r="M76" i="8"/>
  <c r="M76" i="6"/>
  <c r="M36" i="13"/>
  <c r="M36" i="11"/>
  <c r="M36" i="12"/>
  <c r="M36" i="10"/>
  <c r="M36" i="9"/>
  <c r="M36" i="7"/>
  <c r="M36" i="8"/>
  <c r="M36" i="6"/>
  <c r="M34" i="13"/>
  <c r="M34" i="12"/>
  <c r="M34" i="11"/>
  <c r="M34" i="10"/>
  <c r="M34" i="9"/>
  <c r="M34" i="7"/>
  <c r="M34" i="8"/>
  <c r="M34" i="6"/>
  <c r="M63" i="13"/>
  <c r="M63" i="12"/>
  <c r="M63" i="11"/>
  <c r="M63" i="10"/>
  <c r="M63" i="9"/>
  <c r="M63" i="7"/>
  <c r="M63" i="8"/>
  <c r="M63" i="6"/>
  <c r="M33" i="13"/>
  <c r="M33" i="12"/>
  <c r="M33" i="11"/>
  <c r="M33" i="10"/>
  <c r="M33" i="9"/>
  <c r="M33" i="8"/>
  <c r="M33" i="7"/>
  <c r="M33" i="6"/>
  <c r="M28" i="13"/>
  <c r="M28" i="12"/>
  <c r="M28" i="10"/>
  <c r="M28" i="11"/>
  <c r="M28" i="9"/>
  <c r="M28" i="7"/>
  <c r="M28" i="8"/>
  <c r="M28" i="6"/>
  <c r="M39" i="13"/>
  <c r="M39" i="12"/>
  <c r="M39" i="11"/>
  <c r="M39" i="10"/>
  <c r="M39" i="9"/>
  <c r="M39" i="7"/>
  <c r="M39" i="8"/>
  <c r="M39" i="6"/>
  <c r="M79" i="13"/>
  <c r="M79" i="12"/>
  <c r="M79" i="11"/>
  <c r="M79" i="10"/>
  <c r="M79" i="9"/>
  <c r="M79" i="7"/>
  <c r="M79" i="8"/>
  <c r="M79" i="6"/>
  <c r="M64" i="13"/>
  <c r="M64" i="12"/>
  <c r="M64" i="11"/>
  <c r="M64" i="10"/>
  <c r="M64" i="9"/>
  <c r="M64" i="7"/>
  <c r="M64" i="8"/>
  <c r="M64" i="6"/>
  <c r="M3" i="13"/>
  <c r="M3" i="12"/>
  <c r="M3" i="11"/>
  <c r="M3" i="10"/>
  <c r="M3" i="9"/>
  <c r="M3" i="7"/>
  <c r="M3" i="8"/>
  <c r="M3" i="6"/>
  <c r="K43" i="13"/>
  <c r="K43" i="11"/>
  <c r="K43" i="12"/>
  <c r="K43" i="10"/>
  <c r="K43" i="9"/>
  <c r="K43" i="8"/>
  <c r="K43" i="7"/>
  <c r="K43" i="6"/>
  <c r="K31" i="13"/>
  <c r="K31" i="12"/>
  <c r="K31" i="11"/>
  <c r="K31" i="10"/>
  <c r="K31" i="9"/>
  <c r="K31" i="8"/>
  <c r="K31" i="7"/>
  <c r="K31" i="6"/>
  <c r="K52" i="13"/>
  <c r="K52" i="12"/>
  <c r="K52" i="11"/>
  <c r="K52" i="10"/>
  <c r="K52" i="9"/>
  <c r="K52" i="7"/>
  <c r="K52" i="8"/>
  <c r="K52" i="6"/>
  <c r="K50" i="13"/>
  <c r="K50" i="12"/>
  <c r="K50" i="11"/>
  <c r="K50" i="10"/>
  <c r="K50" i="9"/>
  <c r="K50" i="7"/>
  <c r="K50" i="8"/>
  <c r="K50" i="6"/>
  <c r="K64" i="13"/>
  <c r="K64" i="12"/>
  <c r="K64" i="11"/>
  <c r="K64" i="10"/>
  <c r="K64" i="9"/>
  <c r="K64" i="7"/>
  <c r="K64" i="8"/>
  <c r="K64" i="6"/>
  <c r="K3" i="13"/>
  <c r="K3" i="12"/>
  <c r="K3" i="11"/>
  <c r="K3" i="10"/>
  <c r="K3" i="9"/>
  <c r="K3" i="8"/>
  <c r="K3" i="7"/>
  <c r="K3" i="6"/>
  <c r="K76" i="13"/>
  <c r="K76" i="12"/>
  <c r="K76" i="11"/>
  <c r="K76" i="10"/>
  <c r="K76" i="9"/>
  <c r="K76" i="7"/>
  <c r="K76" i="8"/>
  <c r="K76" i="6"/>
  <c r="K58" i="13"/>
  <c r="K58" i="12"/>
  <c r="K58" i="11"/>
  <c r="K58" i="10"/>
  <c r="K58" i="9"/>
  <c r="K58" i="7"/>
  <c r="K58" i="8"/>
  <c r="K58" i="6"/>
  <c r="K32" i="13"/>
  <c r="K32" i="12"/>
  <c r="K32" i="11"/>
  <c r="K32" i="10"/>
  <c r="K32" i="9"/>
  <c r="K32" i="7"/>
  <c r="K32" i="8"/>
  <c r="K32" i="6"/>
  <c r="K91" i="13"/>
  <c r="K91" i="11"/>
  <c r="K91" i="12"/>
  <c r="K91" i="10"/>
  <c r="K91" i="9"/>
  <c r="K91" i="8"/>
  <c r="K91" i="7"/>
  <c r="K91" i="6"/>
  <c r="G62" i="13"/>
  <c r="G62" i="12"/>
  <c r="G62" i="11"/>
  <c r="G62" i="10"/>
  <c r="G62" i="9"/>
  <c r="G62" i="7"/>
  <c r="G62" i="8"/>
  <c r="G62" i="6"/>
  <c r="G42" i="13"/>
  <c r="G42" i="12"/>
  <c r="G42" i="11"/>
  <c r="G42" i="10"/>
  <c r="G42" i="9"/>
  <c r="G42" i="7"/>
  <c r="G42" i="8"/>
  <c r="G42" i="6"/>
  <c r="G52" i="13"/>
  <c r="G52" i="12"/>
  <c r="G52" i="11"/>
  <c r="G52" i="10"/>
  <c r="G52" i="9"/>
  <c r="G52" i="7"/>
  <c r="G52" i="8"/>
  <c r="G52" i="6"/>
  <c r="G73" i="13"/>
  <c r="G73" i="12"/>
  <c r="G73" i="11"/>
  <c r="G73" i="10"/>
  <c r="G73" i="9"/>
  <c r="G73" i="7"/>
  <c r="G73" i="8"/>
  <c r="G73" i="6"/>
  <c r="G54" i="13"/>
  <c r="G54" i="12"/>
  <c r="G54" i="11"/>
  <c r="G54" i="10"/>
  <c r="G54" i="9"/>
  <c r="G54" i="7"/>
  <c r="G54" i="8"/>
  <c r="G54" i="6"/>
  <c r="G38" i="12"/>
  <c r="G38" i="13"/>
  <c r="G38" i="11"/>
  <c r="G38" i="10"/>
  <c r="G38" i="9"/>
  <c r="G38" i="7"/>
  <c r="G38" i="8"/>
  <c r="G38" i="6"/>
  <c r="G76" i="13"/>
  <c r="G76" i="12"/>
  <c r="G76" i="11"/>
  <c r="G76" i="10"/>
  <c r="G76" i="9"/>
  <c r="G76" i="7"/>
  <c r="G76" i="8"/>
  <c r="G76" i="6"/>
  <c r="G35" i="13"/>
  <c r="G35" i="12"/>
  <c r="G35" i="11"/>
  <c r="G35" i="10"/>
  <c r="G35" i="9"/>
  <c r="G35" i="8"/>
  <c r="G35" i="7"/>
  <c r="G35" i="6"/>
  <c r="G8" i="13"/>
  <c r="G8" i="12"/>
  <c r="G8" i="11"/>
  <c r="G8" i="10"/>
  <c r="G8" i="9"/>
  <c r="G8" i="7"/>
  <c r="G8" i="8"/>
  <c r="G8" i="6"/>
  <c r="G3" i="13"/>
  <c r="G3" i="12"/>
  <c r="G3" i="11"/>
  <c r="G3" i="10"/>
  <c r="G3" i="9"/>
  <c r="G3" i="7"/>
  <c r="G3" i="6"/>
  <c r="G3" i="8"/>
  <c r="G34" i="13"/>
  <c r="G34" i="12"/>
  <c r="G34" i="11"/>
  <c r="G34" i="10"/>
  <c r="G34" i="9"/>
  <c r="G34" i="7"/>
  <c r="G34" i="8"/>
  <c r="G34" i="6"/>
  <c r="G4" i="13"/>
  <c r="G4" i="12"/>
  <c r="G4" i="11"/>
  <c r="G4" i="10"/>
  <c r="G4" i="9"/>
  <c r="G4" i="7"/>
  <c r="G4" i="8"/>
  <c r="G4" i="6"/>
  <c r="G82" i="13"/>
  <c r="G82" i="12"/>
  <c r="G82" i="11"/>
  <c r="G82" i="10"/>
  <c r="G82" i="9"/>
  <c r="G82" i="7"/>
  <c r="G82" i="8"/>
  <c r="G82" i="6"/>
  <c r="G60" i="13"/>
  <c r="G60" i="12"/>
  <c r="G60" i="11"/>
  <c r="G60" i="10"/>
  <c r="G60" i="9"/>
  <c r="G60" i="7"/>
  <c r="G60" i="8"/>
  <c r="G60" i="6"/>
  <c r="G19" i="13"/>
  <c r="G19" i="12"/>
  <c r="G19" i="11"/>
  <c r="G19" i="10"/>
  <c r="G19" i="9"/>
  <c r="G19" i="8"/>
  <c r="G19" i="7"/>
  <c r="G19" i="6"/>
  <c r="G24" i="13"/>
  <c r="G24" i="12"/>
  <c r="G24" i="11"/>
  <c r="G24" i="10"/>
  <c r="G24" i="9"/>
  <c r="G24" i="7"/>
  <c r="G24" i="8"/>
  <c r="G24" i="6"/>
  <c r="G80" i="13"/>
  <c r="G80" i="12"/>
  <c r="G80" i="11"/>
  <c r="G80" i="10"/>
  <c r="G80" i="9"/>
  <c r="G80" i="7"/>
  <c r="G80" i="8"/>
  <c r="G80" i="6"/>
  <c r="G74" i="13"/>
  <c r="G74" i="12"/>
  <c r="G74" i="11"/>
  <c r="G74" i="10"/>
  <c r="G74" i="9"/>
  <c r="G74" i="7"/>
  <c r="G74" i="8"/>
  <c r="G74" i="6"/>
  <c r="G17" i="13"/>
  <c r="G17" i="12"/>
  <c r="G17" i="10"/>
  <c r="G17" i="11"/>
  <c r="G17" i="9"/>
  <c r="G17" i="7"/>
  <c r="G17" i="8"/>
  <c r="G17" i="6"/>
  <c r="G23" i="13"/>
  <c r="G23" i="12"/>
  <c r="G23" i="11"/>
  <c r="G23" i="10"/>
  <c r="G23" i="9"/>
  <c r="G23" i="8"/>
  <c r="G23" i="7"/>
  <c r="G23" i="6"/>
  <c r="I84" i="13"/>
  <c r="I84" i="12"/>
  <c r="I84" i="11"/>
  <c r="I84" i="10"/>
  <c r="I84" i="9"/>
  <c r="I84" i="7"/>
  <c r="I84" i="8"/>
  <c r="I84" i="6"/>
  <c r="I86" i="13"/>
  <c r="I86" i="12"/>
  <c r="I86" i="11"/>
  <c r="I86" i="10"/>
  <c r="I86" i="9"/>
  <c r="I86" i="7"/>
  <c r="I86" i="8"/>
  <c r="I86" i="6"/>
  <c r="I72" i="13"/>
  <c r="I72" i="12"/>
  <c r="I72" i="11"/>
  <c r="I72" i="10"/>
  <c r="I72" i="9"/>
  <c r="I72" i="7"/>
  <c r="I72" i="8"/>
  <c r="I72" i="6"/>
  <c r="I82" i="13"/>
  <c r="I82" i="12"/>
  <c r="I82" i="11"/>
  <c r="I82" i="10"/>
  <c r="I82" i="9"/>
  <c r="I82" i="7"/>
  <c r="I82" i="8"/>
  <c r="I82" i="6"/>
  <c r="I60" i="13"/>
  <c r="I60" i="12"/>
  <c r="I60" i="10"/>
  <c r="I60" i="11"/>
  <c r="I60" i="9"/>
  <c r="I60" i="7"/>
  <c r="I60" i="8"/>
  <c r="I60" i="6"/>
  <c r="I85" i="13"/>
  <c r="I85" i="12"/>
  <c r="I85" i="11"/>
  <c r="I85" i="10"/>
  <c r="I85" i="9"/>
  <c r="I85" i="8"/>
  <c r="I85" i="7"/>
  <c r="I85" i="6"/>
  <c r="I49" i="13"/>
  <c r="I49" i="11"/>
  <c r="I49" i="12"/>
  <c r="I49" i="10"/>
  <c r="I49" i="9"/>
  <c r="I49" i="8"/>
  <c r="I49" i="7"/>
  <c r="I49" i="6"/>
  <c r="I11" i="13"/>
  <c r="I11" i="12"/>
  <c r="I11" i="11"/>
  <c r="I11" i="10"/>
  <c r="I11" i="9"/>
  <c r="I11" i="7"/>
  <c r="I11" i="8"/>
  <c r="I11" i="6"/>
  <c r="I81" i="13"/>
  <c r="I81" i="12"/>
  <c r="I81" i="11"/>
  <c r="I81" i="10"/>
  <c r="I81" i="9"/>
  <c r="I81" i="8"/>
  <c r="I81" i="7"/>
  <c r="I81" i="6"/>
  <c r="I83" i="13"/>
  <c r="I83" i="12"/>
  <c r="I83" i="11"/>
  <c r="I83" i="10"/>
  <c r="I83" i="9"/>
  <c r="I83" i="7"/>
  <c r="I83" i="8"/>
  <c r="I83" i="6"/>
  <c r="N72" i="13"/>
  <c r="N72" i="12"/>
  <c r="N72" i="11"/>
  <c r="N72" i="10"/>
  <c r="N72" i="9"/>
  <c r="N72" i="7"/>
  <c r="N72" i="8"/>
  <c r="N72" i="6"/>
  <c r="N82" i="13"/>
  <c r="N82" i="12"/>
  <c r="N82" i="11"/>
  <c r="N82" i="10"/>
  <c r="N82" i="9"/>
  <c r="N82" i="8"/>
  <c r="N82" i="7"/>
  <c r="N82" i="6"/>
  <c r="N60" i="13"/>
  <c r="N60" i="12"/>
  <c r="N60" i="11"/>
  <c r="N60" i="10"/>
  <c r="N60" i="9"/>
  <c r="N60" i="7"/>
  <c r="N60" i="8"/>
  <c r="N60" i="6"/>
  <c r="N85" i="13"/>
  <c r="N85" i="12"/>
  <c r="N85" i="11"/>
  <c r="N85" i="10"/>
  <c r="N85" i="9"/>
  <c r="N85" i="7"/>
  <c r="N85" i="8"/>
  <c r="N85" i="6"/>
  <c r="N49" i="13"/>
  <c r="N49" i="12"/>
  <c r="N49" i="11"/>
  <c r="N49" i="10"/>
  <c r="N49" i="9"/>
  <c r="N49" i="7"/>
  <c r="N49" i="8"/>
  <c r="N49" i="6"/>
  <c r="N11" i="13"/>
  <c r="N11" i="12"/>
  <c r="N11" i="11"/>
  <c r="N11" i="10"/>
  <c r="N11" i="9"/>
  <c r="N11" i="7"/>
  <c r="N11" i="8"/>
  <c r="N11" i="6"/>
  <c r="N81" i="13"/>
  <c r="N81" i="12"/>
  <c r="N81" i="11"/>
  <c r="N81" i="10"/>
  <c r="N81" i="9"/>
  <c r="N81" i="7"/>
  <c r="N81" i="8"/>
  <c r="N81" i="6"/>
  <c r="N83" i="13"/>
  <c r="N83" i="12"/>
  <c r="N83" i="11"/>
  <c r="N83" i="10"/>
  <c r="N83" i="9"/>
  <c r="N83" i="7"/>
  <c r="N83" i="8"/>
  <c r="N83" i="6"/>
  <c r="N19" i="13"/>
  <c r="N19" i="12"/>
  <c r="N19" i="11"/>
  <c r="N19" i="10"/>
  <c r="N19" i="9"/>
  <c r="N19" i="7"/>
  <c r="N19" i="8"/>
  <c r="N19" i="6"/>
  <c r="N24" i="13"/>
  <c r="N24" i="12"/>
  <c r="N24" i="11"/>
  <c r="N24" i="10"/>
  <c r="N24" i="9"/>
  <c r="N24" i="7"/>
  <c r="N24" i="8"/>
  <c r="N24" i="6"/>
  <c r="V12" i="13"/>
  <c r="V12" i="12"/>
  <c r="V12" i="11"/>
  <c r="V12" i="10"/>
  <c r="V12" i="9"/>
  <c r="V12" i="8"/>
  <c r="V12" i="7"/>
  <c r="V12" i="6"/>
  <c r="V15" i="13"/>
  <c r="V15" i="12"/>
  <c r="V15" i="11"/>
  <c r="V15" i="10"/>
  <c r="V15" i="9"/>
  <c r="V15" i="8"/>
  <c r="V15" i="7"/>
  <c r="V15" i="6"/>
  <c r="V83" i="13"/>
  <c r="V83" i="12"/>
  <c r="V83" i="11"/>
  <c r="V83" i="10"/>
  <c r="V83" i="9"/>
  <c r="V83" i="8"/>
  <c r="V83" i="7"/>
  <c r="V83" i="6"/>
  <c r="V71" i="13"/>
  <c r="V71" i="12"/>
  <c r="V71" i="11"/>
  <c r="V71" i="10"/>
  <c r="V71" i="9"/>
  <c r="V71" i="8"/>
  <c r="V71" i="7"/>
  <c r="V71" i="6"/>
  <c r="V65" i="13"/>
  <c r="V65" i="12"/>
  <c r="V65" i="10"/>
  <c r="V65" i="11"/>
  <c r="V65" i="9"/>
  <c r="V65" i="8"/>
  <c r="V65" i="7"/>
  <c r="V65" i="6"/>
  <c r="V13" i="13"/>
  <c r="V13" i="12"/>
  <c r="V13" i="10"/>
  <c r="V13" i="11"/>
  <c r="V13" i="9"/>
  <c r="V13" i="8"/>
  <c r="V13" i="7"/>
  <c r="V13" i="6"/>
  <c r="V69" i="13"/>
  <c r="V69" i="12"/>
  <c r="V69" i="10"/>
  <c r="V69" i="11"/>
  <c r="V69" i="9"/>
  <c r="V69" i="8"/>
  <c r="V69" i="7"/>
  <c r="V69" i="6"/>
  <c r="V46" i="13"/>
  <c r="V46" i="12"/>
  <c r="V46" i="11"/>
  <c r="V46" i="10"/>
  <c r="V46" i="9"/>
  <c r="V46" i="8"/>
  <c r="V46" i="7"/>
  <c r="V46" i="6"/>
  <c r="V48" i="13"/>
  <c r="V48" i="12"/>
  <c r="V48" i="11"/>
  <c r="V48" i="10"/>
  <c r="V48" i="9"/>
  <c r="V48" i="8"/>
  <c r="V48" i="7"/>
  <c r="V48" i="6"/>
  <c r="S5" i="13"/>
  <c r="S5" i="12"/>
  <c r="S5" i="11"/>
  <c r="S5" i="10"/>
  <c r="S5" i="9"/>
  <c r="S5" i="8"/>
  <c r="S5" i="7"/>
  <c r="S5" i="6"/>
  <c r="S14" i="13"/>
  <c r="S14" i="12"/>
  <c r="S14" i="10"/>
  <c r="S14" i="11"/>
  <c r="S14" i="9"/>
  <c r="S14" i="8"/>
  <c r="S14" i="7"/>
  <c r="S14" i="6"/>
  <c r="S70" i="13"/>
  <c r="S70" i="12"/>
  <c r="S70" i="11"/>
  <c r="S70" i="10"/>
  <c r="S70" i="9"/>
  <c r="S70" i="8"/>
  <c r="S70" i="7"/>
  <c r="S70" i="6"/>
  <c r="S47" i="13"/>
  <c r="S47" i="12"/>
  <c r="S47" i="11"/>
  <c r="S47" i="10"/>
  <c r="S47" i="9"/>
  <c r="S47" i="8"/>
  <c r="S47" i="7"/>
  <c r="S47" i="6"/>
  <c r="S10" i="13"/>
  <c r="S10" i="12"/>
  <c r="S10" i="10"/>
  <c r="S10" i="11"/>
  <c r="S10" i="9"/>
  <c r="S10" i="8"/>
  <c r="S10" i="7"/>
  <c r="S10" i="6"/>
  <c r="S6" i="13"/>
  <c r="S6" i="12"/>
  <c r="S6" i="11"/>
  <c r="S6" i="10"/>
  <c r="S6" i="9"/>
  <c r="S6" i="8"/>
  <c r="S6" i="7"/>
  <c r="S6" i="6"/>
  <c r="S92" i="13"/>
  <c r="S92" i="12"/>
  <c r="S92" i="11"/>
  <c r="S92" i="10"/>
  <c r="S92" i="9"/>
  <c r="S92" i="8"/>
  <c r="S92" i="7"/>
  <c r="S92" i="6"/>
  <c r="S45" i="13"/>
  <c r="S45" i="12"/>
  <c r="S45" i="11"/>
  <c r="S45" i="10"/>
  <c r="S45" i="9"/>
  <c r="S45" i="8"/>
  <c r="S45" i="7"/>
  <c r="S45" i="6"/>
  <c r="S17" i="13"/>
  <c r="S17" i="12"/>
  <c r="S17" i="11"/>
  <c r="S17" i="10"/>
  <c r="S17" i="9"/>
  <c r="S17" i="8"/>
  <c r="S17" i="7"/>
  <c r="S17" i="6"/>
  <c r="S23" i="13"/>
  <c r="S23" i="12"/>
  <c r="S23" i="11"/>
  <c r="S23" i="10"/>
  <c r="S23" i="9"/>
  <c r="S23" i="8"/>
  <c r="S23" i="7"/>
  <c r="S23" i="6"/>
  <c r="T14" i="13"/>
  <c r="T14" i="12"/>
  <c r="T14" i="11"/>
  <c r="T14" i="10"/>
  <c r="T14" i="9"/>
  <c r="T14" i="8"/>
  <c r="T14" i="7"/>
  <c r="T14" i="6"/>
  <c r="T70" i="13"/>
  <c r="T70" i="12"/>
  <c r="T70" i="11"/>
  <c r="T70" i="10"/>
  <c r="T70" i="9"/>
  <c r="T70" i="8"/>
  <c r="T70" i="7"/>
  <c r="T70" i="6"/>
  <c r="T47" i="13"/>
  <c r="T47" i="12"/>
  <c r="T47" i="10"/>
  <c r="T47" i="11"/>
  <c r="T47" i="9"/>
  <c r="T47" i="8"/>
  <c r="T47" i="7"/>
  <c r="T47" i="6"/>
  <c r="T24" i="13"/>
  <c r="T24" i="12"/>
  <c r="T24" i="11"/>
  <c r="T24" i="10"/>
  <c r="T24" i="9"/>
  <c r="T24" i="8"/>
  <c r="T24" i="7"/>
  <c r="T24" i="6"/>
  <c r="T92" i="13"/>
  <c r="T92" i="12"/>
  <c r="T92" i="11"/>
  <c r="T92" i="10"/>
  <c r="T92" i="9"/>
  <c r="T92" i="8"/>
  <c r="T92" i="7"/>
  <c r="T92" i="6"/>
  <c r="T45" i="13"/>
  <c r="T45" i="12"/>
  <c r="T45" i="11"/>
  <c r="T45" i="10"/>
  <c r="T45" i="9"/>
  <c r="T45" i="8"/>
  <c r="T45" i="7"/>
  <c r="T45" i="6"/>
  <c r="T17" i="13"/>
  <c r="T17" i="12"/>
  <c r="T17" i="11"/>
  <c r="T17" i="10"/>
  <c r="T17" i="9"/>
  <c r="T17" i="8"/>
  <c r="T17" i="7"/>
  <c r="T17" i="6"/>
  <c r="T65" i="13"/>
  <c r="T65" i="12"/>
  <c r="T65" i="11"/>
  <c r="T65" i="10"/>
  <c r="T65" i="9"/>
  <c r="T65" i="8"/>
  <c r="T65" i="7"/>
  <c r="T65" i="6"/>
  <c r="T23" i="13"/>
  <c r="T23" i="12"/>
  <c r="T23" i="10"/>
  <c r="T23" i="11"/>
  <c r="T23" i="9"/>
  <c r="T23" i="8"/>
  <c r="T23" i="7"/>
  <c r="T23" i="6"/>
  <c r="T7" i="13"/>
  <c r="T7" i="12"/>
  <c r="T7" i="10"/>
  <c r="T7" i="11"/>
  <c r="T7" i="9"/>
  <c r="T7" i="8"/>
  <c r="T7" i="7"/>
  <c r="T7" i="6"/>
  <c r="Q48" i="13"/>
  <c r="Q48" i="12"/>
  <c r="Q48" i="11"/>
  <c r="Q48" i="10"/>
  <c r="Q48" i="9"/>
  <c r="Q48" i="8"/>
  <c r="Q48" i="7"/>
  <c r="Q48" i="6"/>
  <c r="Q13" i="13"/>
  <c r="Q13" i="12"/>
  <c r="Q13" i="11"/>
  <c r="Q13" i="10"/>
  <c r="Q13" i="9"/>
  <c r="Q13" i="8"/>
  <c r="Q13" i="7"/>
  <c r="Q13" i="6"/>
  <c r="Q17" i="13"/>
  <c r="Q17" i="12"/>
  <c r="Q17" i="11"/>
  <c r="Q17" i="10"/>
  <c r="Q17" i="9"/>
  <c r="Q17" i="8"/>
  <c r="Q17" i="7"/>
  <c r="Q17" i="6"/>
  <c r="Q6" i="13"/>
  <c r="Q6" i="12"/>
  <c r="Q6" i="11"/>
  <c r="Q6" i="10"/>
  <c r="Q6" i="9"/>
  <c r="Q6" i="8"/>
  <c r="Q6" i="7"/>
  <c r="Q6" i="6"/>
  <c r="Q45" i="13"/>
  <c r="Q45" i="12"/>
  <c r="Q45" i="11"/>
  <c r="Q45" i="10"/>
  <c r="Q45" i="9"/>
  <c r="Q45" i="8"/>
  <c r="Q45" i="7"/>
  <c r="Q45" i="6"/>
  <c r="Q19" i="13"/>
  <c r="Q19" i="12"/>
  <c r="Q19" i="11"/>
  <c r="Q19" i="10"/>
  <c r="Q19" i="9"/>
  <c r="Q19" i="8"/>
  <c r="Q19" i="7"/>
  <c r="Q19" i="6"/>
  <c r="Q24" i="13"/>
  <c r="Q24" i="12"/>
  <c r="Q24" i="10"/>
  <c r="Q24" i="11"/>
  <c r="Q24" i="9"/>
  <c r="Q24" i="8"/>
  <c r="Q24" i="7"/>
  <c r="Q24" i="6"/>
  <c r="Q11" i="13"/>
  <c r="Q11" i="12"/>
  <c r="Q11" i="11"/>
  <c r="Q11" i="10"/>
  <c r="Q11" i="9"/>
  <c r="Q11" i="8"/>
  <c r="Q11" i="7"/>
  <c r="Q11" i="6"/>
  <c r="Q81" i="13"/>
  <c r="Q81" i="12"/>
  <c r="Q81" i="11"/>
  <c r="Q81" i="10"/>
  <c r="Q81" i="9"/>
  <c r="Q81" i="8"/>
  <c r="Q81" i="7"/>
  <c r="Q81" i="6"/>
  <c r="Q21" i="13"/>
  <c r="Q21" i="12"/>
  <c r="Q21" i="11"/>
  <c r="Q21" i="10"/>
  <c r="Q21" i="9"/>
  <c r="Q21" i="8"/>
  <c r="Q21" i="7"/>
  <c r="Q21" i="6"/>
  <c r="J81" i="13"/>
  <c r="J81" i="12"/>
  <c r="J81" i="11"/>
  <c r="J81" i="10"/>
  <c r="J81" i="9"/>
  <c r="J81" i="7"/>
  <c r="J81" i="8"/>
  <c r="J81" i="6"/>
  <c r="J19" i="13"/>
  <c r="J19" i="12"/>
  <c r="J19" i="11"/>
  <c r="J19" i="10"/>
  <c r="J19" i="9"/>
  <c r="J19" i="7"/>
  <c r="J19" i="8"/>
  <c r="J19" i="6"/>
  <c r="J12" i="13"/>
  <c r="J12" i="12"/>
  <c r="J12" i="11"/>
  <c r="J12" i="10"/>
  <c r="J12" i="9"/>
  <c r="J12" i="7"/>
  <c r="J12" i="8"/>
  <c r="J12" i="6"/>
  <c r="J22" i="13"/>
  <c r="J22" i="11"/>
  <c r="J22" i="12"/>
  <c r="J22" i="10"/>
  <c r="J22" i="9"/>
  <c r="J22" i="8"/>
  <c r="J22" i="7"/>
  <c r="J22" i="6"/>
  <c r="J65" i="13"/>
  <c r="J65" i="12"/>
  <c r="J65" i="11"/>
  <c r="J65" i="10"/>
  <c r="J65" i="9"/>
  <c r="J65" i="7"/>
  <c r="J65" i="8"/>
  <c r="J65" i="6"/>
  <c r="J13" i="13"/>
  <c r="J13" i="12"/>
  <c r="J13" i="11"/>
  <c r="J13" i="10"/>
  <c r="J13" i="9"/>
  <c r="J13" i="7"/>
  <c r="J13" i="8"/>
  <c r="J13" i="6"/>
  <c r="J69" i="13"/>
  <c r="J69" i="12"/>
  <c r="J69" i="11"/>
  <c r="J69" i="10"/>
  <c r="J69" i="9"/>
  <c r="J69" i="7"/>
  <c r="J69" i="8"/>
  <c r="J69" i="6"/>
  <c r="J46" i="13"/>
  <c r="J46" i="11"/>
  <c r="J46" i="12"/>
  <c r="J46" i="10"/>
  <c r="J46" i="9"/>
  <c r="J46" i="8"/>
  <c r="J46" i="7"/>
  <c r="J46" i="6"/>
  <c r="J48" i="13"/>
  <c r="J48" i="12"/>
  <c r="J48" i="11"/>
  <c r="J48" i="10"/>
  <c r="J48" i="9"/>
  <c r="J48" i="7"/>
  <c r="J48" i="8"/>
  <c r="J48" i="6"/>
  <c r="Z6" i="13"/>
  <c r="Z6" i="12"/>
  <c r="Z6" i="11"/>
  <c r="Z6" i="10"/>
  <c r="Z6" i="9"/>
  <c r="Z6" i="8"/>
  <c r="Z6" i="7"/>
  <c r="Z6" i="6"/>
  <c r="Z45" i="13"/>
  <c r="Z45" i="12"/>
  <c r="Z45" i="11"/>
  <c r="Z45" i="10"/>
  <c r="Z45" i="9"/>
  <c r="Z45" i="8"/>
  <c r="Z45" i="7"/>
  <c r="Z45" i="6"/>
  <c r="Z23" i="13"/>
  <c r="Z23" i="12"/>
  <c r="Z23" i="11"/>
  <c r="Z23" i="10"/>
  <c r="Z23" i="9"/>
  <c r="Z23" i="8"/>
  <c r="Z23" i="7"/>
  <c r="Z23" i="6"/>
  <c r="Z13" i="13"/>
  <c r="Z13" i="12"/>
  <c r="Z13" i="11"/>
  <c r="Z13" i="10"/>
  <c r="Z13" i="9"/>
  <c r="Z13" i="8"/>
  <c r="Z13" i="7"/>
  <c r="Z13" i="6"/>
  <c r="Z46" i="13"/>
  <c r="Z46" i="12"/>
  <c r="Z46" i="11"/>
  <c r="Z46" i="10"/>
  <c r="Z46" i="9"/>
  <c r="Z46" i="8"/>
  <c r="Z46" i="7"/>
  <c r="Z46" i="6"/>
  <c r="Z5" i="13"/>
  <c r="Z5" i="12"/>
  <c r="Z5" i="11"/>
  <c r="Z5" i="10"/>
  <c r="Z5" i="9"/>
  <c r="Z5" i="8"/>
  <c r="Z5" i="7"/>
  <c r="Z5" i="6"/>
  <c r="Z14" i="13"/>
  <c r="Z14" i="12"/>
  <c r="Z14" i="11"/>
  <c r="Z14" i="10"/>
  <c r="Z14" i="9"/>
  <c r="Z14" i="8"/>
  <c r="Z14" i="7"/>
  <c r="Z14" i="6"/>
  <c r="Z70" i="13"/>
  <c r="Z70" i="12"/>
  <c r="Z70" i="11"/>
  <c r="Z70" i="10"/>
  <c r="Z70" i="9"/>
  <c r="Z70" i="8"/>
  <c r="Z70" i="7"/>
  <c r="Z70" i="6"/>
  <c r="Z47" i="13"/>
  <c r="Z47" i="12"/>
  <c r="Z47" i="11"/>
  <c r="Z47" i="10"/>
  <c r="Z47" i="9"/>
  <c r="Z47" i="8"/>
  <c r="Z47" i="7"/>
  <c r="Z47" i="6"/>
  <c r="Z10" i="13"/>
  <c r="Z10" i="12"/>
  <c r="Z10" i="11"/>
  <c r="Z10" i="10"/>
  <c r="Z10" i="9"/>
  <c r="Z10" i="8"/>
  <c r="Z10" i="7"/>
  <c r="Z10" i="6"/>
  <c r="W13" i="13"/>
  <c r="W13" i="12"/>
  <c r="W13" i="11"/>
  <c r="W13" i="9"/>
  <c r="W13" i="10"/>
  <c r="W13" i="8"/>
  <c r="W13" i="7"/>
  <c r="W13" i="6"/>
  <c r="W46" i="13"/>
  <c r="W46" i="12"/>
  <c r="W46" i="10"/>
  <c r="W46" i="11"/>
  <c r="W46" i="9"/>
  <c r="W46" i="8"/>
  <c r="W46" i="7"/>
  <c r="W46" i="6"/>
  <c r="W6" i="13"/>
  <c r="W6" i="12"/>
  <c r="W6" i="11"/>
  <c r="W6" i="10"/>
  <c r="W6" i="9"/>
  <c r="W6" i="8"/>
  <c r="W6" i="7"/>
  <c r="W6" i="6"/>
  <c r="W45" i="13"/>
  <c r="W45" i="12"/>
  <c r="W45" i="11"/>
  <c r="W45" i="9"/>
  <c r="W45" i="10"/>
  <c r="W45" i="8"/>
  <c r="W45" i="7"/>
  <c r="W45" i="6"/>
  <c r="W23" i="13"/>
  <c r="W23" i="12"/>
  <c r="W23" i="11"/>
  <c r="W23" i="10"/>
  <c r="W23" i="9"/>
  <c r="W23" i="8"/>
  <c r="W23" i="7"/>
  <c r="W23" i="6"/>
  <c r="W11" i="13"/>
  <c r="W11" i="12"/>
  <c r="W11" i="11"/>
  <c r="W11" i="10"/>
  <c r="W11" i="9"/>
  <c r="W11" i="8"/>
  <c r="W11" i="7"/>
  <c r="W11" i="6"/>
  <c r="W81" i="13"/>
  <c r="W81" i="12"/>
  <c r="W81" i="11"/>
  <c r="W81" i="9"/>
  <c r="W81" i="10"/>
  <c r="W81" i="8"/>
  <c r="W81" i="7"/>
  <c r="W81" i="6"/>
  <c r="W21" i="13"/>
  <c r="W21" i="12"/>
  <c r="W21" i="11"/>
  <c r="W21" i="10"/>
  <c r="W21" i="9"/>
  <c r="W21" i="8"/>
  <c r="W21" i="7"/>
  <c r="W21" i="6"/>
  <c r="W19" i="13"/>
  <c r="W19" i="12"/>
  <c r="W19" i="11"/>
  <c r="W19" i="10"/>
  <c r="W19" i="9"/>
  <c r="W19" i="8"/>
  <c r="W19" i="7"/>
  <c r="W19" i="6"/>
  <c r="W24" i="13"/>
  <c r="W24" i="12"/>
  <c r="W24" i="11"/>
  <c r="W24" i="10"/>
  <c r="W24" i="9"/>
  <c r="W24" i="8"/>
  <c r="W24" i="7"/>
  <c r="W24" i="6"/>
  <c r="R51" i="13"/>
  <c r="R51" i="12"/>
  <c r="R51" i="11"/>
  <c r="R51" i="10"/>
  <c r="R51" i="9"/>
  <c r="R51" i="8"/>
  <c r="R51" i="7"/>
  <c r="R51" i="6"/>
  <c r="R32" i="13"/>
  <c r="R32" i="12"/>
  <c r="R32" i="11"/>
  <c r="R32" i="10"/>
  <c r="R32" i="9"/>
  <c r="R32" i="8"/>
  <c r="R32" i="7"/>
  <c r="R32" i="6"/>
  <c r="R55" i="13"/>
  <c r="R55" i="12"/>
  <c r="R55" i="11"/>
  <c r="R55" i="10"/>
  <c r="R55" i="9"/>
  <c r="R55" i="8"/>
  <c r="R55" i="7"/>
  <c r="R55" i="6"/>
  <c r="R78" i="13"/>
  <c r="R78" i="12"/>
  <c r="R78" i="11"/>
  <c r="R78" i="10"/>
  <c r="R78" i="9"/>
  <c r="R78" i="8"/>
  <c r="R78" i="7"/>
  <c r="R78" i="6"/>
  <c r="R87" i="13"/>
  <c r="R87" i="12"/>
  <c r="R87" i="11"/>
  <c r="R87" i="10"/>
  <c r="R87" i="9"/>
  <c r="R87" i="8"/>
  <c r="R87" i="7"/>
  <c r="R87" i="6"/>
  <c r="R52" i="13"/>
  <c r="R52" i="12"/>
  <c r="R52" i="11"/>
  <c r="R52" i="10"/>
  <c r="R52" i="9"/>
  <c r="R52" i="8"/>
  <c r="R52" i="7"/>
  <c r="R52" i="6"/>
  <c r="R58" i="13"/>
  <c r="R58" i="12"/>
  <c r="R58" i="11"/>
  <c r="R58" i="10"/>
  <c r="R58" i="9"/>
  <c r="R58" i="8"/>
  <c r="R58" i="7"/>
  <c r="R58" i="6"/>
  <c r="R68" i="13"/>
  <c r="R68" i="12"/>
  <c r="R68" i="11"/>
  <c r="R68" i="10"/>
  <c r="R68" i="9"/>
  <c r="R68" i="8"/>
  <c r="R68" i="7"/>
  <c r="R68" i="6"/>
  <c r="R30" i="13"/>
  <c r="R30" i="12"/>
  <c r="R30" i="11"/>
  <c r="R30" i="10"/>
  <c r="R30" i="9"/>
  <c r="R30" i="8"/>
  <c r="R30" i="7"/>
  <c r="R30" i="6"/>
  <c r="R28" i="13"/>
  <c r="R28" i="12"/>
  <c r="R28" i="11"/>
  <c r="R28" i="10"/>
  <c r="R28" i="9"/>
  <c r="R28" i="8"/>
  <c r="R28" i="7"/>
  <c r="R28" i="6"/>
  <c r="V40" i="13"/>
  <c r="V40" i="12"/>
  <c r="V40" i="11"/>
  <c r="V40" i="10"/>
  <c r="V40" i="9"/>
  <c r="V40" i="8"/>
  <c r="V40" i="7"/>
  <c r="V40" i="6"/>
  <c r="V36" i="13"/>
  <c r="V36" i="12"/>
  <c r="V36" i="11"/>
  <c r="V36" i="10"/>
  <c r="V36" i="9"/>
  <c r="V36" i="8"/>
  <c r="V36" i="7"/>
  <c r="V36" i="6"/>
  <c r="V30" i="13"/>
  <c r="V30" i="12"/>
  <c r="V30" i="11"/>
  <c r="V30" i="10"/>
  <c r="V30" i="9"/>
  <c r="V30" i="8"/>
  <c r="V30" i="7"/>
  <c r="V30" i="6"/>
  <c r="V87" i="13"/>
  <c r="V87" i="12"/>
  <c r="V87" i="11"/>
  <c r="V87" i="10"/>
  <c r="V87" i="9"/>
  <c r="V87" i="8"/>
  <c r="V87" i="7"/>
  <c r="V87" i="6"/>
  <c r="V37" i="13"/>
  <c r="V37" i="12"/>
  <c r="V37" i="10"/>
  <c r="V37" i="11"/>
  <c r="V37" i="9"/>
  <c r="V37" i="8"/>
  <c r="V37" i="7"/>
  <c r="V37" i="6"/>
  <c r="V41" i="13"/>
  <c r="V41" i="12"/>
  <c r="V41" i="11"/>
  <c r="V41" i="10"/>
  <c r="V41" i="9"/>
  <c r="V41" i="8"/>
  <c r="V41" i="7"/>
  <c r="V41" i="6"/>
  <c r="V64" i="13"/>
  <c r="V64" i="12"/>
  <c r="V64" i="11"/>
  <c r="V64" i="10"/>
  <c r="V64" i="9"/>
  <c r="V64" i="8"/>
  <c r="V64" i="7"/>
  <c r="V64" i="6"/>
  <c r="V79" i="13"/>
  <c r="V79" i="12"/>
  <c r="V79" i="11"/>
  <c r="V79" i="10"/>
  <c r="V79" i="9"/>
  <c r="V79" i="8"/>
  <c r="V79" i="7"/>
  <c r="V79" i="6"/>
  <c r="V42" i="13"/>
  <c r="V42" i="12"/>
  <c r="V42" i="11"/>
  <c r="V42" i="10"/>
  <c r="V42" i="9"/>
  <c r="V42" i="8"/>
  <c r="V42" i="7"/>
  <c r="V42" i="6"/>
  <c r="V61" i="13"/>
  <c r="V61" i="12"/>
  <c r="V61" i="10"/>
  <c r="V61" i="11"/>
  <c r="V61" i="9"/>
  <c r="V61" i="8"/>
  <c r="V61" i="7"/>
  <c r="V61" i="6"/>
  <c r="V73" i="13"/>
  <c r="V73" i="12"/>
  <c r="V73" i="11"/>
  <c r="V73" i="10"/>
  <c r="V73" i="9"/>
  <c r="V73" i="8"/>
  <c r="V73" i="7"/>
  <c r="V73" i="6"/>
  <c r="Z9" i="13"/>
  <c r="Z9" i="12"/>
  <c r="Z9" i="11"/>
  <c r="Z9" i="10"/>
  <c r="Z9" i="9"/>
  <c r="Z9" i="8"/>
  <c r="Z9" i="7"/>
  <c r="Z9" i="6"/>
  <c r="Z8" i="13"/>
  <c r="Z8" i="12"/>
  <c r="Z8" i="11"/>
  <c r="Z8" i="9"/>
  <c r="Z8" i="10"/>
  <c r="Z8" i="8"/>
  <c r="Z8" i="7"/>
  <c r="Z8" i="6"/>
  <c r="Z51" i="13"/>
  <c r="Z51" i="12"/>
  <c r="Z51" i="11"/>
  <c r="Z51" i="10"/>
  <c r="Z51" i="9"/>
  <c r="Z51" i="8"/>
  <c r="Z51" i="7"/>
  <c r="Z51" i="6"/>
  <c r="Z32" i="13"/>
  <c r="Z32" i="12"/>
  <c r="Z32" i="11"/>
  <c r="Z32" i="9"/>
  <c r="Z32" i="10"/>
  <c r="Z32" i="8"/>
  <c r="Z32" i="7"/>
  <c r="Z32" i="6"/>
  <c r="Z40" i="13"/>
  <c r="Z40" i="12"/>
  <c r="Z40" i="11"/>
  <c r="Z40" i="9"/>
  <c r="Z40" i="10"/>
  <c r="Z40" i="8"/>
  <c r="Z40" i="7"/>
  <c r="Z40" i="6"/>
  <c r="Z39" i="13"/>
  <c r="Z39" i="12"/>
  <c r="Z39" i="11"/>
  <c r="Z39" i="10"/>
  <c r="Z39" i="9"/>
  <c r="Z39" i="8"/>
  <c r="Z39" i="7"/>
  <c r="Z39" i="6"/>
  <c r="Z35" i="13"/>
  <c r="Z35" i="12"/>
  <c r="Z35" i="11"/>
  <c r="Z35" i="10"/>
  <c r="Z35" i="9"/>
  <c r="Z35" i="8"/>
  <c r="Z35" i="7"/>
  <c r="Z35" i="6"/>
  <c r="Z31" i="13"/>
  <c r="Z31" i="12"/>
  <c r="Z31" i="11"/>
  <c r="Z31" i="10"/>
  <c r="Z31" i="9"/>
  <c r="Z31" i="8"/>
  <c r="Z31" i="7"/>
  <c r="Z31" i="6"/>
  <c r="Z41" i="13"/>
  <c r="Z41" i="12"/>
  <c r="Z41" i="11"/>
  <c r="Z41" i="10"/>
  <c r="Z41" i="9"/>
  <c r="Z41" i="8"/>
  <c r="Z41" i="7"/>
  <c r="Z41" i="6"/>
  <c r="Z29" i="13"/>
  <c r="Z29" i="12"/>
  <c r="Z29" i="11"/>
  <c r="Z29" i="10"/>
  <c r="Z29" i="9"/>
  <c r="Z29" i="8"/>
  <c r="Z29" i="7"/>
  <c r="Z29" i="6"/>
  <c r="N87" i="13"/>
  <c r="N87" i="12"/>
  <c r="N87" i="11"/>
  <c r="N87" i="10"/>
  <c r="N87" i="9"/>
  <c r="N87" i="7"/>
  <c r="N87" i="8"/>
  <c r="N87" i="6"/>
  <c r="N37" i="13"/>
  <c r="N37" i="12"/>
  <c r="N37" i="11"/>
  <c r="N37" i="10"/>
  <c r="N37" i="9"/>
  <c r="N37" i="7"/>
  <c r="N37" i="8"/>
  <c r="N37" i="6"/>
  <c r="N41" i="13"/>
  <c r="N41" i="12"/>
  <c r="N41" i="11"/>
  <c r="N41" i="10"/>
  <c r="N41" i="9"/>
  <c r="N41" i="7"/>
  <c r="N41" i="8"/>
  <c r="N41" i="6"/>
  <c r="N58" i="13"/>
  <c r="N58" i="12"/>
  <c r="N58" i="11"/>
  <c r="N58" i="10"/>
  <c r="N58" i="9"/>
  <c r="N58" i="8"/>
  <c r="N58" i="7"/>
  <c r="N58" i="6"/>
  <c r="N76" i="13"/>
  <c r="N76" i="12"/>
  <c r="N76" i="11"/>
  <c r="N76" i="10"/>
  <c r="N76" i="9"/>
  <c r="N76" i="7"/>
  <c r="N76" i="8"/>
  <c r="N76" i="6"/>
  <c r="N44" i="13"/>
  <c r="N44" i="12"/>
  <c r="N44" i="11"/>
  <c r="N44" i="10"/>
  <c r="N44" i="9"/>
  <c r="N44" i="7"/>
  <c r="N44" i="8"/>
  <c r="N44" i="6"/>
  <c r="N51" i="13"/>
  <c r="N51" i="12"/>
  <c r="N51" i="11"/>
  <c r="N51" i="10"/>
  <c r="N51" i="9"/>
  <c r="N51" i="7"/>
  <c r="N51" i="8"/>
  <c r="N51" i="6"/>
  <c r="N78" i="13"/>
  <c r="N78" i="12"/>
  <c r="N78" i="11"/>
  <c r="N78" i="10"/>
  <c r="N78" i="9"/>
  <c r="N78" i="8"/>
  <c r="N78" i="7"/>
  <c r="N78" i="6"/>
  <c r="N8" i="13"/>
  <c r="N8" i="12"/>
  <c r="N8" i="11"/>
  <c r="N8" i="10"/>
  <c r="N8" i="9"/>
  <c r="N8" i="7"/>
  <c r="N8" i="8"/>
  <c r="N8" i="6"/>
  <c r="N29" i="13"/>
  <c r="N29" i="12"/>
  <c r="N29" i="11"/>
  <c r="N29" i="10"/>
  <c r="N29" i="9"/>
  <c r="N29" i="7"/>
  <c r="N29" i="8"/>
  <c r="N29" i="6"/>
  <c r="N73" i="13"/>
  <c r="N73" i="12"/>
  <c r="N73" i="11"/>
  <c r="N73" i="10"/>
  <c r="N73" i="9"/>
  <c r="N73" i="7"/>
  <c r="N73" i="8"/>
  <c r="N73" i="6"/>
  <c r="H42" i="13"/>
  <c r="H42" i="12"/>
  <c r="H42" i="10"/>
  <c r="H42" i="11"/>
  <c r="H42" i="9"/>
  <c r="H42" i="7"/>
  <c r="H42" i="8"/>
  <c r="H42" i="6"/>
  <c r="H62" i="13"/>
  <c r="H62" i="12"/>
  <c r="H62" i="10"/>
  <c r="H62" i="11"/>
  <c r="H62" i="9"/>
  <c r="H62" i="7"/>
  <c r="H62" i="8"/>
  <c r="H62" i="6"/>
  <c r="H54" i="13"/>
  <c r="H54" i="12"/>
  <c r="H54" i="11"/>
  <c r="H54" i="10"/>
  <c r="H54" i="9"/>
  <c r="H54" i="7"/>
  <c r="H54" i="8"/>
  <c r="H54" i="6"/>
  <c r="H64" i="13"/>
  <c r="H64" i="12"/>
  <c r="H64" i="11"/>
  <c r="H64" i="10"/>
  <c r="H64" i="9"/>
  <c r="H64" i="8"/>
  <c r="H64" i="7"/>
  <c r="H64" i="6"/>
  <c r="H43" i="13"/>
  <c r="H43" i="12"/>
  <c r="H43" i="11"/>
  <c r="H43" i="10"/>
  <c r="H43" i="9"/>
  <c r="H43" i="7"/>
  <c r="H43" i="8"/>
  <c r="H43" i="6"/>
  <c r="H79" i="13"/>
  <c r="H79" i="12"/>
  <c r="H79" i="11"/>
  <c r="H79" i="10"/>
  <c r="H79" i="9"/>
  <c r="H79" i="7"/>
  <c r="H79" i="8"/>
  <c r="H79" i="6"/>
  <c r="H57" i="13"/>
  <c r="H57" i="12"/>
  <c r="H57" i="11"/>
  <c r="H57" i="10"/>
  <c r="H57" i="9"/>
  <c r="H57" i="7"/>
  <c r="H57" i="8"/>
  <c r="H57" i="6"/>
  <c r="H30" i="13"/>
  <c r="H30" i="12"/>
  <c r="H30" i="10"/>
  <c r="H30" i="11"/>
  <c r="H30" i="9"/>
  <c r="H30" i="7"/>
  <c r="H30" i="8"/>
  <c r="H30" i="6"/>
  <c r="H36" i="13"/>
  <c r="H36" i="12"/>
  <c r="H36" i="11"/>
  <c r="H36" i="10"/>
  <c r="H36" i="9"/>
  <c r="H36" i="8"/>
  <c r="H36" i="7"/>
  <c r="H36" i="6"/>
  <c r="H33" i="13"/>
  <c r="H33" i="12"/>
  <c r="H33" i="11"/>
  <c r="H33" i="10"/>
  <c r="H33" i="9"/>
  <c r="H33" i="7"/>
  <c r="H33" i="8"/>
  <c r="H33" i="6"/>
  <c r="S40" i="13"/>
  <c r="S40" i="12"/>
  <c r="S40" i="11"/>
  <c r="S40" i="10"/>
  <c r="S40" i="9"/>
  <c r="S40" i="8"/>
  <c r="S40" i="7"/>
  <c r="S40" i="6"/>
  <c r="S68" i="13"/>
  <c r="S68" i="12"/>
  <c r="S68" i="11"/>
  <c r="S68" i="10"/>
  <c r="S68" i="9"/>
  <c r="S68" i="8"/>
  <c r="S68" i="7"/>
  <c r="S68" i="6"/>
  <c r="S43" i="13"/>
  <c r="S43" i="12"/>
  <c r="S43" i="11"/>
  <c r="S43" i="10"/>
  <c r="S43" i="9"/>
  <c r="S43" i="8"/>
  <c r="S43" i="7"/>
  <c r="S43" i="6"/>
  <c r="S76" i="13"/>
  <c r="S76" i="12"/>
  <c r="S76" i="11"/>
  <c r="S76" i="10"/>
  <c r="S76" i="9"/>
  <c r="S76" i="8"/>
  <c r="S76" i="7"/>
  <c r="S76" i="6"/>
  <c r="S55" i="13"/>
  <c r="S55" i="12"/>
  <c r="S55" i="11"/>
  <c r="S55" i="10"/>
  <c r="S55" i="9"/>
  <c r="S55" i="8"/>
  <c r="S55" i="7"/>
  <c r="S55" i="6"/>
  <c r="S9" i="13"/>
  <c r="S9" i="12"/>
  <c r="S9" i="11"/>
  <c r="S9" i="10"/>
  <c r="S9" i="9"/>
  <c r="S9" i="8"/>
  <c r="S9" i="7"/>
  <c r="S9" i="6"/>
  <c r="S78" i="13"/>
  <c r="S78" i="12"/>
  <c r="S78" i="10"/>
  <c r="S78" i="11"/>
  <c r="S78" i="9"/>
  <c r="S78" i="8"/>
  <c r="S78" i="7"/>
  <c r="S78" i="6"/>
  <c r="S41" i="13"/>
  <c r="S41" i="12"/>
  <c r="S41" i="11"/>
  <c r="S41" i="10"/>
  <c r="S41" i="9"/>
  <c r="S41" i="8"/>
  <c r="S41" i="7"/>
  <c r="S41" i="6"/>
  <c r="S36" i="13"/>
  <c r="S36" i="12"/>
  <c r="S36" i="11"/>
  <c r="S36" i="10"/>
  <c r="S36" i="9"/>
  <c r="S36" i="8"/>
  <c r="S36" i="7"/>
  <c r="S36" i="6"/>
  <c r="S33" i="13"/>
  <c r="S33" i="12"/>
  <c r="S33" i="11"/>
  <c r="S33" i="10"/>
  <c r="S33" i="9"/>
  <c r="S33" i="8"/>
  <c r="S33" i="7"/>
  <c r="S33" i="6"/>
  <c r="S29" i="13"/>
  <c r="S29" i="12"/>
  <c r="S29" i="11"/>
  <c r="S29" i="10"/>
  <c r="S29" i="9"/>
  <c r="S29" i="8"/>
  <c r="S29" i="7"/>
  <c r="S29" i="6"/>
  <c r="W55" i="13"/>
  <c r="W55" i="12"/>
  <c r="W55" i="11"/>
  <c r="W55" i="10"/>
  <c r="W55" i="9"/>
  <c r="W55" i="8"/>
  <c r="W55" i="7"/>
  <c r="W55" i="6"/>
  <c r="W3" i="13"/>
  <c r="W3" i="12"/>
  <c r="W3" i="11"/>
  <c r="W3" i="10"/>
  <c r="W3" i="9"/>
  <c r="W3" i="8"/>
  <c r="W3" i="7"/>
  <c r="W3" i="6"/>
  <c r="W64" i="13"/>
  <c r="W64" i="12"/>
  <c r="W64" i="11"/>
  <c r="W64" i="10"/>
  <c r="W64" i="9"/>
  <c r="W64" i="8"/>
  <c r="W64" i="7"/>
  <c r="W64" i="6"/>
  <c r="W62" i="13"/>
  <c r="W62" i="12"/>
  <c r="W62" i="10"/>
  <c r="W62" i="11"/>
  <c r="W62" i="9"/>
  <c r="W62" i="8"/>
  <c r="W62" i="7"/>
  <c r="W62" i="6"/>
  <c r="W53" i="13"/>
  <c r="W53" i="12"/>
  <c r="W53" i="11"/>
  <c r="W53" i="10"/>
  <c r="W53" i="9"/>
  <c r="W53" i="8"/>
  <c r="W53" i="7"/>
  <c r="W53" i="6"/>
  <c r="W37" i="13"/>
  <c r="W37" i="12"/>
  <c r="W37" i="11"/>
  <c r="W37" i="10"/>
  <c r="W37" i="9"/>
  <c r="W37" i="8"/>
  <c r="W37" i="7"/>
  <c r="W37" i="6"/>
  <c r="W33" i="13"/>
  <c r="W33" i="12"/>
  <c r="W33" i="11"/>
  <c r="W33" i="9"/>
  <c r="W33" i="10"/>
  <c r="W33" i="8"/>
  <c r="W33" i="7"/>
  <c r="W33" i="6"/>
  <c r="W63" i="13"/>
  <c r="W63" i="12"/>
  <c r="W63" i="11"/>
  <c r="W63" i="10"/>
  <c r="W63" i="9"/>
  <c r="W63" i="8"/>
  <c r="W63" i="7"/>
  <c r="W63" i="6"/>
  <c r="W76" i="13"/>
  <c r="W76" i="12"/>
  <c r="W76" i="11"/>
  <c r="W76" i="10"/>
  <c r="W76" i="9"/>
  <c r="W76" i="8"/>
  <c r="W76" i="7"/>
  <c r="W76" i="6"/>
  <c r="W56" i="13"/>
  <c r="W56" i="12"/>
  <c r="W56" i="11"/>
  <c r="W56" i="10"/>
  <c r="W56" i="9"/>
  <c r="W56" i="8"/>
  <c r="W56" i="7"/>
  <c r="W56" i="6"/>
  <c r="Q57" i="13"/>
  <c r="Q57" i="12"/>
  <c r="Q57" i="11"/>
  <c r="Q57" i="10"/>
  <c r="Q57" i="9"/>
  <c r="Q57" i="8"/>
  <c r="Q57" i="7"/>
  <c r="Q57" i="6"/>
  <c r="Q78" i="13"/>
  <c r="Q78" i="12"/>
  <c r="Q78" i="11"/>
  <c r="Q78" i="10"/>
  <c r="Q78" i="9"/>
  <c r="Q78" i="8"/>
  <c r="Q78" i="7"/>
  <c r="Q78" i="6"/>
  <c r="Q91" i="13"/>
  <c r="Q91" i="12"/>
  <c r="Q91" i="11"/>
  <c r="Q91" i="10"/>
  <c r="Q91" i="9"/>
  <c r="Q91" i="8"/>
  <c r="Q91" i="7"/>
  <c r="Q91" i="6"/>
  <c r="Q37" i="13"/>
  <c r="Q37" i="12"/>
  <c r="Q37" i="11"/>
  <c r="Q37" i="10"/>
  <c r="Q37" i="9"/>
  <c r="Q37" i="8"/>
  <c r="Q37" i="7"/>
  <c r="Q37" i="6"/>
  <c r="Q77" i="13"/>
  <c r="Q77" i="12"/>
  <c r="Q77" i="11"/>
  <c r="Q77" i="10"/>
  <c r="Q77" i="9"/>
  <c r="Q77" i="8"/>
  <c r="Q77" i="7"/>
  <c r="Q77" i="6"/>
  <c r="Q59" i="13"/>
  <c r="Q59" i="12"/>
  <c r="Q59" i="11"/>
  <c r="Q59" i="10"/>
  <c r="Q59" i="9"/>
  <c r="Q59" i="8"/>
  <c r="Q59" i="7"/>
  <c r="Q59" i="6"/>
  <c r="Q34" i="13"/>
  <c r="Q34" i="12"/>
  <c r="Q34" i="11"/>
  <c r="Q34" i="10"/>
  <c r="Q34" i="9"/>
  <c r="Q34" i="8"/>
  <c r="Q34" i="7"/>
  <c r="Q34" i="6"/>
  <c r="Q50" i="13"/>
  <c r="Q50" i="12"/>
  <c r="Q50" i="11"/>
  <c r="Q50" i="10"/>
  <c r="Q50" i="9"/>
  <c r="Q50" i="8"/>
  <c r="Q50" i="7"/>
  <c r="Q50" i="6"/>
  <c r="Q9" i="13"/>
  <c r="Q9" i="12"/>
  <c r="Q9" i="11"/>
  <c r="Q9" i="10"/>
  <c r="Q9" i="9"/>
  <c r="Q9" i="8"/>
  <c r="Q9" i="7"/>
  <c r="Q9" i="6"/>
  <c r="Q40" i="13"/>
  <c r="Q40" i="12"/>
  <c r="Q40" i="10"/>
  <c r="Q40" i="11"/>
  <c r="Q40" i="9"/>
  <c r="Q40" i="8"/>
  <c r="Q40" i="7"/>
  <c r="Q40" i="6"/>
  <c r="Q39" i="13"/>
  <c r="Q39" i="12"/>
  <c r="Q39" i="11"/>
  <c r="Q39" i="10"/>
  <c r="Q39" i="9"/>
  <c r="Q39" i="8"/>
  <c r="Q39" i="7"/>
  <c r="Q39" i="6"/>
  <c r="O51" i="13"/>
  <c r="O51" i="12"/>
  <c r="O51" i="11"/>
  <c r="O51" i="10"/>
  <c r="O51" i="9"/>
  <c r="O51" i="8"/>
  <c r="O51" i="7"/>
  <c r="O51" i="6"/>
  <c r="O50" i="13"/>
  <c r="O50" i="12"/>
  <c r="O50" i="10"/>
  <c r="O50" i="11"/>
  <c r="O50" i="9"/>
  <c r="O50" i="8"/>
  <c r="O50" i="7"/>
  <c r="O50" i="6"/>
  <c r="O38" i="13"/>
  <c r="O38" i="12"/>
  <c r="O38" i="11"/>
  <c r="O38" i="10"/>
  <c r="O38" i="9"/>
  <c r="O38" i="8"/>
  <c r="O38" i="7"/>
  <c r="O38" i="6"/>
  <c r="O32" i="13"/>
  <c r="O32" i="12"/>
  <c r="O32" i="11"/>
  <c r="O32" i="10"/>
  <c r="O32" i="9"/>
  <c r="O32" i="8"/>
  <c r="O32" i="7"/>
  <c r="O32" i="6"/>
  <c r="O87" i="13"/>
  <c r="O87" i="12"/>
  <c r="O87" i="11"/>
  <c r="O87" i="10"/>
  <c r="O87" i="9"/>
  <c r="O87" i="8"/>
  <c r="O87" i="7"/>
  <c r="O87" i="6"/>
  <c r="O52" i="13"/>
  <c r="O52" i="12"/>
  <c r="O52" i="11"/>
  <c r="O52" i="10"/>
  <c r="O52" i="9"/>
  <c r="O52" i="8"/>
  <c r="O52" i="7"/>
  <c r="O52" i="6"/>
  <c r="O36" i="13"/>
  <c r="O36" i="12"/>
  <c r="O36" i="11"/>
  <c r="O36" i="10"/>
  <c r="O36" i="9"/>
  <c r="O36" i="8"/>
  <c r="O36" i="7"/>
  <c r="O36" i="6"/>
  <c r="O57" i="13"/>
  <c r="O57" i="12"/>
  <c r="O57" i="11"/>
  <c r="O57" i="10"/>
  <c r="O57" i="9"/>
  <c r="O57" i="7"/>
  <c r="O57" i="8"/>
  <c r="O57" i="6"/>
  <c r="O68" i="13"/>
  <c r="O68" i="12"/>
  <c r="O68" i="11"/>
  <c r="O68" i="10"/>
  <c r="O68" i="9"/>
  <c r="O68" i="8"/>
  <c r="O68" i="7"/>
  <c r="O68" i="6"/>
  <c r="O30" i="13"/>
  <c r="O30" i="12"/>
  <c r="O30" i="11"/>
  <c r="O30" i="10"/>
  <c r="O30" i="9"/>
  <c r="O30" i="8"/>
  <c r="O30" i="7"/>
  <c r="O30" i="6"/>
  <c r="I78" i="13"/>
  <c r="I78" i="12"/>
  <c r="I78" i="11"/>
  <c r="I78" i="10"/>
  <c r="I78" i="9"/>
  <c r="I78" i="7"/>
  <c r="I78" i="8"/>
  <c r="I78" i="6"/>
  <c r="I91" i="13"/>
  <c r="I91" i="12"/>
  <c r="I91" i="10"/>
  <c r="I91" i="11"/>
  <c r="I91" i="9"/>
  <c r="I91" i="7"/>
  <c r="I91" i="8"/>
  <c r="I91" i="6"/>
  <c r="I57" i="13"/>
  <c r="I57" i="11"/>
  <c r="I57" i="12"/>
  <c r="I57" i="10"/>
  <c r="I57" i="9"/>
  <c r="I57" i="8"/>
  <c r="I57" i="7"/>
  <c r="I57" i="6"/>
  <c r="I73" i="13"/>
  <c r="I73" i="12"/>
  <c r="I73" i="11"/>
  <c r="I73" i="10"/>
  <c r="I73" i="9"/>
  <c r="I73" i="8"/>
  <c r="I73" i="7"/>
  <c r="I73" i="6"/>
  <c r="I35" i="13"/>
  <c r="I35" i="12"/>
  <c r="I35" i="11"/>
  <c r="I35" i="10"/>
  <c r="I35" i="9"/>
  <c r="I35" i="7"/>
  <c r="I35" i="8"/>
  <c r="I35" i="6"/>
  <c r="I31" i="13"/>
  <c r="I31" i="12"/>
  <c r="I31" i="11"/>
  <c r="I31" i="10"/>
  <c r="I31" i="9"/>
  <c r="I31" i="7"/>
  <c r="I31" i="8"/>
  <c r="I31" i="6"/>
  <c r="I41" i="13"/>
  <c r="I41" i="11"/>
  <c r="I41" i="12"/>
  <c r="I41" i="10"/>
  <c r="I41" i="9"/>
  <c r="I41" i="8"/>
  <c r="I41" i="7"/>
  <c r="I41" i="6"/>
  <c r="I50" i="13"/>
  <c r="I50" i="12"/>
  <c r="I50" i="11"/>
  <c r="I50" i="10"/>
  <c r="I50" i="9"/>
  <c r="I50" i="7"/>
  <c r="I50" i="8"/>
  <c r="I50" i="6"/>
  <c r="I44" i="13"/>
  <c r="I44" i="12"/>
  <c r="I44" i="10"/>
  <c r="I44" i="11"/>
  <c r="I44" i="9"/>
  <c r="I44" i="7"/>
  <c r="I44" i="8"/>
  <c r="I44" i="6"/>
  <c r="I43" i="13"/>
  <c r="I43" i="12"/>
  <c r="I43" i="11"/>
  <c r="I43" i="10"/>
  <c r="I43" i="9"/>
  <c r="I43" i="7"/>
  <c r="I43" i="8"/>
  <c r="I43" i="6"/>
  <c r="I79" i="13"/>
  <c r="I79" i="12"/>
  <c r="I79" i="10"/>
  <c r="I79" i="11"/>
  <c r="I79" i="9"/>
  <c r="I79" i="7"/>
  <c r="I79" i="8"/>
  <c r="I79" i="6"/>
  <c r="X66" i="13"/>
  <c r="X66" i="12"/>
  <c r="X66" i="11"/>
  <c r="X66" i="10"/>
  <c r="X66" i="9"/>
  <c r="X66" i="8"/>
  <c r="X66" i="7"/>
  <c r="X66" i="6"/>
  <c r="X20" i="13"/>
  <c r="X20" i="12"/>
  <c r="X20" i="11"/>
  <c r="X20" i="10"/>
  <c r="X20" i="9"/>
  <c r="X20" i="8"/>
  <c r="X20" i="7"/>
  <c r="X20" i="6"/>
  <c r="X13" i="13"/>
  <c r="X13" i="12"/>
  <c r="X13" i="11"/>
  <c r="X13" i="10"/>
  <c r="X13" i="9"/>
  <c r="X13" i="8"/>
  <c r="X13" i="7"/>
  <c r="X13" i="6"/>
  <c r="X46" i="13"/>
  <c r="X46" i="12"/>
  <c r="X46" i="11"/>
  <c r="X46" i="9"/>
  <c r="X46" i="10"/>
  <c r="X46" i="8"/>
  <c r="X46" i="7"/>
  <c r="X46" i="6"/>
  <c r="X5" i="13"/>
  <c r="X5" i="12"/>
  <c r="X5" i="11"/>
  <c r="X5" i="10"/>
  <c r="X5" i="9"/>
  <c r="X5" i="8"/>
  <c r="X5" i="7"/>
  <c r="X5" i="6"/>
  <c r="X80" i="13"/>
  <c r="X80" i="12"/>
  <c r="X80" i="11"/>
  <c r="X80" i="10"/>
  <c r="X80" i="9"/>
  <c r="X80" i="8"/>
  <c r="X80" i="7"/>
  <c r="X80" i="6"/>
  <c r="X74" i="13"/>
  <c r="X74" i="12"/>
  <c r="X74" i="11"/>
  <c r="X74" i="9"/>
  <c r="X74" i="10"/>
  <c r="X74" i="8"/>
  <c r="X74" i="7"/>
  <c r="X74" i="6"/>
  <c r="X84" i="13"/>
  <c r="X84" i="12"/>
  <c r="X84" i="11"/>
  <c r="X84" i="10"/>
  <c r="X84" i="9"/>
  <c r="X84" i="8"/>
  <c r="X84" i="7"/>
  <c r="X84" i="6"/>
  <c r="X86" i="13"/>
  <c r="X86" i="12"/>
  <c r="X86" i="11"/>
  <c r="X86" i="9"/>
  <c r="X86" i="10"/>
  <c r="X86" i="8"/>
  <c r="X86" i="7"/>
  <c r="X86" i="6"/>
  <c r="X72" i="13"/>
  <c r="X72" i="12"/>
  <c r="X72" i="11"/>
  <c r="X72" i="10"/>
  <c r="X72" i="9"/>
  <c r="X72" i="8"/>
  <c r="X72" i="7"/>
  <c r="X72" i="6"/>
  <c r="U49" i="13"/>
  <c r="U49" i="12"/>
  <c r="U49" i="11"/>
  <c r="U49" i="10"/>
  <c r="U49" i="9"/>
  <c r="U49" i="8"/>
  <c r="U49" i="7"/>
  <c r="U49" i="6"/>
  <c r="U81" i="13"/>
  <c r="U81" i="12"/>
  <c r="U81" i="11"/>
  <c r="U81" i="10"/>
  <c r="U81" i="9"/>
  <c r="U81" i="8"/>
  <c r="U81" i="7"/>
  <c r="U81" i="6"/>
  <c r="U20" i="13"/>
  <c r="U20" i="12"/>
  <c r="U20" i="10"/>
  <c r="U20" i="11"/>
  <c r="U20" i="9"/>
  <c r="U20" i="8"/>
  <c r="U20" i="7"/>
  <c r="U20" i="6"/>
  <c r="U12" i="13"/>
  <c r="U12" i="12"/>
  <c r="U12" i="10"/>
  <c r="U12" i="11"/>
  <c r="U12" i="9"/>
  <c r="U12" i="8"/>
  <c r="U12" i="7"/>
  <c r="U12" i="6"/>
  <c r="U83" i="13"/>
  <c r="U83" i="12"/>
  <c r="U83" i="11"/>
  <c r="U83" i="10"/>
  <c r="U83" i="9"/>
  <c r="U83" i="8"/>
  <c r="U83" i="7"/>
  <c r="U83" i="6"/>
  <c r="U71" i="13"/>
  <c r="U71" i="12"/>
  <c r="U71" i="11"/>
  <c r="U71" i="10"/>
  <c r="U71" i="9"/>
  <c r="U71" i="8"/>
  <c r="U71" i="7"/>
  <c r="U71" i="6"/>
  <c r="U65" i="13"/>
  <c r="U65" i="12"/>
  <c r="U65" i="11"/>
  <c r="U65" i="10"/>
  <c r="U65" i="9"/>
  <c r="U65" i="8"/>
  <c r="U65" i="7"/>
  <c r="U65" i="6"/>
  <c r="U13" i="13"/>
  <c r="U13" i="12"/>
  <c r="U13" i="11"/>
  <c r="U13" i="10"/>
  <c r="U13" i="9"/>
  <c r="U13" i="8"/>
  <c r="U13" i="7"/>
  <c r="U13" i="6"/>
  <c r="U69" i="13"/>
  <c r="U69" i="12"/>
  <c r="U69" i="11"/>
  <c r="U69" i="10"/>
  <c r="U69" i="9"/>
  <c r="U69" i="8"/>
  <c r="U69" i="7"/>
  <c r="U69" i="6"/>
  <c r="K7" i="13"/>
  <c r="K7" i="12"/>
  <c r="K7" i="11"/>
  <c r="K7" i="10"/>
  <c r="K7" i="9"/>
  <c r="K7" i="8"/>
  <c r="K7" i="7"/>
  <c r="K7" i="6"/>
  <c r="K74" i="13"/>
  <c r="K74" i="12"/>
  <c r="K74" i="11"/>
  <c r="K74" i="10"/>
  <c r="K74" i="9"/>
  <c r="K74" i="7"/>
  <c r="K74" i="8"/>
  <c r="K74" i="6"/>
  <c r="K86" i="13"/>
  <c r="K86" i="12"/>
  <c r="K86" i="11"/>
  <c r="K86" i="10"/>
  <c r="K86" i="9"/>
  <c r="K86" i="7"/>
  <c r="K86" i="8"/>
  <c r="K86" i="6"/>
  <c r="K14" i="13"/>
  <c r="K14" i="12"/>
  <c r="K14" i="11"/>
  <c r="K14" i="10"/>
  <c r="K14" i="9"/>
  <c r="K14" i="7"/>
  <c r="K14" i="8"/>
  <c r="K14" i="6"/>
  <c r="K47" i="13"/>
  <c r="K47" i="12"/>
  <c r="K47" i="11"/>
  <c r="K47" i="10"/>
  <c r="K47" i="9"/>
  <c r="K47" i="8"/>
  <c r="K47" i="7"/>
  <c r="K47" i="6"/>
  <c r="K6" i="13"/>
  <c r="K6" i="12"/>
  <c r="K6" i="11"/>
  <c r="K6" i="10"/>
  <c r="K6" i="9"/>
  <c r="K6" i="7"/>
  <c r="K6" i="8"/>
  <c r="K6" i="6"/>
  <c r="K92" i="13"/>
  <c r="K92" i="12"/>
  <c r="K92" i="11"/>
  <c r="K92" i="10"/>
  <c r="K92" i="9"/>
  <c r="K92" i="7"/>
  <c r="K92" i="8"/>
  <c r="K92" i="6"/>
  <c r="K45" i="13"/>
  <c r="K45" i="12"/>
  <c r="K45" i="11"/>
  <c r="K45" i="10"/>
  <c r="K45" i="9"/>
  <c r="K45" i="7"/>
  <c r="K45" i="8"/>
  <c r="K45" i="6"/>
  <c r="K17" i="13"/>
  <c r="K17" i="12"/>
  <c r="K17" i="11"/>
  <c r="K17" i="10"/>
  <c r="K17" i="9"/>
  <c r="K17" i="7"/>
  <c r="K17" i="8"/>
  <c r="K17" i="6"/>
  <c r="K23" i="13"/>
  <c r="K23" i="12"/>
  <c r="K23" i="11"/>
  <c r="K23" i="10"/>
  <c r="K23" i="9"/>
  <c r="K23" i="8"/>
  <c r="K23" i="7"/>
  <c r="K23" i="6"/>
  <c r="O13" i="13"/>
  <c r="O13" i="12"/>
  <c r="O13" i="11"/>
  <c r="O13" i="10"/>
  <c r="O13" i="9"/>
  <c r="O13" i="8"/>
  <c r="O13" i="7"/>
  <c r="O13" i="6"/>
  <c r="O46" i="13"/>
  <c r="O46" i="12"/>
  <c r="O46" i="11"/>
  <c r="O46" i="10"/>
  <c r="O46" i="9"/>
  <c r="O46" i="8"/>
  <c r="O46" i="7"/>
  <c r="O46" i="6"/>
  <c r="O6" i="13"/>
  <c r="O6" i="12"/>
  <c r="O6" i="11"/>
  <c r="O6" i="10"/>
  <c r="O6" i="9"/>
  <c r="O6" i="8"/>
  <c r="O6" i="7"/>
  <c r="O6" i="6"/>
  <c r="O45" i="13"/>
  <c r="O45" i="12"/>
  <c r="O45" i="11"/>
  <c r="O45" i="10"/>
  <c r="O45" i="9"/>
  <c r="O45" i="8"/>
  <c r="O45" i="7"/>
  <c r="O45" i="6"/>
  <c r="O23" i="13"/>
  <c r="O23" i="12"/>
  <c r="O23" i="11"/>
  <c r="O23" i="10"/>
  <c r="O23" i="9"/>
  <c r="O23" i="8"/>
  <c r="O23" i="7"/>
  <c r="O23" i="6"/>
  <c r="O11" i="13"/>
  <c r="O11" i="12"/>
  <c r="O11" i="11"/>
  <c r="O11" i="10"/>
  <c r="O11" i="9"/>
  <c r="O11" i="8"/>
  <c r="O11" i="7"/>
  <c r="O11" i="6"/>
  <c r="O81" i="13"/>
  <c r="O81" i="12"/>
  <c r="O81" i="11"/>
  <c r="O81" i="10"/>
  <c r="O81" i="9"/>
  <c r="O81" i="7"/>
  <c r="O81" i="8"/>
  <c r="O81" i="6"/>
  <c r="O83" i="13"/>
  <c r="O83" i="12"/>
  <c r="O83" i="11"/>
  <c r="O83" i="10"/>
  <c r="O83" i="9"/>
  <c r="O83" i="8"/>
  <c r="O83" i="7"/>
  <c r="O83" i="6"/>
  <c r="O19" i="13"/>
  <c r="O19" i="12"/>
  <c r="O19" i="11"/>
  <c r="O19" i="10"/>
  <c r="O19" i="9"/>
  <c r="O19" i="8"/>
  <c r="O19" i="7"/>
  <c r="O19" i="6"/>
  <c r="O24" i="13"/>
  <c r="O24" i="12"/>
  <c r="O24" i="11"/>
  <c r="O24" i="10"/>
  <c r="O24" i="9"/>
  <c r="O24" i="8"/>
  <c r="O24" i="7"/>
  <c r="O24" i="6"/>
  <c r="L66" i="13"/>
  <c r="L66" i="12"/>
  <c r="L66" i="11"/>
  <c r="L66" i="10"/>
  <c r="L66" i="9"/>
  <c r="L66" i="7"/>
  <c r="L66" i="8"/>
  <c r="L66" i="6"/>
  <c r="L20" i="13"/>
  <c r="L20" i="12"/>
  <c r="L20" i="11"/>
  <c r="L20" i="10"/>
  <c r="L20" i="9"/>
  <c r="L20" i="8"/>
  <c r="L20" i="7"/>
  <c r="L20" i="6"/>
  <c r="L13" i="13"/>
  <c r="L13" i="12"/>
  <c r="L13" i="11"/>
  <c r="L13" i="10"/>
  <c r="L13" i="9"/>
  <c r="L13" i="7"/>
  <c r="L13" i="8"/>
  <c r="L13" i="6"/>
  <c r="L46" i="13"/>
  <c r="L46" i="12"/>
  <c r="L46" i="11"/>
  <c r="L46" i="10"/>
  <c r="L46" i="9"/>
  <c r="L46" i="7"/>
  <c r="L46" i="8"/>
  <c r="L46" i="6"/>
  <c r="L5" i="13"/>
  <c r="L5" i="12"/>
  <c r="L5" i="11"/>
  <c r="L5" i="10"/>
  <c r="L5" i="9"/>
  <c r="L5" i="7"/>
  <c r="L5" i="8"/>
  <c r="L5" i="6"/>
  <c r="L80" i="13"/>
  <c r="L80" i="12"/>
  <c r="L80" i="11"/>
  <c r="L80" i="10"/>
  <c r="L80" i="9"/>
  <c r="L80" i="8"/>
  <c r="L80" i="7"/>
  <c r="L80" i="6"/>
  <c r="L74" i="13"/>
  <c r="L74" i="12"/>
  <c r="L74" i="11"/>
  <c r="L74" i="10"/>
  <c r="L74" i="9"/>
  <c r="L74" i="7"/>
  <c r="L74" i="8"/>
  <c r="L74" i="6"/>
  <c r="L19" i="13"/>
  <c r="L19" i="12"/>
  <c r="L19" i="11"/>
  <c r="L19" i="10"/>
  <c r="L19" i="9"/>
  <c r="L19" i="7"/>
  <c r="L19" i="8"/>
  <c r="L19" i="6"/>
  <c r="L24" i="13"/>
  <c r="L24" i="12"/>
  <c r="L24" i="11"/>
  <c r="L24" i="10"/>
  <c r="L24" i="9"/>
  <c r="L24" i="8"/>
  <c r="L24" i="7"/>
  <c r="L24" i="6"/>
  <c r="M47" i="13"/>
  <c r="M47" i="12"/>
  <c r="M47" i="11"/>
  <c r="M47" i="10"/>
  <c r="M47" i="9"/>
  <c r="M47" i="7"/>
  <c r="M47" i="8"/>
  <c r="M47" i="6"/>
  <c r="M10" i="13"/>
  <c r="M10" i="12"/>
  <c r="M10" i="11"/>
  <c r="M10" i="10"/>
  <c r="M10" i="9"/>
  <c r="M10" i="7"/>
  <c r="M10" i="8"/>
  <c r="M10" i="6"/>
  <c r="M6" i="13"/>
  <c r="M6" i="12"/>
  <c r="M6" i="11"/>
  <c r="M6" i="10"/>
  <c r="M6" i="9"/>
  <c r="M6" i="7"/>
  <c r="M6" i="8"/>
  <c r="M6" i="6"/>
  <c r="M92" i="13"/>
  <c r="M92" i="12"/>
  <c r="M92" i="10"/>
  <c r="M92" i="11"/>
  <c r="M92" i="9"/>
  <c r="M92" i="7"/>
  <c r="M92" i="8"/>
  <c r="M92" i="6"/>
  <c r="M45" i="13"/>
  <c r="M45" i="12"/>
  <c r="M45" i="11"/>
  <c r="M45" i="10"/>
  <c r="M45" i="9"/>
  <c r="M45" i="8"/>
  <c r="M45" i="7"/>
  <c r="M45" i="6"/>
  <c r="M17" i="13"/>
  <c r="M17" i="12"/>
  <c r="M17" i="11"/>
  <c r="M17" i="10"/>
  <c r="M17" i="9"/>
  <c r="M17" i="8"/>
  <c r="M17" i="7"/>
  <c r="M17" i="6"/>
  <c r="M23" i="13"/>
  <c r="M23" i="12"/>
  <c r="M23" i="11"/>
  <c r="M23" i="10"/>
  <c r="M23" i="9"/>
  <c r="M23" i="7"/>
  <c r="M23" i="8"/>
  <c r="M23" i="6"/>
  <c r="M7" i="13"/>
  <c r="M7" i="12"/>
  <c r="M7" i="11"/>
  <c r="M7" i="10"/>
  <c r="M7" i="9"/>
  <c r="M7" i="7"/>
  <c r="M7" i="8"/>
  <c r="M7" i="6"/>
  <c r="M80" i="13"/>
  <c r="M80" i="12"/>
  <c r="M80" i="11"/>
  <c r="M80" i="10"/>
  <c r="M80" i="9"/>
  <c r="M80" i="7"/>
  <c r="M80" i="8"/>
  <c r="M80" i="6"/>
  <c r="M74" i="13"/>
  <c r="M74" i="12"/>
  <c r="M74" i="11"/>
  <c r="M74" i="10"/>
  <c r="M74" i="9"/>
  <c r="M74" i="7"/>
  <c r="M74" i="8"/>
  <c r="M74" i="6"/>
  <c r="Y47" i="13"/>
  <c r="Y47" i="12"/>
  <c r="Y47" i="11"/>
  <c r="Y47" i="10"/>
  <c r="Y47" i="9"/>
  <c r="Y47" i="8"/>
  <c r="Y47" i="7"/>
  <c r="Y47" i="6"/>
  <c r="Y10" i="13"/>
  <c r="Y10" i="12"/>
  <c r="Y10" i="11"/>
  <c r="Y10" i="10"/>
  <c r="Y10" i="9"/>
  <c r="Y10" i="8"/>
  <c r="Y10" i="7"/>
  <c r="Y10" i="6"/>
  <c r="Y6" i="13"/>
  <c r="Y6" i="12"/>
  <c r="Y6" i="11"/>
  <c r="Y6" i="10"/>
  <c r="Y6" i="9"/>
  <c r="Y6" i="8"/>
  <c r="Y6" i="7"/>
  <c r="Y6" i="6"/>
  <c r="Y92" i="13"/>
  <c r="Y92" i="12"/>
  <c r="Y92" i="11"/>
  <c r="Y92" i="10"/>
  <c r="Y92" i="9"/>
  <c r="Y92" i="8"/>
  <c r="Y92" i="7"/>
  <c r="Y92" i="6"/>
  <c r="Y45" i="13"/>
  <c r="Y45" i="12"/>
  <c r="Y45" i="11"/>
  <c r="Y45" i="10"/>
  <c r="Y45" i="9"/>
  <c r="Y45" i="8"/>
  <c r="Y45" i="7"/>
  <c r="Y45" i="6"/>
  <c r="Y17" i="13"/>
  <c r="Y17" i="12"/>
  <c r="Y17" i="11"/>
  <c r="Y17" i="10"/>
  <c r="Y17" i="9"/>
  <c r="Y17" i="8"/>
  <c r="Y17" i="7"/>
  <c r="Y17" i="6"/>
  <c r="Y23" i="13"/>
  <c r="Y23" i="12"/>
  <c r="Y23" i="11"/>
  <c r="Y23" i="9"/>
  <c r="Y23" i="10"/>
  <c r="Y23" i="8"/>
  <c r="Y23" i="7"/>
  <c r="Y23" i="6"/>
  <c r="Y7" i="13"/>
  <c r="Y7" i="12"/>
  <c r="Y7" i="11"/>
  <c r="Y7" i="9"/>
  <c r="Y7" i="10"/>
  <c r="Y7" i="8"/>
  <c r="Y7" i="7"/>
  <c r="Y7" i="6"/>
  <c r="Y80" i="13"/>
  <c r="Y80" i="12"/>
  <c r="Y80" i="11"/>
  <c r="Y80" i="10"/>
  <c r="Y80" i="9"/>
  <c r="Y80" i="8"/>
  <c r="Y80" i="7"/>
  <c r="Y80" i="6"/>
  <c r="Y74" i="13"/>
  <c r="Y74" i="12"/>
  <c r="Y74" i="11"/>
  <c r="Y74" i="10"/>
  <c r="Y74" i="9"/>
  <c r="Y74" i="8"/>
  <c r="Y74" i="7"/>
  <c r="Y74" i="6"/>
  <c r="R11" i="13"/>
  <c r="R11" i="12"/>
  <c r="R11" i="11"/>
  <c r="R11" i="10"/>
  <c r="R11" i="9"/>
  <c r="R11" i="8"/>
  <c r="R11" i="7"/>
  <c r="R11" i="6"/>
  <c r="R81" i="13"/>
  <c r="R81" i="12"/>
  <c r="R81" i="10"/>
  <c r="R81" i="11"/>
  <c r="R81" i="9"/>
  <c r="R81" i="8"/>
  <c r="R81" i="7"/>
  <c r="R81" i="6"/>
  <c r="R21" i="13"/>
  <c r="R21" i="12"/>
  <c r="R21" i="10"/>
  <c r="R21" i="11"/>
  <c r="R21" i="9"/>
  <c r="R21" i="8"/>
  <c r="R21" i="7"/>
  <c r="R21" i="6"/>
  <c r="R19" i="13"/>
  <c r="R19" i="12"/>
  <c r="R19" i="11"/>
  <c r="R19" i="10"/>
  <c r="R19" i="9"/>
  <c r="R19" i="8"/>
  <c r="R19" i="7"/>
  <c r="R19" i="6"/>
  <c r="R24" i="13"/>
  <c r="R24" i="12"/>
  <c r="R24" i="11"/>
  <c r="R24" i="10"/>
  <c r="R24" i="9"/>
  <c r="R24" i="8"/>
  <c r="R24" i="7"/>
  <c r="R24" i="6"/>
  <c r="R4" i="13"/>
  <c r="R4" i="12"/>
  <c r="R4" i="11"/>
  <c r="R4" i="10"/>
  <c r="R4" i="9"/>
  <c r="R4" i="8"/>
  <c r="R4" i="7"/>
  <c r="R4" i="6"/>
  <c r="R66" i="13"/>
  <c r="R66" i="12"/>
  <c r="R66" i="11"/>
  <c r="R66" i="10"/>
  <c r="R66" i="9"/>
  <c r="R66" i="8"/>
  <c r="R66" i="7"/>
  <c r="R66" i="6"/>
  <c r="R22" i="13"/>
  <c r="R22" i="12"/>
  <c r="R22" i="11"/>
  <c r="R22" i="10"/>
  <c r="R22" i="9"/>
  <c r="R22" i="8"/>
  <c r="R22" i="7"/>
  <c r="R22" i="6"/>
  <c r="R20" i="13"/>
  <c r="R20" i="12"/>
  <c r="R20" i="11"/>
  <c r="R20" i="10"/>
  <c r="R20" i="9"/>
  <c r="R20" i="8"/>
  <c r="R20" i="7"/>
  <c r="R20" i="6"/>
  <c r="R25" i="13"/>
  <c r="R25" i="12"/>
  <c r="R25" i="11"/>
  <c r="R25" i="10"/>
  <c r="R25" i="9"/>
  <c r="R25" i="8"/>
  <c r="R25" i="7"/>
  <c r="R25" i="6"/>
  <c r="P82" i="13"/>
  <c r="P82" i="12"/>
  <c r="P82" i="11"/>
  <c r="P82" i="10"/>
  <c r="P82" i="9"/>
  <c r="P82" i="8"/>
  <c r="P82" i="7"/>
  <c r="P82" i="6"/>
  <c r="P60" i="13"/>
  <c r="P60" i="12"/>
  <c r="P60" i="11"/>
  <c r="P60" i="10"/>
  <c r="P60" i="9"/>
  <c r="P60" i="8"/>
  <c r="P60" i="7"/>
  <c r="P60" i="6"/>
  <c r="P85" i="13"/>
  <c r="P85" i="12"/>
  <c r="P85" i="11"/>
  <c r="P85" i="10"/>
  <c r="P85" i="9"/>
  <c r="P85" i="8"/>
  <c r="P85" i="7"/>
  <c r="P85" i="6"/>
  <c r="P49" i="13"/>
  <c r="P49" i="12"/>
  <c r="P49" i="11"/>
  <c r="P49" i="10"/>
  <c r="P49" i="9"/>
  <c r="P49" i="8"/>
  <c r="P49" i="7"/>
  <c r="P49" i="6"/>
  <c r="P11" i="13"/>
  <c r="P11" i="12"/>
  <c r="P11" i="10"/>
  <c r="P11" i="11"/>
  <c r="P11" i="9"/>
  <c r="P11" i="8"/>
  <c r="P11" i="7"/>
  <c r="P11" i="6"/>
  <c r="P81" i="13"/>
  <c r="P81" i="12"/>
  <c r="P81" i="11"/>
  <c r="P81" i="10"/>
  <c r="P81" i="9"/>
  <c r="P81" i="8"/>
  <c r="P81" i="7"/>
  <c r="P81" i="6"/>
  <c r="P83" i="13"/>
  <c r="P83" i="12"/>
  <c r="P83" i="11"/>
  <c r="P83" i="10"/>
  <c r="P83" i="9"/>
  <c r="P83" i="8"/>
  <c r="P83" i="7"/>
  <c r="P83" i="6"/>
  <c r="P19" i="13"/>
  <c r="P19" i="12"/>
  <c r="P19" i="11"/>
  <c r="P19" i="10"/>
  <c r="P19" i="9"/>
  <c r="P19" i="8"/>
  <c r="P19" i="7"/>
  <c r="P19" i="6"/>
  <c r="P24" i="13"/>
  <c r="P24" i="12"/>
  <c r="P24" i="11"/>
  <c r="P24" i="10"/>
  <c r="P24" i="9"/>
  <c r="P24" i="8"/>
  <c r="P24" i="7"/>
  <c r="P24" i="6"/>
  <c r="H12" i="13"/>
  <c r="H12" i="12"/>
  <c r="H12" i="11"/>
  <c r="H12" i="10"/>
  <c r="H12" i="9"/>
  <c r="H12" i="8"/>
  <c r="H12" i="7"/>
  <c r="H12" i="6"/>
  <c r="H15" i="13"/>
  <c r="H15" i="12"/>
  <c r="H15" i="11"/>
  <c r="H15" i="10"/>
  <c r="H15" i="9"/>
  <c r="H15" i="7"/>
  <c r="H15" i="8"/>
  <c r="H15" i="6"/>
  <c r="H22" i="13"/>
  <c r="H22" i="12"/>
  <c r="H22" i="11"/>
  <c r="H22" i="10"/>
  <c r="H22" i="9"/>
  <c r="H22" i="7"/>
  <c r="H22" i="8"/>
  <c r="H22" i="6"/>
  <c r="H71" i="13"/>
  <c r="H71" i="12"/>
  <c r="H71" i="11"/>
  <c r="H71" i="10"/>
  <c r="H71" i="9"/>
  <c r="H71" i="7"/>
  <c r="H71" i="8"/>
  <c r="H71" i="6"/>
  <c r="H65" i="13"/>
  <c r="H65" i="12"/>
  <c r="H65" i="11"/>
  <c r="H65" i="10"/>
  <c r="H65" i="9"/>
  <c r="H65" i="7"/>
  <c r="H65" i="8"/>
  <c r="H65" i="6"/>
  <c r="H13" i="13"/>
  <c r="H13" i="12"/>
  <c r="H13" i="11"/>
  <c r="H13" i="10"/>
  <c r="H13" i="9"/>
  <c r="H13" i="7"/>
  <c r="H13" i="8"/>
  <c r="H13" i="6"/>
  <c r="H69" i="13"/>
  <c r="H69" i="12"/>
  <c r="H69" i="11"/>
  <c r="H69" i="10"/>
  <c r="H69" i="9"/>
  <c r="H69" i="7"/>
  <c r="H69" i="8"/>
  <c r="H69" i="6"/>
  <c r="H46" i="13"/>
  <c r="H46" i="12"/>
  <c r="H46" i="10"/>
  <c r="H46" i="11"/>
  <c r="H46" i="9"/>
  <c r="H46" i="7"/>
  <c r="H46" i="8"/>
  <c r="H46" i="6"/>
  <c r="H48" i="13"/>
  <c r="H48" i="12"/>
  <c r="H48" i="11"/>
  <c r="H48" i="10"/>
  <c r="H48" i="9"/>
  <c r="H48" i="8"/>
  <c r="H48" i="7"/>
  <c r="H48" i="6"/>
  <c r="H5" i="13"/>
  <c r="H5" i="12"/>
  <c r="H5" i="11"/>
  <c r="H5" i="10"/>
  <c r="H5" i="9"/>
  <c r="H5" i="7"/>
  <c r="H5" i="8"/>
  <c r="H5" i="6"/>
  <c r="R89" i="13"/>
  <c r="R89" i="12"/>
  <c r="R89" i="11"/>
  <c r="R89" i="10"/>
  <c r="R89" i="9"/>
  <c r="R89" i="8"/>
  <c r="R89" i="7"/>
  <c r="R89" i="6"/>
  <c r="Z89" i="13"/>
  <c r="Z89" i="12"/>
  <c r="Z89" i="11"/>
  <c r="Z89" i="10"/>
  <c r="Z89" i="9"/>
  <c r="Z89" i="8"/>
  <c r="Z89" i="7"/>
  <c r="Z89" i="6"/>
  <c r="H89" i="13"/>
  <c r="H89" i="12"/>
  <c r="H89" i="11"/>
  <c r="H89" i="10"/>
  <c r="H89" i="9"/>
  <c r="H89" i="7"/>
  <c r="H89" i="8"/>
  <c r="H89" i="6"/>
  <c r="W88" i="13"/>
  <c r="W88" i="12"/>
  <c r="W88" i="11"/>
  <c r="W88" i="10"/>
  <c r="W88" i="9"/>
  <c r="W88" i="8"/>
  <c r="W88" i="7"/>
  <c r="W88" i="6"/>
  <c r="O88" i="13"/>
  <c r="O88" i="12"/>
  <c r="O88" i="11"/>
  <c r="O88" i="10"/>
  <c r="O88" i="9"/>
  <c r="O88" i="8"/>
  <c r="O88" i="7"/>
  <c r="O88" i="6"/>
  <c r="T89" i="13"/>
  <c r="T89" i="12"/>
  <c r="T89" i="11"/>
  <c r="T89" i="10"/>
  <c r="T89" i="9"/>
  <c r="T89" i="8"/>
  <c r="T89" i="7"/>
  <c r="T89" i="6"/>
  <c r="L89" i="13"/>
  <c r="L89" i="12"/>
  <c r="L89" i="11"/>
  <c r="L89" i="10"/>
  <c r="L89" i="9"/>
  <c r="L89" i="7"/>
  <c r="L89" i="8"/>
  <c r="L89" i="6"/>
  <c r="J89" i="13"/>
  <c r="J89" i="12"/>
  <c r="J89" i="11"/>
  <c r="J89" i="10"/>
  <c r="J89" i="9"/>
  <c r="J89" i="7"/>
  <c r="J89" i="8"/>
  <c r="J89" i="6"/>
  <c r="Y88" i="13"/>
  <c r="Y88" i="12"/>
  <c r="Y88" i="11"/>
  <c r="Y88" i="10"/>
  <c r="Y88" i="9"/>
  <c r="Y88" i="8"/>
  <c r="Y88" i="7"/>
  <c r="Y88" i="6"/>
  <c r="K88" i="13"/>
  <c r="K88" i="12"/>
  <c r="K88" i="11"/>
  <c r="K88" i="10"/>
  <c r="K88" i="9"/>
  <c r="K88" i="7"/>
  <c r="K88" i="8"/>
  <c r="K88" i="6"/>
  <c r="L84" i="13"/>
  <c r="L84" i="12"/>
  <c r="L84" i="11"/>
  <c r="L84" i="10"/>
  <c r="L84" i="9"/>
  <c r="L84" i="8"/>
  <c r="L84" i="7"/>
  <c r="L84" i="6"/>
  <c r="Q142" i="13"/>
  <c r="Q142" i="12"/>
  <c r="Q142" i="10"/>
  <c r="Q142" i="11"/>
  <c r="Q142" i="9"/>
  <c r="Q142" i="8"/>
  <c r="Q142" i="7"/>
  <c r="Q142" i="6"/>
  <c r="S142" i="13"/>
  <c r="S142" i="12"/>
  <c r="S142" i="11"/>
  <c r="S142" i="10"/>
  <c r="S142" i="9"/>
  <c r="S142" i="8"/>
  <c r="S142" i="7"/>
  <c r="S142" i="6"/>
  <c r="P142" i="13"/>
  <c r="P142" i="12"/>
  <c r="P142" i="11"/>
  <c r="P142" i="10"/>
  <c r="P142" i="9"/>
  <c r="P142" i="8"/>
  <c r="P142" i="7"/>
  <c r="P142" i="6"/>
  <c r="O142" i="13"/>
  <c r="O142" i="12"/>
  <c r="O142" i="11"/>
  <c r="O142" i="10"/>
  <c r="O142" i="9"/>
  <c r="O142" i="7"/>
  <c r="O142" i="8"/>
  <c r="O142" i="6"/>
  <c r="X142" i="13"/>
  <c r="X142" i="12"/>
  <c r="X142" i="11"/>
  <c r="X142" i="10"/>
  <c r="X142" i="9"/>
  <c r="X142" i="8"/>
  <c r="X142" i="7"/>
  <c r="X142" i="6"/>
  <c r="L142" i="13"/>
  <c r="L142" i="12"/>
  <c r="L142" i="11"/>
  <c r="L142" i="10"/>
  <c r="L142" i="9"/>
  <c r="L142" i="8"/>
  <c r="L142" i="7"/>
  <c r="L142" i="6"/>
  <c r="W142" i="13"/>
  <c r="W142" i="12"/>
  <c r="W142" i="11"/>
  <c r="W142" i="10"/>
  <c r="W142" i="9"/>
  <c r="W142" i="8"/>
  <c r="W142" i="7"/>
  <c r="W142" i="6"/>
  <c r="R142" i="13"/>
  <c r="R142" i="12"/>
  <c r="R142" i="11"/>
  <c r="R142" i="10"/>
  <c r="R142" i="9"/>
  <c r="R142" i="8"/>
  <c r="R142" i="7"/>
  <c r="R142" i="6"/>
  <c r="V142" i="13"/>
  <c r="V142" i="12"/>
  <c r="V142" i="11"/>
  <c r="V142" i="10"/>
  <c r="V142" i="9"/>
  <c r="V142" i="8"/>
  <c r="V142" i="7"/>
  <c r="V142" i="6"/>
  <c r="U142" i="13"/>
  <c r="U142" i="12"/>
  <c r="U142" i="10"/>
  <c r="U142" i="11"/>
  <c r="U142" i="9"/>
  <c r="U142" i="8"/>
  <c r="U142" i="7"/>
  <c r="U142" i="6"/>
  <c r="G143" i="13"/>
  <c r="G143" i="12"/>
  <c r="G143" i="10"/>
  <c r="G143" i="11"/>
  <c r="G143" i="9"/>
  <c r="G143" i="7"/>
  <c r="G143" i="8"/>
  <c r="G143" i="6"/>
  <c r="Q143" i="13"/>
  <c r="Q143" i="12"/>
  <c r="Q143" i="11"/>
  <c r="Q143" i="10"/>
  <c r="Q143" i="9"/>
  <c r="Q143" i="8"/>
  <c r="Q143" i="7"/>
  <c r="Q143" i="6"/>
  <c r="S144" i="13"/>
  <c r="S144" i="12"/>
  <c r="S144" i="11"/>
  <c r="S144" i="10"/>
  <c r="S144" i="9"/>
  <c r="S144" i="8"/>
  <c r="S144" i="7"/>
  <c r="S144" i="6"/>
  <c r="Y144" i="13"/>
  <c r="Y144" i="12"/>
  <c r="Y144" i="11"/>
  <c r="Y144" i="10"/>
  <c r="Y144" i="9"/>
  <c r="Y144" i="8"/>
  <c r="Y144" i="7"/>
  <c r="Y144" i="6"/>
  <c r="P143" i="13"/>
  <c r="P143" i="12"/>
  <c r="P143" i="11"/>
  <c r="P143" i="10"/>
  <c r="P143" i="9"/>
  <c r="P143" i="8"/>
  <c r="P143" i="7"/>
  <c r="P143" i="6"/>
  <c r="G145" i="13"/>
  <c r="G145" i="12"/>
  <c r="G145" i="11"/>
  <c r="G145" i="10"/>
  <c r="G145" i="9"/>
  <c r="G145" i="8"/>
  <c r="G145" i="7"/>
  <c r="G145" i="6"/>
  <c r="X143" i="13"/>
  <c r="X143" i="12"/>
  <c r="X143" i="11"/>
  <c r="X143" i="10"/>
  <c r="X143" i="9"/>
  <c r="X143" i="8"/>
  <c r="X143" i="7"/>
  <c r="X143" i="6"/>
  <c r="L145" i="13"/>
  <c r="L145" i="12"/>
  <c r="L145" i="11"/>
  <c r="L145" i="10"/>
  <c r="L145" i="9"/>
  <c r="L145" i="7"/>
  <c r="L145" i="8"/>
  <c r="L145" i="6"/>
  <c r="J145" i="13"/>
  <c r="J145" i="12"/>
  <c r="J145" i="11"/>
  <c r="J145" i="10"/>
  <c r="J145" i="9"/>
  <c r="J145" i="7"/>
  <c r="J145" i="8"/>
  <c r="J145" i="6"/>
  <c r="W143" i="13"/>
  <c r="W143" i="12"/>
  <c r="W143" i="11"/>
  <c r="W143" i="9"/>
  <c r="W143" i="10"/>
  <c r="W143" i="8"/>
  <c r="W143" i="7"/>
  <c r="W143" i="6"/>
  <c r="H144" i="13"/>
  <c r="H144" i="12"/>
  <c r="H144" i="11"/>
  <c r="H144" i="10"/>
  <c r="H144" i="9"/>
  <c r="H144" i="7"/>
  <c r="H144" i="8"/>
  <c r="H144" i="6"/>
  <c r="Z145" i="13"/>
  <c r="Z145" i="12"/>
  <c r="Z145" i="11"/>
  <c r="Z145" i="10"/>
  <c r="Z145" i="9"/>
  <c r="Z145" i="8"/>
  <c r="Z145" i="7"/>
  <c r="Z145" i="6"/>
  <c r="I143" i="13"/>
  <c r="I143" i="12"/>
  <c r="I143" i="11"/>
  <c r="I143" i="10"/>
  <c r="I143" i="9"/>
  <c r="I143" i="8"/>
  <c r="I143" i="7"/>
  <c r="I143" i="6"/>
  <c r="R144" i="13"/>
  <c r="R144" i="12"/>
  <c r="R144" i="11"/>
  <c r="R144" i="10"/>
  <c r="R144" i="9"/>
  <c r="R144" i="8"/>
  <c r="R144" i="7"/>
  <c r="R144" i="6"/>
  <c r="U144" i="13"/>
  <c r="U144" i="12"/>
  <c r="U144" i="11"/>
  <c r="U144" i="10"/>
  <c r="U144" i="9"/>
  <c r="U144" i="8"/>
  <c r="U144" i="7"/>
  <c r="U144" i="6"/>
  <c r="O143" i="13"/>
  <c r="O143" i="12"/>
  <c r="O143" i="11"/>
  <c r="O143" i="10"/>
  <c r="O143" i="9"/>
  <c r="O143" i="7"/>
  <c r="O143" i="8"/>
  <c r="O143" i="6"/>
  <c r="G146" i="13"/>
  <c r="G146" i="12"/>
  <c r="G146" i="11"/>
  <c r="G146" i="10"/>
  <c r="G146" i="9"/>
  <c r="G146" i="7"/>
  <c r="G146" i="8"/>
  <c r="G146" i="6"/>
  <c r="K146" i="13"/>
  <c r="K146" i="12"/>
  <c r="K146" i="11"/>
  <c r="K146" i="10"/>
  <c r="K146" i="9"/>
  <c r="K146" i="7"/>
  <c r="K146" i="8"/>
  <c r="K146" i="6"/>
  <c r="J146" i="13"/>
  <c r="J146" i="12"/>
  <c r="J146" i="11"/>
  <c r="J146" i="10"/>
  <c r="J146" i="9"/>
  <c r="J146" i="7"/>
  <c r="J146" i="8"/>
  <c r="J146" i="6"/>
  <c r="S146" i="13"/>
  <c r="S146" i="12"/>
  <c r="S146" i="11"/>
  <c r="S146" i="10"/>
  <c r="S146" i="9"/>
  <c r="S146" i="8"/>
  <c r="S146" i="7"/>
  <c r="S146" i="6"/>
  <c r="V146" i="13"/>
  <c r="V146" i="12"/>
  <c r="V146" i="11"/>
  <c r="V146" i="10"/>
  <c r="V146" i="9"/>
  <c r="V146" i="8"/>
  <c r="V146" i="7"/>
  <c r="V146" i="6"/>
  <c r="R146" i="13"/>
  <c r="R146" i="12"/>
  <c r="R146" i="11"/>
  <c r="R146" i="10"/>
  <c r="R146" i="9"/>
  <c r="R146" i="8"/>
  <c r="R146" i="7"/>
  <c r="R146" i="6"/>
  <c r="Y146" i="13"/>
  <c r="Y146" i="12"/>
  <c r="Y146" i="10"/>
  <c r="Y146" i="11"/>
  <c r="Y146" i="9"/>
  <c r="Y146" i="8"/>
  <c r="Y146" i="7"/>
  <c r="Y146" i="6"/>
  <c r="O146" i="13"/>
  <c r="O146" i="12"/>
  <c r="O146" i="11"/>
  <c r="O146" i="10"/>
  <c r="O146" i="9"/>
  <c r="O146" i="7"/>
  <c r="O146" i="8"/>
  <c r="O146" i="6"/>
  <c r="Z146" i="13"/>
  <c r="Z146" i="12"/>
  <c r="Z146" i="11"/>
  <c r="Z146" i="9"/>
  <c r="Z146" i="10"/>
  <c r="Z146" i="8"/>
  <c r="Z146" i="7"/>
  <c r="Z146" i="6"/>
  <c r="P146" i="13"/>
  <c r="P146" i="12"/>
  <c r="P146" i="11"/>
  <c r="P146" i="10"/>
  <c r="P146" i="9"/>
  <c r="P146" i="8"/>
  <c r="P146" i="7"/>
  <c r="P146" i="6"/>
  <c r="G150" i="13"/>
  <c r="G150" i="12"/>
  <c r="G150" i="11"/>
  <c r="G150" i="10"/>
  <c r="G150" i="9"/>
  <c r="G150" i="8"/>
  <c r="G150" i="7"/>
  <c r="G150" i="6"/>
  <c r="X150" i="13"/>
  <c r="X150" i="12"/>
  <c r="X150" i="11"/>
  <c r="X150" i="10"/>
  <c r="X150" i="9"/>
  <c r="X150" i="8"/>
  <c r="X150" i="7"/>
  <c r="X150" i="6"/>
  <c r="K148" i="13"/>
  <c r="K148" i="12"/>
  <c r="K148" i="11"/>
  <c r="K148" i="10"/>
  <c r="K148" i="9"/>
  <c r="K148" i="7"/>
  <c r="K148" i="8"/>
  <c r="K148" i="6"/>
  <c r="J149" i="13"/>
  <c r="J149" i="12"/>
  <c r="J149" i="11"/>
  <c r="J149" i="10"/>
  <c r="J149" i="9"/>
  <c r="J149" i="7"/>
  <c r="J149" i="8"/>
  <c r="J149" i="6"/>
  <c r="W149" i="13"/>
  <c r="W149" i="12"/>
  <c r="W149" i="11"/>
  <c r="W149" i="10"/>
  <c r="W149" i="9"/>
  <c r="W149" i="8"/>
  <c r="W149" i="7"/>
  <c r="W149" i="6"/>
  <c r="S148" i="13"/>
  <c r="S148" i="12"/>
  <c r="S148" i="10"/>
  <c r="S148" i="11"/>
  <c r="S148" i="9"/>
  <c r="S148" i="8"/>
  <c r="S148" i="7"/>
  <c r="S148" i="6"/>
  <c r="V149" i="13"/>
  <c r="V149" i="12"/>
  <c r="V149" i="11"/>
  <c r="V149" i="10"/>
  <c r="V149" i="9"/>
  <c r="V149" i="8"/>
  <c r="V149" i="7"/>
  <c r="V149" i="6"/>
  <c r="T150" i="13"/>
  <c r="T150" i="12"/>
  <c r="T150" i="11"/>
  <c r="T150" i="10"/>
  <c r="T150" i="9"/>
  <c r="T150" i="8"/>
  <c r="T150" i="7"/>
  <c r="T150" i="6"/>
  <c r="R148" i="13"/>
  <c r="R148" i="12"/>
  <c r="R148" i="11"/>
  <c r="R148" i="10"/>
  <c r="R148" i="9"/>
  <c r="R148" i="8"/>
  <c r="R148" i="7"/>
  <c r="R148" i="6"/>
  <c r="Y150" i="13"/>
  <c r="Y150" i="12"/>
  <c r="Y150" i="10"/>
  <c r="Y150" i="11"/>
  <c r="Y150" i="9"/>
  <c r="Y150" i="8"/>
  <c r="Y150" i="7"/>
  <c r="Y150" i="6"/>
  <c r="U150" i="13"/>
  <c r="U150" i="12"/>
  <c r="U150" i="10"/>
  <c r="U150" i="11"/>
  <c r="U150" i="9"/>
  <c r="U150" i="8"/>
  <c r="U150" i="7"/>
  <c r="U150" i="6"/>
  <c r="O148" i="13"/>
  <c r="O148" i="12"/>
  <c r="O148" i="11"/>
  <c r="O148" i="10"/>
  <c r="O148" i="9"/>
  <c r="O148" i="7"/>
  <c r="O148" i="8"/>
  <c r="O148" i="6"/>
  <c r="Z149" i="13"/>
  <c r="Z149" i="12"/>
  <c r="Z149" i="11"/>
  <c r="Z149" i="10"/>
  <c r="Z149" i="9"/>
  <c r="Z149" i="8"/>
  <c r="Z149" i="7"/>
  <c r="Z149" i="6"/>
  <c r="N150" i="13"/>
  <c r="N150" i="12"/>
  <c r="N150" i="11"/>
  <c r="N150" i="10"/>
  <c r="N150" i="9"/>
  <c r="N150" i="7"/>
  <c r="N150" i="8"/>
  <c r="N150" i="6"/>
  <c r="P148" i="13"/>
  <c r="P148" i="12"/>
  <c r="P148" i="11"/>
  <c r="P148" i="10"/>
  <c r="P148" i="9"/>
  <c r="P148" i="8"/>
  <c r="P148" i="7"/>
  <c r="P148" i="6"/>
  <c r="Y151" i="13"/>
  <c r="Y151" i="12"/>
  <c r="Y151" i="11"/>
  <c r="Y151" i="10"/>
  <c r="Y151" i="9"/>
  <c r="Y151" i="8"/>
  <c r="Y151" i="7"/>
  <c r="Y151" i="6"/>
  <c r="G151" i="13"/>
  <c r="G151" i="12"/>
  <c r="G151" i="11"/>
  <c r="G151" i="10"/>
  <c r="G151" i="9"/>
  <c r="G151" i="7"/>
  <c r="G151" i="8"/>
  <c r="G151" i="6"/>
  <c r="J151" i="13"/>
  <c r="J151" i="12"/>
  <c r="J151" i="11"/>
  <c r="J151" i="10"/>
  <c r="J151" i="9"/>
  <c r="J151" i="7"/>
  <c r="J151" i="8"/>
  <c r="J151" i="6"/>
  <c r="I151" i="13"/>
  <c r="I151" i="12"/>
  <c r="I151" i="11"/>
  <c r="I151" i="10"/>
  <c r="I151" i="9"/>
  <c r="I151" i="8"/>
  <c r="I151" i="7"/>
  <c r="I151" i="6"/>
  <c r="H151" i="13"/>
  <c r="H151" i="12"/>
  <c r="H151" i="11"/>
  <c r="H151" i="10"/>
  <c r="H151" i="9"/>
  <c r="H151" i="7"/>
  <c r="H151" i="8"/>
  <c r="H151" i="6"/>
  <c r="N152" i="13"/>
  <c r="N152" i="12"/>
  <c r="N152" i="11"/>
  <c r="N152" i="10"/>
  <c r="N152" i="9"/>
  <c r="N152" i="8"/>
  <c r="N152" i="7"/>
  <c r="N152" i="6"/>
  <c r="Y152" i="13"/>
  <c r="Y152" i="12"/>
  <c r="Y152" i="11"/>
  <c r="Y152" i="10"/>
  <c r="Y152" i="9"/>
  <c r="Y152" i="8"/>
  <c r="Y152" i="7"/>
  <c r="Y152" i="6"/>
  <c r="V152" i="13"/>
  <c r="V152" i="12"/>
  <c r="V152" i="11"/>
  <c r="V152" i="10"/>
  <c r="V152" i="9"/>
  <c r="V152" i="8"/>
  <c r="V152" i="7"/>
  <c r="V152" i="6"/>
  <c r="K152" i="13"/>
  <c r="K152" i="12"/>
  <c r="K152" i="11"/>
  <c r="K152" i="10"/>
  <c r="K152" i="9"/>
  <c r="K152" i="7"/>
  <c r="K152" i="8"/>
  <c r="K152" i="6"/>
  <c r="J152" i="13"/>
  <c r="J152" i="11"/>
  <c r="J152" i="12"/>
  <c r="J152" i="10"/>
  <c r="J152" i="9"/>
  <c r="J152" i="8"/>
  <c r="J152" i="7"/>
  <c r="J152" i="6"/>
  <c r="T153" i="13"/>
  <c r="T153" i="12"/>
  <c r="T153" i="10"/>
  <c r="T153" i="11"/>
  <c r="T153" i="9"/>
  <c r="T153" i="8"/>
  <c r="T153" i="7"/>
  <c r="T153" i="6"/>
  <c r="U152" i="13"/>
  <c r="U152" i="12"/>
  <c r="U152" i="11"/>
  <c r="U152" i="10"/>
  <c r="U152" i="9"/>
  <c r="U152" i="8"/>
  <c r="U152" i="7"/>
  <c r="U152" i="6"/>
  <c r="M152" i="13"/>
  <c r="M152" i="12"/>
  <c r="M152" i="11"/>
  <c r="M152" i="10"/>
  <c r="M152" i="9"/>
  <c r="M152" i="7"/>
  <c r="M152" i="8"/>
  <c r="M152" i="6"/>
  <c r="I152" i="13"/>
  <c r="I152" i="12"/>
  <c r="I152" i="11"/>
  <c r="I152" i="10"/>
  <c r="I152" i="9"/>
  <c r="I152" i="7"/>
  <c r="I152" i="8"/>
  <c r="I152" i="6"/>
  <c r="G154" i="13"/>
  <c r="G154" i="12"/>
  <c r="G154" i="11"/>
  <c r="G154" i="10"/>
  <c r="G154" i="9"/>
  <c r="G154" i="7"/>
  <c r="G154" i="8"/>
  <c r="G154" i="6"/>
  <c r="Q103" i="13"/>
  <c r="Q103" i="12"/>
  <c r="Q103" i="11"/>
  <c r="Q103" i="10"/>
  <c r="Q103" i="9"/>
  <c r="Q103" i="8"/>
  <c r="Q103" i="7"/>
  <c r="Q103" i="6"/>
  <c r="Q117" i="13"/>
  <c r="Q117" i="12"/>
  <c r="Q117" i="11"/>
  <c r="Q117" i="10"/>
  <c r="Q117" i="9"/>
  <c r="Q117" i="8"/>
  <c r="Q117" i="7"/>
  <c r="Q117" i="6"/>
  <c r="Q127" i="13"/>
  <c r="Q127" i="12"/>
  <c r="Q127" i="11"/>
  <c r="Q127" i="10"/>
  <c r="Q127" i="9"/>
  <c r="Q127" i="8"/>
  <c r="Q127" i="7"/>
  <c r="Q127" i="6"/>
  <c r="V139" i="13"/>
  <c r="V139" i="12"/>
  <c r="V139" i="10"/>
  <c r="V139" i="11"/>
  <c r="V139" i="9"/>
  <c r="V139" i="8"/>
  <c r="V139" i="7"/>
  <c r="V139" i="6"/>
  <c r="N123" i="13"/>
  <c r="N123" i="12"/>
  <c r="N123" i="11"/>
  <c r="N123" i="10"/>
  <c r="N123" i="9"/>
  <c r="N123" i="7"/>
  <c r="N123" i="8"/>
  <c r="N123" i="6"/>
  <c r="S125" i="13"/>
  <c r="S125" i="12"/>
  <c r="S125" i="11"/>
  <c r="S125" i="10"/>
  <c r="S125" i="9"/>
  <c r="S125" i="8"/>
  <c r="S125" i="7"/>
  <c r="S125" i="6"/>
  <c r="Q123" i="13"/>
  <c r="Q123" i="12"/>
  <c r="Q123" i="11"/>
  <c r="Q123" i="10"/>
  <c r="Q123" i="9"/>
  <c r="Q123" i="8"/>
  <c r="Q123" i="7"/>
  <c r="Q123" i="6"/>
  <c r="N99" i="13"/>
  <c r="N99" i="12"/>
  <c r="N99" i="11"/>
  <c r="N99" i="10"/>
  <c r="N99" i="9"/>
  <c r="N99" i="7"/>
  <c r="N99" i="8"/>
  <c r="N99" i="6"/>
  <c r="N111" i="13"/>
  <c r="N111" i="12"/>
  <c r="N111" i="11"/>
  <c r="N111" i="10"/>
  <c r="N111" i="9"/>
  <c r="N111" i="7"/>
  <c r="N111" i="8"/>
  <c r="N111" i="6"/>
  <c r="N126" i="13"/>
  <c r="N126" i="12"/>
  <c r="N126" i="11"/>
  <c r="N126" i="10"/>
  <c r="N126" i="9"/>
  <c r="N126" i="7"/>
  <c r="N126" i="8"/>
  <c r="N126" i="6"/>
  <c r="S110" i="13"/>
  <c r="S110" i="12"/>
  <c r="S110" i="11"/>
  <c r="S110" i="10"/>
  <c r="S110" i="9"/>
  <c r="S110" i="8"/>
  <c r="S110" i="7"/>
  <c r="S110" i="6"/>
  <c r="S136" i="13"/>
  <c r="S136" i="12"/>
  <c r="S136" i="10"/>
  <c r="S136" i="11"/>
  <c r="S136" i="9"/>
  <c r="S136" i="8"/>
  <c r="S136" i="7"/>
  <c r="S136" i="6"/>
  <c r="S99" i="13"/>
  <c r="S99" i="12"/>
  <c r="S99" i="11"/>
  <c r="S99" i="10"/>
  <c r="S99" i="9"/>
  <c r="S99" i="8"/>
  <c r="S99" i="7"/>
  <c r="S99" i="6"/>
  <c r="S154" i="13"/>
  <c r="S154" i="12"/>
  <c r="S154" i="11"/>
  <c r="S154" i="10"/>
  <c r="S154" i="9"/>
  <c r="S154" i="8"/>
  <c r="S154" i="7"/>
  <c r="S154" i="6"/>
  <c r="Y106" i="13"/>
  <c r="Y106" i="12"/>
  <c r="Y106" i="11"/>
  <c r="Y106" i="10"/>
  <c r="Y106" i="9"/>
  <c r="Y106" i="8"/>
  <c r="Y106" i="7"/>
  <c r="Y106" i="6"/>
  <c r="Y119" i="13"/>
  <c r="Y119" i="12"/>
  <c r="Y119" i="11"/>
  <c r="Y119" i="10"/>
  <c r="Y119" i="9"/>
  <c r="Y119" i="8"/>
  <c r="Y119" i="7"/>
  <c r="Y119" i="6"/>
  <c r="Y136" i="13"/>
  <c r="Y136" i="12"/>
  <c r="Y136" i="11"/>
  <c r="Y136" i="10"/>
  <c r="Y136" i="9"/>
  <c r="Y136" i="8"/>
  <c r="Y136" i="7"/>
  <c r="Y136" i="6"/>
  <c r="P103" i="13"/>
  <c r="P103" i="12"/>
  <c r="P103" i="10"/>
  <c r="P103" i="11"/>
  <c r="P103" i="9"/>
  <c r="P103" i="8"/>
  <c r="P103" i="7"/>
  <c r="P103" i="6"/>
  <c r="P117" i="13"/>
  <c r="P117" i="12"/>
  <c r="P117" i="10"/>
  <c r="P117" i="11"/>
  <c r="P117" i="9"/>
  <c r="P117" i="8"/>
  <c r="P117" i="7"/>
  <c r="P117" i="6"/>
  <c r="P127" i="13"/>
  <c r="P127" i="12"/>
  <c r="P127" i="11"/>
  <c r="P127" i="10"/>
  <c r="P127" i="9"/>
  <c r="P127" i="8"/>
  <c r="P127" i="7"/>
  <c r="P127" i="6"/>
  <c r="X139" i="13"/>
  <c r="X139" i="12"/>
  <c r="X139" i="11"/>
  <c r="X139" i="10"/>
  <c r="X139" i="9"/>
  <c r="X139" i="8"/>
  <c r="X139" i="7"/>
  <c r="X139" i="6"/>
  <c r="P123" i="13"/>
  <c r="P123" i="12"/>
  <c r="P123" i="11"/>
  <c r="P123" i="10"/>
  <c r="P123" i="9"/>
  <c r="P123" i="8"/>
  <c r="P123" i="7"/>
  <c r="P123" i="6"/>
  <c r="M139" i="13"/>
  <c r="M139" i="12"/>
  <c r="M139" i="11"/>
  <c r="M139" i="10"/>
  <c r="M139" i="9"/>
  <c r="M139" i="8"/>
  <c r="M139" i="7"/>
  <c r="M139" i="6"/>
  <c r="K127" i="13"/>
  <c r="K127" i="12"/>
  <c r="K127" i="11"/>
  <c r="K127" i="10"/>
  <c r="K127" i="9"/>
  <c r="K127" i="7"/>
  <c r="K127" i="8"/>
  <c r="K127" i="6"/>
  <c r="K97" i="13"/>
  <c r="K97" i="12"/>
  <c r="K97" i="11"/>
  <c r="K97" i="10"/>
  <c r="K97" i="9"/>
  <c r="K97" i="7"/>
  <c r="K97" i="8"/>
  <c r="K97" i="6"/>
  <c r="K119" i="13"/>
  <c r="K119" i="12"/>
  <c r="K119" i="11"/>
  <c r="K119" i="10"/>
  <c r="K119" i="9"/>
  <c r="K119" i="7"/>
  <c r="K119" i="8"/>
  <c r="K119" i="6"/>
  <c r="J103" i="13"/>
  <c r="J103" i="12"/>
  <c r="J103" i="11"/>
  <c r="J103" i="10"/>
  <c r="J103" i="9"/>
  <c r="J103" i="7"/>
  <c r="J103" i="8"/>
  <c r="J103" i="6"/>
  <c r="J117" i="13"/>
  <c r="J117" i="12"/>
  <c r="J117" i="11"/>
  <c r="J117" i="10"/>
  <c r="J117" i="9"/>
  <c r="J117" i="7"/>
  <c r="J117" i="8"/>
  <c r="J117" i="6"/>
  <c r="J127" i="13"/>
  <c r="J127" i="12"/>
  <c r="J127" i="11"/>
  <c r="J127" i="10"/>
  <c r="J127" i="9"/>
  <c r="J127" i="7"/>
  <c r="J127" i="8"/>
  <c r="J127" i="6"/>
  <c r="W111" i="13"/>
  <c r="W111" i="12"/>
  <c r="W111" i="11"/>
  <c r="W111" i="10"/>
  <c r="W111" i="9"/>
  <c r="W111" i="8"/>
  <c r="W111" i="7"/>
  <c r="W111" i="6"/>
  <c r="W122" i="13"/>
  <c r="W122" i="12"/>
  <c r="W122" i="11"/>
  <c r="W122" i="10"/>
  <c r="W122" i="9"/>
  <c r="W122" i="8"/>
  <c r="W122" i="7"/>
  <c r="W122" i="6"/>
  <c r="W110" i="13"/>
  <c r="W110" i="12"/>
  <c r="W110" i="11"/>
  <c r="W110" i="10"/>
  <c r="W110" i="9"/>
  <c r="W110" i="8"/>
  <c r="W110" i="7"/>
  <c r="W110" i="6"/>
  <c r="G106" i="13"/>
  <c r="G106" i="12"/>
  <c r="G106" i="11"/>
  <c r="G106" i="10"/>
  <c r="G106" i="9"/>
  <c r="G106" i="8"/>
  <c r="G106" i="7"/>
  <c r="G106" i="6"/>
  <c r="G110" i="13"/>
  <c r="G110" i="12"/>
  <c r="G110" i="11"/>
  <c r="G110" i="10"/>
  <c r="G110" i="9"/>
  <c r="G110" i="8"/>
  <c r="G110" i="7"/>
  <c r="G110" i="6"/>
  <c r="G99" i="13"/>
  <c r="G99" i="12"/>
  <c r="G99" i="11"/>
  <c r="G99" i="10"/>
  <c r="G99" i="9"/>
  <c r="G99" i="8"/>
  <c r="G99" i="7"/>
  <c r="G99" i="6"/>
  <c r="U115" i="13"/>
  <c r="U115" i="12"/>
  <c r="U115" i="10"/>
  <c r="U115" i="11"/>
  <c r="U115" i="9"/>
  <c r="U115" i="8"/>
  <c r="U115" i="7"/>
  <c r="U115" i="6"/>
  <c r="U125" i="13"/>
  <c r="U125" i="12"/>
  <c r="U125" i="11"/>
  <c r="U125" i="10"/>
  <c r="U125" i="9"/>
  <c r="U125" i="8"/>
  <c r="U125" i="7"/>
  <c r="U125" i="6"/>
  <c r="X103" i="13"/>
  <c r="X103" i="12"/>
  <c r="X103" i="10"/>
  <c r="X103" i="11"/>
  <c r="X103" i="9"/>
  <c r="X103" i="8"/>
  <c r="X103" i="7"/>
  <c r="X103" i="6"/>
  <c r="X117" i="13"/>
  <c r="X117" i="12"/>
  <c r="X117" i="10"/>
  <c r="X117" i="11"/>
  <c r="X117" i="9"/>
  <c r="X117" i="8"/>
  <c r="X117" i="7"/>
  <c r="X117" i="6"/>
  <c r="X127" i="13"/>
  <c r="X127" i="12"/>
  <c r="X127" i="11"/>
  <c r="X127" i="10"/>
  <c r="X127" i="9"/>
  <c r="X127" i="8"/>
  <c r="X127" i="7"/>
  <c r="X127" i="6"/>
  <c r="L99" i="13"/>
  <c r="L99" i="12"/>
  <c r="L99" i="11"/>
  <c r="L99" i="10"/>
  <c r="L99" i="9"/>
  <c r="L99" i="7"/>
  <c r="L99" i="8"/>
  <c r="L99" i="6"/>
  <c r="L111" i="13"/>
  <c r="L111" i="12"/>
  <c r="L111" i="11"/>
  <c r="L111" i="10"/>
  <c r="L111" i="9"/>
  <c r="L111" i="8"/>
  <c r="L111" i="7"/>
  <c r="L111" i="6"/>
  <c r="L126" i="13"/>
  <c r="L126" i="12"/>
  <c r="L126" i="11"/>
  <c r="L126" i="10"/>
  <c r="L126" i="9"/>
  <c r="L126" i="8"/>
  <c r="L126" i="7"/>
  <c r="L126" i="6"/>
  <c r="R115" i="13"/>
  <c r="R115" i="12"/>
  <c r="R115" i="11"/>
  <c r="R115" i="10"/>
  <c r="R115" i="9"/>
  <c r="R115" i="8"/>
  <c r="R115" i="7"/>
  <c r="R115" i="6"/>
  <c r="R125" i="13"/>
  <c r="R125" i="12"/>
  <c r="R125" i="11"/>
  <c r="R125" i="10"/>
  <c r="R125" i="9"/>
  <c r="R125" i="8"/>
  <c r="R125" i="7"/>
  <c r="R125" i="6"/>
  <c r="Z121" i="13"/>
  <c r="Z121" i="12"/>
  <c r="Z121" i="11"/>
  <c r="Z121" i="10"/>
  <c r="Z121" i="9"/>
  <c r="Z121" i="8"/>
  <c r="Z121" i="7"/>
  <c r="Z121" i="6"/>
  <c r="H115" i="13"/>
  <c r="H115" i="11"/>
  <c r="H115" i="12"/>
  <c r="H115" i="10"/>
  <c r="H115" i="9"/>
  <c r="H115" i="8"/>
  <c r="H115" i="7"/>
  <c r="H115" i="6"/>
  <c r="H125" i="13"/>
  <c r="H125" i="12"/>
  <c r="H125" i="11"/>
  <c r="H125" i="10"/>
  <c r="H125" i="9"/>
  <c r="H125" i="7"/>
  <c r="H125" i="8"/>
  <c r="H125" i="6"/>
  <c r="W121" i="13"/>
  <c r="W121" i="12"/>
  <c r="W121" i="11"/>
  <c r="W121" i="10"/>
  <c r="W121" i="9"/>
  <c r="W121" i="8"/>
  <c r="W121" i="7"/>
  <c r="W121" i="6"/>
  <c r="O115" i="13"/>
  <c r="O115" i="12"/>
  <c r="O115" i="11"/>
  <c r="O115" i="10"/>
  <c r="O115" i="9"/>
  <c r="O115" i="7"/>
  <c r="O115" i="8"/>
  <c r="O115" i="6"/>
  <c r="I103" i="13"/>
  <c r="I103" i="12"/>
  <c r="I103" i="10"/>
  <c r="I103" i="11"/>
  <c r="I103" i="9"/>
  <c r="I103" i="7"/>
  <c r="I103" i="8"/>
  <c r="I103" i="6"/>
  <c r="I117" i="13"/>
  <c r="I117" i="12"/>
  <c r="I117" i="10"/>
  <c r="I117" i="11"/>
  <c r="I117" i="9"/>
  <c r="I117" i="7"/>
  <c r="I117" i="8"/>
  <c r="I117" i="6"/>
  <c r="I127" i="13"/>
  <c r="I127" i="12"/>
  <c r="I127" i="11"/>
  <c r="I127" i="10"/>
  <c r="I127" i="9"/>
  <c r="I127" i="8"/>
  <c r="I127" i="7"/>
  <c r="I127" i="6"/>
  <c r="V97" i="13"/>
  <c r="V97" i="12"/>
  <c r="V97" i="10"/>
  <c r="V97" i="11"/>
  <c r="V97" i="9"/>
  <c r="V97" i="8"/>
  <c r="V97" i="7"/>
  <c r="V97" i="6"/>
  <c r="V111" i="13"/>
  <c r="V111" i="12"/>
  <c r="V111" i="11"/>
  <c r="V111" i="10"/>
  <c r="V111" i="9"/>
  <c r="V111" i="8"/>
  <c r="V111" i="7"/>
  <c r="V111" i="6"/>
  <c r="V126" i="13"/>
  <c r="V126" i="12"/>
  <c r="V126" i="11"/>
  <c r="V126" i="10"/>
  <c r="V126" i="9"/>
  <c r="V126" i="8"/>
  <c r="V126" i="7"/>
  <c r="V126" i="6"/>
  <c r="T97" i="13"/>
  <c r="T97" i="12"/>
  <c r="T97" i="11"/>
  <c r="T97" i="10"/>
  <c r="T97" i="9"/>
  <c r="T97" i="8"/>
  <c r="T97" i="7"/>
  <c r="T97" i="6"/>
  <c r="T110" i="13"/>
  <c r="T110" i="12"/>
  <c r="T110" i="11"/>
  <c r="T110" i="10"/>
  <c r="T110" i="9"/>
  <c r="T110" i="8"/>
  <c r="T110" i="7"/>
  <c r="T110" i="6"/>
  <c r="T122" i="13"/>
  <c r="T122" i="12"/>
  <c r="T122" i="11"/>
  <c r="T122" i="10"/>
  <c r="T122" i="9"/>
  <c r="T122" i="8"/>
  <c r="T122" i="7"/>
  <c r="T122" i="6"/>
  <c r="T154" i="13"/>
  <c r="T154" i="12"/>
  <c r="T154" i="11"/>
  <c r="T154" i="10"/>
  <c r="T154" i="9"/>
  <c r="T154" i="8"/>
  <c r="T154" i="7"/>
  <c r="T154" i="6"/>
  <c r="R106" i="13"/>
  <c r="R106" i="12"/>
  <c r="R106" i="11"/>
  <c r="R106" i="10"/>
  <c r="R106" i="9"/>
  <c r="R106" i="8"/>
  <c r="R106" i="7"/>
  <c r="R106" i="6"/>
  <c r="R119" i="13"/>
  <c r="R119" i="12"/>
  <c r="R119" i="11"/>
  <c r="R119" i="10"/>
  <c r="R119" i="9"/>
  <c r="R119" i="8"/>
  <c r="R119" i="7"/>
  <c r="R119" i="6"/>
  <c r="R136" i="13"/>
  <c r="R136" i="12"/>
  <c r="R136" i="11"/>
  <c r="R136" i="10"/>
  <c r="R136" i="9"/>
  <c r="R136" i="8"/>
  <c r="R136" i="7"/>
  <c r="R136" i="6"/>
  <c r="H103" i="13"/>
  <c r="H103" i="12"/>
  <c r="H103" i="11"/>
  <c r="H103" i="10"/>
  <c r="H103" i="9"/>
  <c r="H103" i="7"/>
  <c r="H103" i="8"/>
  <c r="H103" i="6"/>
  <c r="H117" i="13"/>
  <c r="H117" i="12"/>
  <c r="H117" i="11"/>
  <c r="H117" i="10"/>
  <c r="H117" i="9"/>
  <c r="H117" i="7"/>
  <c r="H117" i="8"/>
  <c r="H117" i="6"/>
  <c r="H127" i="13"/>
  <c r="H127" i="12"/>
  <c r="H127" i="11"/>
  <c r="H127" i="10"/>
  <c r="H127" i="9"/>
  <c r="H127" i="7"/>
  <c r="H127" i="8"/>
  <c r="H127" i="6"/>
  <c r="L139" i="13"/>
  <c r="L139" i="12"/>
  <c r="L139" i="11"/>
  <c r="L139" i="10"/>
  <c r="L139" i="9"/>
  <c r="L139" i="7"/>
  <c r="L139" i="8"/>
  <c r="L139" i="6"/>
  <c r="I123" i="13"/>
  <c r="I123" i="12"/>
  <c r="I123" i="11"/>
  <c r="I123" i="10"/>
  <c r="I123" i="9"/>
  <c r="I123" i="8"/>
  <c r="I123" i="7"/>
  <c r="I123" i="6"/>
  <c r="M99" i="13"/>
  <c r="M99" i="12"/>
  <c r="M99" i="11"/>
  <c r="M99" i="10"/>
  <c r="M99" i="9"/>
  <c r="M99" i="7"/>
  <c r="M99" i="8"/>
  <c r="M99" i="6"/>
  <c r="M111" i="13"/>
  <c r="M111" i="12"/>
  <c r="M111" i="11"/>
  <c r="M111" i="10"/>
  <c r="M111" i="9"/>
  <c r="M111" i="7"/>
  <c r="M111" i="8"/>
  <c r="M111" i="6"/>
  <c r="M126" i="13"/>
  <c r="M126" i="12"/>
  <c r="M126" i="11"/>
  <c r="M126" i="10"/>
  <c r="M126" i="9"/>
  <c r="M126" i="7"/>
  <c r="M126" i="8"/>
  <c r="M126" i="6"/>
  <c r="T115" i="13"/>
  <c r="T115" i="12"/>
  <c r="T115" i="11"/>
  <c r="T115" i="10"/>
  <c r="T115" i="9"/>
  <c r="T115" i="8"/>
  <c r="T115" i="7"/>
  <c r="T115" i="6"/>
  <c r="T125" i="13"/>
  <c r="T125" i="12"/>
  <c r="T125" i="11"/>
  <c r="T125" i="10"/>
  <c r="T125" i="9"/>
  <c r="T125" i="8"/>
  <c r="T125" i="7"/>
  <c r="T125" i="6"/>
  <c r="U99" i="13"/>
  <c r="U99" i="12"/>
  <c r="U99" i="11"/>
  <c r="U99" i="10"/>
  <c r="U99" i="9"/>
  <c r="U99" i="8"/>
  <c r="U99" i="7"/>
  <c r="U99" i="6"/>
  <c r="U117" i="13"/>
  <c r="U117" i="12"/>
  <c r="U117" i="11"/>
  <c r="U117" i="10"/>
  <c r="U117" i="9"/>
  <c r="U117" i="8"/>
  <c r="U117" i="7"/>
  <c r="U117" i="6"/>
  <c r="U127" i="13"/>
  <c r="U127" i="12"/>
  <c r="U127" i="11"/>
  <c r="U127" i="10"/>
  <c r="U127" i="9"/>
  <c r="U127" i="8"/>
  <c r="U127" i="7"/>
  <c r="U127" i="6"/>
  <c r="Z99" i="13"/>
  <c r="Z99" i="12"/>
  <c r="Z99" i="11"/>
  <c r="Z99" i="10"/>
  <c r="Z99" i="9"/>
  <c r="Z99" i="8"/>
  <c r="Z99" i="7"/>
  <c r="Z99" i="6"/>
  <c r="Z111" i="13"/>
  <c r="Z111" i="12"/>
  <c r="Z111" i="11"/>
  <c r="Z111" i="9"/>
  <c r="Z111" i="10"/>
  <c r="Z111" i="8"/>
  <c r="Z111" i="7"/>
  <c r="Z111" i="6"/>
  <c r="Z126" i="13"/>
  <c r="Z126" i="12"/>
  <c r="Z126" i="11"/>
  <c r="Z126" i="9"/>
  <c r="Z126" i="10"/>
  <c r="Z126" i="8"/>
  <c r="Z126" i="7"/>
  <c r="Z126" i="6"/>
  <c r="J115" i="13"/>
  <c r="J115" i="12"/>
  <c r="J115" i="11"/>
  <c r="J115" i="10"/>
  <c r="J115" i="9"/>
  <c r="J115" i="7"/>
  <c r="J115" i="8"/>
  <c r="J115" i="6"/>
  <c r="J125" i="13"/>
  <c r="J125" i="12"/>
  <c r="J125" i="11"/>
  <c r="J125" i="10"/>
  <c r="J125" i="9"/>
  <c r="J125" i="7"/>
  <c r="J125" i="8"/>
  <c r="J125" i="6"/>
  <c r="Y121" i="13"/>
  <c r="Y121" i="12"/>
  <c r="Y121" i="11"/>
  <c r="Y121" i="10"/>
  <c r="Y121" i="9"/>
  <c r="Y121" i="8"/>
  <c r="Y121" i="7"/>
  <c r="Y121" i="6"/>
  <c r="O110" i="13"/>
  <c r="O110" i="12"/>
  <c r="O110" i="11"/>
  <c r="O110" i="10"/>
  <c r="O110" i="9"/>
  <c r="O110" i="8"/>
  <c r="O110" i="7"/>
  <c r="O110" i="6"/>
  <c r="O122" i="13"/>
  <c r="O122" i="12"/>
  <c r="O122" i="11"/>
  <c r="O122" i="10"/>
  <c r="O122" i="9"/>
  <c r="O122" i="7"/>
  <c r="O122" i="8"/>
  <c r="O122" i="6"/>
  <c r="O127" i="13"/>
  <c r="O127" i="12"/>
  <c r="O127" i="11"/>
  <c r="O127" i="10"/>
  <c r="O127" i="9"/>
  <c r="O127" i="7"/>
  <c r="O127" i="8"/>
  <c r="O127" i="6"/>
  <c r="O154" i="13"/>
  <c r="O154" i="12"/>
  <c r="O154" i="11"/>
  <c r="O154" i="10"/>
  <c r="O154" i="9"/>
  <c r="O154" i="7"/>
  <c r="O154" i="8"/>
  <c r="O154" i="6"/>
  <c r="G12" i="3" l="1"/>
  <c r="A28" i="3" s="1"/>
  <c r="B3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Ievgen Perederii</author>
    <author>Mihail Dorogobed</author>
  </authors>
  <commentList>
    <comment ref="G5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Ievgen Perederii:</t>
        </r>
        <r>
          <rPr>
            <sz val="8"/>
            <color indexed="81"/>
            <rFont val="Tahoma"/>
            <family val="2"/>
            <charset val="204"/>
          </rPr>
          <t xml:space="preserve">
Уменьшена с 90 дол до 60 дол с 23 сентября 2016</t>
        </r>
      </text>
    </comment>
    <comment ref="F13" authorId="1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Mihail Dorogobed:</t>
        </r>
        <r>
          <rPr>
            <sz val="8"/>
            <color indexed="81"/>
            <rFont val="Tahoma"/>
            <family val="2"/>
            <charset val="204"/>
          </rPr>
          <t xml:space="preserve">
Меняем вручную по тарифам агента</t>
        </r>
      </text>
    </comment>
    <comment ref="F15" authorId="1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>Mihail Dorogobed:</t>
        </r>
        <r>
          <rPr>
            <sz val="8"/>
            <color indexed="81"/>
            <rFont val="Tahoma"/>
            <family val="2"/>
            <charset val="204"/>
          </rPr>
          <t xml:space="preserve">
Меняем вручную по тарифам агента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Oleg Voskoboynikov</author>
    <author>Ievgen Perederii</author>
  </authors>
  <commentList>
    <comment ref="A9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Выберите грузоподъемность отдельной авто, в тоннах.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7" authorId="1" shapeId="0" xr:uid="{00000000-0006-0000-0200-000002000000}">
      <text>
        <r>
          <rPr>
            <b/>
            <sz val="8"/>
            <color indexed="81"/>
            <rFont val="Tahoma"/>
            <family val="2"/>
            <charset val="204"/>
          </rPr>
          <t>Ievgen Perederii:</t>
        </r>
        <r>
          <rPr>
            <sz val="8"/>
            <color indexed="81"/>
            <rFont val="Tahoma"/>
            <family val="2"/>
            <charset val="204"/>
          </rPr>
          <t xml:space="preserve">
Разница между отд и сборником
</t>
        </r>
      </text>
    </comment>
  </commentList>
</comments>
</file>

<file path=xl/sharedStrings.xml><?xml version="1.0" encoding="utf-8"?>
<sst xmlns="http://schemas.openxmlformats.org/spreadsheetml/2006/main" count="5047" uniqueCount="309">
  <si>
    <t>40'</t>
  </si>
  <si>
    <t>20'</t>
  </si>
  <si>
    <t>Chisinau</t>
  </si>
  <si>
    <t>PORT</t>
  </si>
  <si>
    <t>COUNTRY</t>
  </si>
  <si>
    <t>VIA (HUB)</t>
  </si>
  <si>
    <t>USD</t>
  </si>
  <si>
    <t>BUENOS AIRES</t>
  </si>
  <si>
    <t>Argentina</t>
  </si>
  <si>
    <t>SINGAPORE</t>
  </si>
  <si>
    <t>ADELAIDE</t>
  </si>
  <si>
    <t>Australia</t>
  </si>
  <si>
    <t>BRISBANE</t>
  </si>
  <si>
    <t>HONG KONG</t>
  </si>
  <si>
    <t>FREMANTLE</t>
  </si>
  <si>
    <t>MELBOURNE</t>
  </si>
  <si>
    <t>SYDNEY</t>
  </si>
  <si>
    <t>CHITTAGONG</t>
  </si>
  <si>
    <t>Bangladesh</t>
  </si>
  <si>
    <t>PHNOM PENH</t>
  </si>
  <si>
    <t>Cambodia</t>
  </si>
  <si>
    <t>VANCOUVER</t>
  </si>
  <si>
    <t>Canada</t>
  </si>
  <si>
    <t>DALIAN</t>
  </si>
  <si>
    <t>China</t>
  </si>
  <si>
    <t>FOSHAN</t>
  </si>
  <si>
    <t>FUZHOU</t>
  </si>
  <si>
    <t>GUANGZHOU</t>
  </si>
  <si>
    <t>JIANGMEN</t>
  </si>
  <si>
    <t>SHUNDE</t>
  </si>
  <si>
    <t>SHANTOU</t>
  </si>
  <si>
    <t>XIAMEN</t>
  </si>
  <si>
    <t>XINGANG/TIANJIN</t>
  </si>
  <si>
    <t>YANGJIANG</t>
  </si>
  <si>
    <t>ZHONGSHAN</t>
  </si>
  <si>
    <t>ZHUHAI</t>
  </si>
  <si>
    <t>ALEXANDRIA</t>
  </si>
  <si>
    <t>Egypt</t>
  </si>
  <si>
    <t>AHMEDABAD ICD</t>
  </si>
  <si>
    <t>India</t>
  </si>
  <si>
    <t>BANGALORE</t>
  </si>
  <si>
    <t>CALCUTTA</t>
  </si>
  <si>
    <t>COCHIN</t>
  </si>
  <si>
    <t>COIMBATORE ICD</t>
  </si>
  <si>
    <t>CHENNAI / MADRAS</t>
  </si>
  <si>
    <t>HYDERABAD ICD</t>
  </si>
  <si>
    <t>JODHPUR ICD</t>
  </si>
  <si>
    <t>JAIPUR ICD</t>
  </si>
  <si>
    <t>LUDHIANA ICD</t>
  </si>
  <si>
    <t>MUMBAI / NHAVA SHEVA</t>
  </si>
  <si>
    <t>NEW DELHI</t>
  </si>
  <si>
    <t>TUTICORIN</t>
  </si>
  <si>
    <t>BELAWAN</t>
  </si>
  <si>
    <t>Indonesia</t>
  </si>
  <si>
    <t>JAKARTA</t>
  </si>
  <si>
    <t>SEMARANG</t>
  </si>
  <si>
    <t>SURABAYA</t>
  </si>
  <si>
    <t>HAIFA</t>
  </si>
  <si>
    <t>Israel</t>
  </si>
  <si>
    <t>KOBE</t>
  </si>
  <si>
    <t>Japan</t>
  </si>
  <si>
    <t>NAGOYA</t>
  </si>
  <si>
    <t>OSAKA</t>
  </si>
  <si>
    <t>TOKYO</t>
  </si>
  <si>
    <t>YOKOHAMA</t>
  </si>
  <si>
    <t>AQABA</t>
  </si>
  <si>
    <t>Jordan</t>
  </si>
  <si>
    <t>PASIR GUDANG</t>
  </si>
  <si>
    <t>Malaysia</t>
  </si>
  <si>
    <t>PENANG</t>
  </si>
  <si>
    <t>PORT KELANG</t>
  </si>
  <si>
    <t>PORT LOUIS</t>
  </si>
  <si>
    <t>Mauritius</t>
  </si>
  <si>
    <t>YANGON</t>
  </si>
  <si>
    <t>Myanmar</t>
  </si>
  <si>
    <t>Mexico</t>
  </si>
  <si>
    <t>AUCKLAND</t>
  </si>
  <si>
    <t>New Zealand</t>
  </si>
  <si>
    <t>LYTTELTON</t>
  </si>
  <si>
    <t>KARACHI</t>
  </si>
  <si>
    <t>Pakistan</t>
  </si>
  <si>
    <t>CEBU</t>
  </si>
  <si>
    <t>Philippines</t>
  </si>
  <si>
    <t>MANILA</t>
  </si>
  <si>
    <t>CAPE TOWN</t>
  </si>
  <si>
    <t>South Africa</t>
  </si>
  <si>
    <t>DURBAN</t>
  </si>
  <si>
    <t>JOHANNESBURG</t>
  </si>
  <si>
    <t>PORT ELIZABETH</t>
  </si>
  <si>
    <t>BUSAN</t>
  </si>
  <si>
    <t>Korea</t>
  </si>
  <si>
    <t>INCHEON</t>
  </si>
  <si>
    <t>COLOMBO</t>
  </si>
  <si>
    <t>Sri Lanka</t>
  </si>
  <si>
    <t>KAOHSIUNG</t>
  </si>
  <si>
    <t>Taiwan</t>
  </si>
  <si>
    <t>KEELUNG</t>
  </si>
  <si>
    <t>TAICHUNG</t>
  </si>
  <si>
    <t>BANGKOK</t>
  </si>
  <si>
    <t>Thailand</t>
  </si>
  <si>
    <t>DUBAI</t>
  </si>
  <si>
    <t>UAE</t>
  </si>
  <si>
    <t>LOS ANGELES</t>
  </si>
  <si>
    <t>USA</t>
  </si>
  <si>
    <t>NEW YORK</t>
  </si>
  <si>
    <t>ATLANTA</t>
  </si>
  <si>
    <t>CHICAGO</t>
  </si>
  <si>
    <t>HOUSTON</t>
  </si>
  <si>
    <t>LONG BEACH</t>
  </si>
  <si>
    <t>DANANG</t>
  </si>
  <si>
    <t>Vietnam</t>
  </si>
  <si>
    <t>HAIPHONG</t>
  </si>
  <si>
    <t>HO CHI MINH</t>
  </si>
  <si>
    <t>SHANGHAI</t>
  </si>
  <si>
    <t>NINGBO</t>
  </si>
  <si>
    <t>Singapore</t>
  </si>
  <si>
    <t>QINGDAO</t>
  </si>
  <si>
    <t>WM (1)</t>
  </si>
  <si>
    <t>1 - максимум из веса, объема и 1</t>
  </si>
  <si>
    <t>CWM (2)</t>
  </si>
  <si>
    <t>2 - conditional WM (1т=2 куб). Выбираем максимум из веса, 0,5*объем, 1</t>
  </si>
  <si>
    <t>3 - максимум из 7.2 долл; 14.4*вес, 7.2*объем</t>
  </si>
  <si>
    <t>FOT Odessa port (4)</t>
  </si>
  <si>
    <t>5 - столбец profit из таблицы 2</t>
  </si>
  <si>
    <t>4 - the rate to CFS Odessa (free on truck). = (фрахт 1плечо + фрахт основное плечо)*WM + итого за груз из таблицы 1 + profit + CFS</t>
  </si>
  <si>
    <t>OF 1st leg
per wm</t>
  </si>
  <si>
    <t>OF main leg
per wm</t>
  </si>
  <si>
    <t>CFS (3)
per shipment</t>
  </si>
  <si>
    <t>Dnepr</t>
  </si>
  <si>
    <t>Zaporogye</t>
  </si>
  <si>
    <t>Cherkassy</t>
  </si>
  <si>
    <t>city</t>
  </si>
  <si>
    <t>region</t>
  </si>
  <si>
    <t>Kharkiv</t>
  </si>
  <si>
    <t>Poltava</t>
  </si>
  <si>
    <t>Zhitomir</t>
  </si>
  <si>
    <t>Chernigiv</t>
  </si>
  <si>
    <t>Nikolaev</t>
  </si>
  <si>
    <t>K</t>
  </si>
  <si>
    <t>groupage truck (6)</t>
  </si>
  <si>
    <t>total groupage (7)</t>
  </si>
  <si>
    <t>7 - сумма тарифа за сборное авто и тарифа FOT Odessa port</t>
  </si>
  <si>
    <t>Місто доставки</t>
  </si>
  <si>
    <t>Bila Tserkva</t>
  </si>
  <si>
    <t>Ivano-Frankivsk</t>
  </si>
  <si>
    <t>Kriviy Rig</t>
  </si>
  <si>
    <t>Lviv</t>
  </si>
  <si>
    <t>Odessa</t>
  </si>
  <si>
    <t>Ternopol</t>
  </si>
  <si>
    <t>separate truck (8)</t>
  </si>
  <si>
    <t>8 - выбирается из таблицы ставок на основании города доставки и типа машины (2/3/5/10/20т)</t>
  </si>
  <si>
    <t>N/A</t>
  </si>
  <si>
    <t>FOT Odessa port</t>
  </si>
  <si>
    <t>total groupage</t>
  </si>
  <si>
    <t>separate truck</t>
  </si>
  <si>
    <t>Direct</t>
  </si>
  <si>
    <t>Chisinau (Low cost)</t>
  </si>
  <si>
    <t>Vinnytsia</t>
  </si>
  <si>
    <t>Sumy</t>
  </si>
  <si>
    <t>t/t</t>
  </si>
  <si>
    <t>SHENZHEN</t>
  </si>
  <si>
    <t>AMBARLI</t>
  </si>
  <si>
    <t>Turkey</t>
  </si>
  <si>
    <t>profit (5)
per BL</t>
  </si>
  <si>
    <t>SANSHAN</t>
  </si>
  <si>
    <t xml:space="preserve">XIAOLAN </t>
  </si>
  <si>
    <t>HAKATA</t>
  </si>
  <si>
    <t>MOJI</t>
  </si>
  <si>
    <t xml:space="preserve">SIHANOUKVILLE </t>
  </si>
  <si>
    <t>6 - максимум из 80 и К*CWM+50 (если объем &gt;= 3*вес) или К*вес+50</t>
  </si>
  <si>
    <t>YML</t>
  </si>
  <si>
    <t>-</t>
  </si>
  <si>
    <t>no service</t>
  </si>
  <si>
    <t>Mariupol</t>
  </si>
  <si>
    <t>Lutsk</t>
  </si>
  <si>
    <t>Chernivtsi</t>
  </si>
  <si>
    <t>Uzhhorod</t>
  </si>
  <si>
    <t>Shostka</t>
  </si>
  <si>
    <t>Kovel</t>
  </si>
  <si>
    <t>Korosten</t>
  </si>
  <si>
    <t>Chervonohrad</t>
  </si>
  <si>
    <t>NEW JERSEY</t>
  </si>
  <si>
    <t>t/t 1 leg</t>
  </si>
  <si>
    <t>Discount</t>
  </si>
  <si>
    <t>Profit truck</t>
  </si>
  <si>
    <t>Difference between groupage and separate</t>
  </si>
  <si>
    <t>more 5 WM less 10 WM</t>
  </si>
  <si>
    <t>more 10 WM excluded</t>
  </si>
  <si>
    <t>Ratio tons to m3</t>
  </si>
  <si>
    <t>Origins</t>
  </si>
  <si>
    <t>Routing</t>
  </si>
  <si>
    <t>DIRECT 35 days</t>
  </si>
  <si>
    <t>Hong Kong</t>
  </si>
  <si>
    <t>FOB POL - FOT Odessa (OF, THC)</t>
  </si>
  <si>
    <t>FOB POL - FOT Odessa (OF, THC) per tons</t>
  </si>
  <si>
    <t xml:space="preserve">Rate up to ODS 
in USD per w/m </t>
  </si>
  <si>
    <t>20` project (&lt;30 cbm, &lt;15 tons)</t>
  </si>
  <si>
    <t>Brazil</t>
  </si>
  <si>
    <t>Rates:</t>
  </si>
  <si>
    <t xml:space="preserve">Groupage truck all in rate: FOB POL - FOT Kiev, Cherkassy and Kiev region (incl. Belaya Tserkov, Boryspol, Fastov, Uman` e.t.c), USD    </t>
  </si>
  <si>
    <t>Вес, т</t>
  </si>
  <si>
    <t>Объем, куб</t>
  </si>
  <si>
    <t>Порт отправки (POL)</t>
  </si>
  <si>
    <t>Пункт назначения</t>
  </si>
  <si>
    <t>Вид доставки</t>
  </si>
  <si>
    <t>Ставка, USD</t>
  </si>
  <si>
    <t>Примечания</t>
  </si>
  <si>
    <t>Доставка до склада в Одессе</t>
  </si>
  <si>
    <t>все включено (груз готов для погрузки в автомобиль под таможенным контролем)*</t>
  </si>
  <si>
    <t>Грузоподъемность автомобиля, т</t>
  </si>
  <si>
    <t>Срок действия тарифов - 1 месяц с момента котировки</t>
  </si>
  <si>
    <t>АВТОПЕРЕВОЗКА (отдельный автомобиль)</t>
  </si>
  <si>
    <t>АВТОПЕРЕВОЗКА (сборная доставка)</t>
  </si>
  <si>
    <t>Одесса - пункт назначения (склад выгрузки)</t>
  </si>
  <si>
    <t>Одесса - таможня получателя **</t>
  </si>
  <si>
    <t>BARODA</t>
  </si>
  <si>
    <t>INDIA</t>
  </si>
  <si>
    <t>INDORE</t>
  </si>
  <si>
    <t>MORADABAD</t>
  </si>
  <si>
    <t>PUNE</t>
  </si>
  <si>
    <t>UDAIPUR</t>
  </si>
  <si>
    <t>SHAOXING</t>
  </si>
  <si>
    <t>WENZHOU</t>
  </si>
  <si>
    <t>YIWU</t>
  </si>
  <si>
    <t>NANHAI</t>
  </si>
  <si>
    <t>Cosco</t>
  </si>
  <si>
    <t>Rivne</t>
  </si>
  <si>
    <t>KANPUR</t>
  </si>
  <si>
    <t>DOHA</t>
  </si>
  <si>
    <t>QATAR</t>
  </si>
  <si>
    <t>HAMBURG</t>
  </si>
  <si>
    <t>Christchurch</t>
  </si>
  <si>
    <t>ALTAMIRA</t>
  </si>
  <si>
    <t>MEXICO CITY</t>
  </si>
  <si>
    <t>VERACRUZ</t>
  </si>
  <si>
    <t>ASHDOD</t>
  </si>
  <si>
    <t>BALTIMORE</t>
  </si>
  <si>
    <t>BOSTON</t>
  </si>
  <si>
    <t>CALGARY</t>
  </si>
  <si>
    <t>CHARLESTON</t>
  </si>
  <si>
    <t>CHARLOTTE</t>
  </si>
  <si>
    <t>CLEVELAND</t>
  </si>
  <si>
    <t>COLUMBUS</t>
  </si>
  <si>
    <t>DALLAS</t>
  </si>
  <si>
    <t>DETROIT</t>
  </si>
  <si>
    <t>EDMONTON</t>
  </si>
  <si>
    <t>HALIFAX</t>
  </si>
  <si>
    <t>Jacksonville</t>
  </si>
  <si>
    <t>MEMPHIS</t>
  </si>
  <si>
    <t>MIAMI</t>
  </si>
  <si>
    <t>MONTREAL</t>
  </si>
  <si>
    <t>NEW ORLEANS</t>
  </si>
  <si>
    <t>NORFOLK</t>
  </si>
  <si>
    <t>OTTAWA</t>
  </si>
  <si>
    <t>PHILADELPHIA</t>
  </si>
  <si>
    <t>PORTLAND</t>
  </si>
  <si>
    <t>REGINA</t>
  </si>
  <si>
    <t>SAN FRANCISCO</t>
  </si>
  <si>
    <t>SASKATOON</t>
  </si>
  <si>
    <t>SEATTLE</t>
  </si>
  <si>
    <t>TORONTO</t>
  </si>
  <si>
    <t>WINNIPEG</t>
  </si>
  <si>
    <t>ASUNCION</t>
  </si>
  <si>
    <t>Paraguay</t>
  </si>
  <si>
    <t>BETIM</t>
  </si>
  <si>
    <t>CALLAO</t>
  </si>
  <si>
    <t>Peru</t>
  </si>
  <si>
    <t>CORDOBA</t>
  </si>
  <si>
    <t>CURITIBIA</t>
  </si>
  <si>
    <t>GUAYAQUIL</t>
  </si>
  <si>
    <t>Ecuador</t>
  </si>
  <si>
    <t>ITAJAI</t>
  </si>
  <si>
    <t>MONTEVIDEO</t>
  </si>
  <si>
    <t>Uruguay</t>
  </si>
  <si>
    <t>PORTO ALEGRO</t>
  </si>
  <si>
    <t>RIO DE JANEIRO</t>
  </si>
  <si>
    <t>ROSARIO</t>
  </si>
  <si>
    <t>SALVADOR</t>
  </si>
  <si>
    <t>SANTOS</t>
  </si>
  <si>
    <t>VALPARAISO</t>
  </si>
  <si>
    <t>Chile</t>
  </si>
  <si>
    <t>Germany</t>
  </si>
  <si>
    <t>Direct 18 days</t>
  </si>
  <si>
    <t>Hamburg</t>
  </si>
  <si>
    <t>FOB POL - FOT Hamburg (OF, THC) per tons</t>
  </si>
  <si>
    <t>FOB POL - FOT Hamburg (OF, THC)</t>
  </si>
  <si>
    <t>Terms and conditions: http://lcl-ukraine.com/pravila-perevozki-sbornyix-gruzov</t>
  </si>
  <si>
    <t>INDIANAPOLIS</t>
  </si>
  <si>
    <t>OAKLAND</t>
  </si>
  <si>
    <t>SAN ANTONIO</t>
  </si>
  <si>
    <t xml:space="preserve">*Если клиент забирает груз своим автомобилем, цена увеличивается на 25 USD (расходы за использование инфраструктуры порта).                                                                                                                                                                                                                                ** Доставка с таможни до двери получателя в черте города+ 40 USD                                                                                                                                                                                                                                                  </t>
  </si>
  <si>
    <t>ZHAOQING</t>
  </si>
  <si>
    <t>YANTIAN</t>
  </si>
  <si>
    <t>WUHU</t>
  </si>
  <si>
    <t>SHIQI</t>
  </si>
  <si>
    <t>SHEKOU</t>
  </si>
  <si>
    <t>NANJING</t>
  </si>
  <si>
    <t>JIAO XIN</t>
  </si>
  <si>
    <t>HUIZHOU</t>
  </si>
  <si>
    <t>DONGGUAN</t>
  </si>
  <si>
    <t>BEIJING</t>
  </si>
  <si>
    <t xml:space="preserve">Добрый день, </t>
  </si>
  <si>
    <t>Заранее благодарны!</t>
  </si>
  <si>
    <t xml:space="preserve">Спасибо за Ваш запрос. </t>
  </si>
  <si>
    <t>Готовы предложить Вам следующую ставку (general cargo):</t>
  </si>
  <si>
    <t xml:space="preserve">Будем рады получить Ваши комментарии! </t>
  </si>
  <si>
    <t>Evergreen</t>
  </si>
  <si>
    <t>Kropivnitskiy</t>
  </si>
  <si>
    <t>Kyiv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</si>
</sst>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г_р_н_._-;\-* #,##0.00\ _г_р_н_._-;_-* &quot;-&quot;??\ _г_р_н_._-;_-@_-"/>
    <numFmt numFmtId="165" formatCode="#,##0.00_р_."/>
    <numFmt numFmtId="166" formatCode="[$$-409]#,##0.00"/>
    <numFmt numFmtId="167" formatCode="[$$-409]#,##0"/>
    <numFmt numFmtId="168" formatCode="#,##0_р_."/>
    <numFmt numFmtId="169" formatCode="#,##0\ [$USD]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u/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2"/>
      <color theme="1"/>
      <name val="Calibri"/>
      <family val="1"/>
      <charset val="136"/>
      <scheme val="minor"/>
    </font>
    <font>
      <sz val="10"/>
      <name val="Arial"/>
      <family val="2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"/>
      <family val="1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1" fillId="0" borderId="0"/>
    <xf numFmtId="164" fontId="2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33" fillId="0" borderId="0">
      <alignment vertical="center"/>
    </xf>
    <xf numFmtId="0" fontId="34" fillId="0" borderId="0"/>
  </cellStyleXfs>
  <cellXfs count="159">
    <xf numFmtId="0" fontId="0" fillId="0" borderId="0" xfId="0"/>
    <xf numFmtId="0" fontId="21" fillId="0" borderId="1" xfId="1" applyBorder="1" applyAlignment="1">
      <alignment horizontal="center" vertical="center"/>
    </xf>
    <xf numFmtId="0" fontId="0" fillId="0" borderId="1" xfId="0" applyBorder="1"/>
    <xf numFmtId="0" fontId="2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1" xfId="1" applyBorder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1" fillId="0" borderId="1" xfId="1" applyBorder="1"/>
    <xf numFmtId="0" fontId="22" fillId="0" borderId="1" xfId="1" applyFont="1" applyBorder="1"/>
    <xf numFmtId="165" fontId="22" fillId="0" borderId="1" xfId="1" applyNumberFormat="1" applyFont="1" applyBorder="1"/>
    <xf numFmtId="165" fontId="21" fillId="0" borderId="1" xfId="1" applyNumberFormat="1" applyBorder="1"/>
    <xf numFmtId="0" fontId="22" fillId="0" borderId="1" xfId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2" fontId="20" fillId="0" borderId="1" xfId="0" applyNumberFormat="1" applyFont="1" applyBorder="1"/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2" fillId="0" borderId="1" xfId="0" applyFont="1" applyBorder="1"/>
    <xf numFmtId="0" fontId="22" fillId="0" borderId="1" xfId="0" applyFont="1" applyBorder="1" applyAlignment="1">
      <alignment horizontal="center" vertical="center"/>
    </xf>
    <xf numFmtId="0" fontId="22" fillId="2" borderId="1" xfId="0" applyFont="1" applyFill="1" applyBorder="1"/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8" fillId="0" borderId="1" xfId="0" applyFont="1" applyBorder="1"/>
    <xf numFmtId="0" fontId="18" fillId="0" borderId="1" xfId="0" applyFont="1" applyBorder="1" applyAlignment="1">
      <alignment horizontal="center" vertical="center"/>
    </xf>
    <xf numFmtId="0" fontId="0" fillId="0" borderId="0" xfId="0" applyProtection="1">
      <protection hidden="1"/>
    </xf>
    <xf numFmtId="0" fontId="24" fillId="0" borderId="1" xfId="0" applyFont="1" applyBorder="1" applyAlignment="1" applyProtection="1">
      <alignment horizontal="center" vertical="center" wrapText="1"/>
      <protection hidden="1"/>
    </xf>
    <xf numFmtId="167" fontId="0" fillId="2" borderId="1" xfId="0" applyNumberFormat="1" applyFill="1" applyBorder="1" applyAlignment="1" applyProtection="1">
      <alignment horizontal="center" vertical="center"/>
      <protection hidden="1"/>
    </xf>
    <xf numFmtId="0" fontId="22" fillId="0" borderId="0" xfId="0" applyFont="1"/>
    <xf numFmtId="165" fontId="17" fillId="0" borderId="1" xfId="1" applyNumberFormat="1" applyFont="1" applyBorder="1"/>
    <xf numFmtId="0" fontId="17" fillId="0" borderId="1" xfId="0" applyFont="1" applyBorder="1"/>
    <xf numFmtId="2" fontId="17" fillId="0" borderId="6" xfId="0" applyNumberFormat="1" applyFont="1" applyBorder="1" applyProtection="1">
      <protection hidden="1"/>
    </xf>
    <xf numFmtId="169" fontId="0" fillId="0" borderId="6" xfId="0" applyNumberFormat="1" applyBorder="1" applyProtection="1">
      <protection hidden="1"/>
    </xf>
    <xf numFmtId="0" fontId="22" fillId="0" borderId="3" xfId="0" applyFont="1" applyBorder="1"/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22" fillId="0" borderId="6" xfId="0" applyFont="1" applyBorder="1"/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22" fillId="0" borderId="10" xfId="0" applyFont="1" applyBorder="1"/>
    <xf numFmtId="0" fontId="0" fillId="3" borderId="12" xfId="0" applyFill="1" applyBorder="1" applyAlignment="1" applyProtection="1">
      <alignment horizontal="center" vertical="center"/>
      <protection locked="0"/>
    </xf>
    <xf numFmtId="0" fontId="16" fillId="0" borderId="1" xfId="0" applyFont="1" applyBorder="1"/>
    <xf numFmtId="0" fontId="25" fillId="5" borderId="3" xfId="0" applyFont="1" applyFill="1" applyBorder="1" applyAlignment="1" applyProtection="1">
      <alignment horizontal="center" vertical="center" wrapText="1"/>
      <protection hidden="1"/>
    </xf>
    <xf numFmtId="0" fontId="25" fillId="5" borderId="4" xfId="0" applyFont="1" applyFill="1" applyBorder="1" applyAlignment="1" applyProtection="1">
      <alignment horizontal="center" vertical="center" wrapText="1"/>
      <protection hidden="1"/>
    </xf>
    <xf numFmtId="0" fontId="25" fillId="5" borderId="5" xfId="0" applyFont="1" applyFill="1" applyBorder="1" applyAlignment="1" applyProtection="1">
      <alignment horizontal="center" vertical="center" wrapText="1"/>
      <protection hidden="1"/>
    </xf>
    <xf numFmtId="0" fontId="27" fillId="4" borderId="6" xfId="0" applyFont="1" applyFill="1" applyBorder="1" applyAlignment="1" applyProtection="1">
      <alignment vertical="center" wrapText="1"/>
      <protection hidden="1"/>
    </xf>
    <xf numFmtId="168" fontId="26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26" fillId="4" borderId="7" xfId="0" applyFont="1" applyFill="1" applyBorder="1" applyAlignment="1" applyProtection="1">
      <alignment vertical="center" wrapText="1"/>
      <protection hidden="1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5" fillId="0" borderId="1" xfId="1" applyFont="1" applyBorder="1"/>
    <xf numFmtId="0" fontId="21" fillId="7" borderId="1" xfId="1" applyFill="1" applyBorder="1" applyAlignment="1">
      <alignment horizontal="center" vertical="center"/>
    </xf>
    <xf numFmtId="167" fontId="0" fillId="0" borderId="0" xfId="0" applyNumberFormat="1"/>
    <xf numFmtId="3" fontId="0" fillId="0" borderId="1" xfId="0" applyNumberFormat="1" applyBorder="1" applyAlignment="1">
      <alignment horizontal="center"/>
    </xf>
    <xf numFmtId="165" fontId="14" fillId="0" borderId="1" xfId="1" applyNumberFormat="1" applyFont="1" applyBorder="1"/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/>
    <xf numFmtId="165" fontId="12" fillId="0" borderId="1" xfId="1" applyNumberFormat="1" applyFont="1" applyBorder="1"/>
    <xf numFmtId="3" fontId="0" fillId="8" borderId="1" xfId="0" applyNumberFormat="1" applyFill="1" applyBorder="1"/>
    <xf numFmtId="3" fontId="0" fillId="7" borderId="1" xfId="0" applyNumberFormat="1" applyFill="1" applyBorder="1"/>
    <xf numFmtId="3" fontId="0" fillId="8" borderId="13" xfId="0" applyNumberFormat="1" applyFill="1" applyBorder="1"/>
    <xf numFmtId="3" fontId="0" fillId="0" borderId="0" xfId="0" applyNumberFormat="1"/>
    <xf numFmtId="2" fontId="0" fillId="9" borderId="1" xfId="0" applyNumberFormat="1" applyFill="1" applyBorder="1" applyAlignment="1">
      <alignment horizontal="center" vertical="center"/>
    </xf>
    <xf numFmtId="0" fontId="21" fillId="6" borderId="1" xfId="1" applyFill="1" applyBorder="1" applyAlignment="1">
      <alignment horizontal="left" vertical="center"/>
    </xf>
    <xf numFmtId="1" fontId="0" fillId="6" borderId="1" xfId="0" applyNumberForma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21" fillId="6" borderId="1" xfId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0" fillId="6" borderId="1" xfId="0" quotePrefix="1" applyFill="1" applyBorder="1" applyAlignment="1">
      <alignment horizontal="center" vertical="center"/>
    </xf>
    <xf numFmtId="2" fontId="20" fillId="6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 applyProtection="1">
      <alignment horizontal="center" vertical="center"/>
      <protection locked="0"/>
    </xf>
    <xf numFmtId="0" fontId="13" fillId="7" borderId="1" xfId="1" applyFont="1" applyFill="1" applyBorder="1" applyAlignment="1">
      <alignment horizontal="center" vertical="center"/>
    </xf>
    <xf numFmtId="0" fontId="21" fillId="0" borderId="14" xfId="1" applyBorder="1"/>
    <xf numFmtId="0" fontId="0" fillId="0" borderId="14" xfId="0" applyBorder="1"/>
    <xf numFmtId="0" fontId="35" fillId="0" borderId="1" xfId="0" applyFont="1" applyBorder="1"/>
    <xf numFmtId="0" fontId="35" fillId="0" borderId="0" xfId="0" applyFont="1"/>
    <xf numFmtId="0" fontId="36" fillId="0" borderId="1" xfId="0" applyFont="1" applyBorder="1"/>
    <xf numFmtId="2" fontId="37" fillId="0" borderId="1" xfId="0" applyNumberFormat="1" applyFont="1" applyBorder="1" applyAlignment="1">
      <alignment horizontal="center" wrapText="1" shrinkToFit="1"/>
    </xf>
    <xf numFmtId="0" fontId="36" fillId="0" borderId="1" xfId="0" applyFont="1" applyBorder="1" applyAlignment="1">
      <alignment horizontal="center" wrapText="1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0" fontId="39" fillId="0" borderId="1" xfId="0" applyFont="1" applyBorder="1"/>
    <xf numFmtId="165" fontId="40" fillId="0" borderId="1" xfId="0" applyNumberFormat="1" applyFont="1" applyBorder="1" applyAlignment="1">
      <alignment horizontal="left"/>
    </xf>
    <xf numFmtId="0" fontId="41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1" fontId="38" fillId="0" borderId="1" xfId="0" applyNumberFormat="1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167" fontId="0" fillId="10" borderId="1" xfId="0" applyNumberFormat="1" applyFill="1" applyBorder="1" applyAlignment="1">
      <alignment horizontal="right" vertical="center"/>
    </xf>
    <xf numFmtId="167" fontId="0" fillId="13" borderId="1" xfId="0" applyNumberFormat="1" applyFill="1" applyBorder="1" applyAlignment="1">
      <alignment horizontal="right" vertical="center"/>
    </xf>
    <xf numFmtId="167" fontId="0" fillId="13" borderId="1" xfId="0" applyNumberFormat="1" applyFill="1" applyBorder="1"/>
    <xf numFmtId="165" fontId="37" fillId="0" borderId="1" xfId="0" applyNumberFormat="1" applyFont="1" applyBorder="1" applyAlignment="1">
      <alignment horizontal="left" wrapText="1" shrinkToFit="1"/>
    </xf>
    <xf numFmtId="0" fontId="41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165" fontId="38" fillId="0" borderId="1" xfId="0" applyNumberFormat="1" applyFont="1" applyBorder="1" applyAlignment="1">
      <alignment horizontal="left"/>
    </xf>
    <xf numFmtId="0" fontId="24" fillId="12" borderId="1" xfId="0" applyFont="1" applyFill="1" applyBorder="1" applyAlignment="1">
      <alignment horizontal="center" vertical="center" wrapText="1"/>
    </xf>
    <xf numFmtId="167" fontId="0" fillId="12" borderId="1" xfId="0" applyNumberFormat="1" applyFill="1" applyBorder="1" applyAlignment="1">
      <alignment horizontal="center" vertical="center"/>
    </xf>
    <xf numFmtId="2" fontId="0" fillId="12" borderId="0" xfId="0" applyNumberFormat="1" applyFill="1"/>
    <xf numFmtId="2" fontId="0" fillId="12" borderId="1" xfId="0" applyNumberFormat="1" applyFill="1" applyBorder="1" applyAlignment="1">
      <alignment horizontal="center" vertical="center"/>
    </xf>
    <xf numFmtId="0" fontId="0" fillId="12" borderId="0" xfId="0" applyFill="1"/>
    <xf numFmtId="166" fontId="0" fillId="12" borderId="1" xfId="0" applyNumberFormat="1" applyFill="1" applyBorder="1" applyAlignment="1">
      <alignment horizontal="center" vertical="center"/>
    </xf>
    <xf numFmtId="0" fontId="11" fillId="0" borderId="1" xfId="0" applyFont="1" applyBorder="1"/>
    <xf numFmtId="165" fontId="10" fillId="0" borderId="1" xfId="1" applyNumberFormat="1" applyFont="1" applyBorder="1"/>
    <xf numFmtId="0" fontId="0" fillId="0" borderId="1" xfId="0" applyBorder="1" applyAlignment="1">
      <alignment horizontal="center"/>
    </xf>
    <xf numFmtId="3" fontId="0" fillId="8" borderId="14" xfId="0" applyNumberFormat="1" applyFill="1" applyBorder="1"/>
    <xf numFmtId="0" fontId="9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21" fillId="9" borderId="1" xfId="1" applyFill="1" applyBorder="1"/>
    <xf numFmtId="165" fontId="21" fillId="9" borderId="1" xfId="1" applyNumberFormat="1" applyFill="1" applyBorder="1"/>
    <xf numFmtId="0" fontId="19" fillId="9" borderId="1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167" fontId="0" fillId="6" borderId="0" xfId="0" applyNumberFormat="1" applyFill="1"/>
    <xf numFmtId="0" fontId="8" fillId="0" borderId="1" xfId="1" applyFont="1" applyBorder="1" applyAlignment="1">
      <alignment horizontal="left" vertical="center"/>
    </xf>
    <xf numFmtId="0" fontId="8" fillId="0" borderId="1" xfId="1" applyFont="1" applyBorder="1"/>
    <xf numFmtId="0" fontId="8" fillId="9" borderId="1" xfId="1" applyFont="1" applyFill="1" applyBorder="1"/>
    <xf numFmtId="165" fontId="8" fillId="9" borderId="1" xfId="1" applyNumberFormat="1" applyFont="1" applyFill="1" applyBorder="1"/>
    <xf numFmtId="0" fontId="8" fillId="0" borderId="14" xfId="1" applyFont="1" applyBorder="1"/>
    <xf numFmtId="0" fontId="18" fillId="0" borderId="0" xfId="0" applyFont="1" applyAlignment="1">
      <alignment horizontal="center" vertical="center"/>
    </xf>
    <xf numFmtId="0" fontId="7" fillId="0" borderId="1" xfId="1" applyFont="1" applyBorder="1"/>
    <xf numFmtId="165" fontId="7" fillId="0" borderId="1" xfId="1" applyNumberFormat="1" applyFont="1" applyBorder="1"/>
    <xf numFmtId="0" fontId="6" fillId="0" borderId="1" xfId="1" applyFont="1" applyBorder="1"/>
    <xf numFmtId="0" fontId="5" fillId="0" borderId="1" xfId="1" applyFont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5" fillId="0" borderId="1" xfId="1" applyFont="1" applyBorder="1"/>
    <xf numFmtId="0" fontId="4" fillId="0" borderId="1" xfId="1" applyFont="1" applyBorder="1"/>
    <xf numFmtId="0" fontId="43" fillId="0" borderId="1" xfId="0" applyFont="1" applyBorder="1" applyAlignment="1">
      <alignment horizontal="center" vertical="center"/>
    </xf>
    <xf numFmtId="0" fontId="21" fillId="14" borderId="1" xfId="1" applyFill="1" applyBorder="1" applyAlignment="1">
      <alignment horizontal="center" vertical="center"/>
    </xf>
    <xf numFmtId="3" fontId="0" fillId="8" borderId="0" xfId="0" applyNumberFormat="1" applyFill="1"/>
    <xf numFmtId="0" fontId="4" fillId="0" borderId="14" xfId="1" applyFont="1" applyBorder="1"/>
    <xf numFmtId="0" fontId="21" fillId="14" borderId="0" xfId="1" applyFill="1" applyAlignment="1">
      <alignment horizontal="center" vertical="center"/>
    </xf>
    <xf numFmtId="0" fontId="3" fillId="0" borderId="1" xfId="1" applyFont="1" applyBorder="1"/>
    <xf numFmtId="0" fontId="2" fillId="0" borderId="1" xfId="0" applyFont="1" applyBorder="1"/>
    <xf numFmtId="0" fontId="24" fillId="0" borderId="1" xfId="1" applyFont="1" applyFill="1" applyBorder="1" applyAlignment="1">
      <alignment horizontal="center" vertical="center" wrapText="1"/>
    </xf>
    <xf numFmtId="0" fontId="1" fillId="0" borderId="1" xfId="0" applyFont="1" applyBorder="1"/>
    <xf numFmtId="0" fontId="23" fillId="0" borderId="1" xfId="0" applyFont="1" applyBorder="1" applyAlignment="1">
      <alignment horizontal="center"/>
    </xf>
    <xf numFmtId="0" fontId="23" fillId="0" borderId="1" xfId="1" applyFont="1" applyBorder="1" applyAlignment="1">
      <alignment horizontal="center"/>
    </xf>
    <xf numFmtId="0" fontId="26" fillId="4" borderId="8" xfId="0" applyFont="1" applyFill="1" applyBorder="1" applyAlignment="1" applyProtection="1">
      <alignment vertical="center" wrapText="1"/>
      <protection hidden="1"/>
    </xf>
    <xf numFmtId="0" fontId="26" fillId="4" borderId="2" xfId="0" applyFont="1" applyFill="1" applyBorder="1" applyAlignment="1" applyProtection="1">
      <alignment vertical="center" wrapText="1"/>
      <protection hidden="1"/>
    </xf>
    <xf numFmtId="0" fontId="26" fillId="4" borderId="9" xfId="0" applyFont="1" applyFill="1" applyBorder="1" applyAlignment="1" applyProtection="1">
      <alignment vertical="center" wrapText="1"/>
      <protection hidden="1"/>
    </xf>
    <xf numFmtId="0" fontId="26" fillId="4" borderId="6" xfId="0" applyFont="1" applyFill="1" applyBorder="1" applyAlignment="1" applyProtection="1">
      <alignment horizontal="center" vertical="center" wrapText="1"/>
      <protection hidden="1"/>
    </xf>
    <xf numFmtId="0" fontId="26" fillId="4" borderId="1" xfId="0" applyFont="1" applyFill="1" applyBorder="1" applyAlignment="1" applyProtection="1">
      <alignment horizontal="center" vertical="center" wrapText="1"/>
      <protection hidden="1"/>
    </xf>
    <xf numFmtId="0" fontId="26" fillId="4" borderId="7" xfId="0" applyFont="1" applyFill="1" applyBorder="1" applyAlignment="1" applyProtection="1">
      <alignment horizontal="center" vertical="center" wrapText="1"/>
      <protection hidden="1"/>
    </xf>
    <xf numFmtId="0" fontId="28" fillId="4" borderId="10" xfId="3" applyFill="1" applyBorder="1" applyAlignment="1">
      <alignment vertical="center" wrapText="1"/>
    </xf>
    <xf numFmtId="0" fontId="28" fillId="4" borderId="11" xfId="3" applyFill="1" applyBorder="1" applyAlignment="1">
      <alignment vertical="center" wrapText="1"/>
    </xf>
    <xf numFmtId="0" fontId="28" fillId="4" borderId="12" xfId="3" applyFill="1" applyBorder="1" applyAlignment="1">
      <alignment vertical="center" wrapText="1"/>
    </xf>
    <xf numFmtId="0" fontId="17" fillId="0" borderId="1" xfId="0" applyFont="1" applyBorder="1" applyAlignment="1" applyProtection="1">
      <alignment horizontal="center"/>
      <protection hidden="1"/>
    </xf>
    <xf numFmtId="0" fontId="17" fillId="0" borderId="9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35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vertical="center" wrapText="1"/>
    </xf>
  </cellXfs>
  <cellStyles count="6">
    <cellStyle name="Гиперссылка" xfId="3" builtinId="8"/>
    <cellStyle name="Обычный" xfId="0" builtinId="0"/>
    <cellStyle name="Обычный 2" xfId="1" xr:uid="{00000000-0005-0000-0000-000002000000}"/>
    <cellStyle name="Финансовый 2" xfId="2" xr:uid="{00000000-0005-0000-0000-000003000000}"/>
    <cellStyle name="一般 2" xfId="4" xr:uid="{00000000-0005-0000-0000-000004000000}"/>
    <cellStyle name="常规_Sheet9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C\Docuflow\Users\dorogobed\AppData\Local\Microsoft\Windows\Temporary%20Internet%20Files\Content.Outlook\8GRM740I\Standard%20LCL%20rates%20(&#1080;&#1089;&#1087;&#1088;&#1072;&#1074;&#1083;&#1077;&#1085;&#1085;&#1072;&#1103;)%20-%20&#1089;&#1082;&#1074;&#1086;&#1079;&#1085;&#1099;&#1077;%20&#1090;&#1072;&#1088;&#1080;&#1092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рвисный"/>
      <sheetName val="Odessa"/>
      <sheetName val="Kiev, Cherkassy"/>
      <sheetName val="Dnepr, Zaporozhie"/>
      <sheetName val="Kharkov, Poltava, Sumy"/>
      <sheetName val="Donetsk, Lugansk"/>
      <sheetName val="Zhytomir, Rovno, Chernigov"/>
      <sheetName val="Nikolayev, Kirovograd"/>
    </sheetNames>
    <sheetDataSet>
      <sheetData sheetId="0" refreshError="1"/>
      <sheetData sheetId="1" refreshError="1"/>
      <sheetData sheetId="2" refreshError="1">
        <row r="1">
          <cell r="B1" t="str">
            <v>Rates: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lcl-ukraine.com/pravila-perevozki-sbornyix-gruzov" TargetMode="External"/><Relationship Id="rId1" Type="http://schemas.openxmlformats.org/officeDocument/2006/relationships/hyperlink" Target="http://lcl-ukraine.com/?id=13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5"/>
  <sheetViews>
    <sheetView zoomScale="115" zoomScaleNormal="115" workbookViewId="0">
      <selection activeCell="B11" sqref="B11"/>
    </sheetView>
  </sheetViews>
  <sheetFormatPr defaultRowHeight="15"/>
  <cols>
    <col min="1" max="1" width="20" customWidth="1"/>
    <col min="2" max="2" width="14.42578125" style="58" customWidth="1"/>
    <col min="3" max="3" width="15" customWidth="1"/>
    <col min="4" max="4" width="11.28515625" customWidth="1"/>
    <col min="5" max="5" width="9.42578125" customWidth="1"/>
    <col min="6" max="6" width="7.42578125" customWidth="1"/>
    <col min="7" max="7" width="13.28515625" customWidth="1"/>
    <col min="8" max="8" width="8" customWidth="1"/>
    <col min="9" max="9" width="8.5703125" customWidth="1"/>
    <col min="10" max="10" width="13.140625" customWidth="1"/>
    <col min="11" max="11" width="10.28515625" customWidth="1"/>
    <col min="12" max="12" width="7.85546875" bestFit="1" customWidth="1"/>
  </cols>
  <sheetData>
    <row r="1" spans="1:12">
      <c r="A1" s="142"/>
      <c r="B1" s="142"/>
      <c r="C1" s="142"/>
      <c r="D1" s="142"/>
      <c r="E1" s="142"/>
      <c r="F1" s="142"/>
      <c r="G1" s="142"/>
      <c r="H1" s="142"/>
      <c r="I1" s="142"/>
      <c r="J1" s="142"/>
    </row>
    <row r="2" spans="1:12" s="9" customFormat="1" ht="30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2">
      <c r="A3" s="2"/>
      <c r="B3" s="57"/>
      <c r="C3" s="29"/>
      <c r="D3" s="29">
        <v>5</v>
      </c>
      <c r="E3" s="29">
        <v>38</v>
      </c>
      <c r="F3" s="29">
        <v>0</v>
      </c>
      <c r="G3" s="29"/>
      <c r="H3" s="29"/>
      <c r="I3" s="29"/>
      <c r="J3" s="18">
        <f>SUM(B3:I3)</f>
        <v>43</v>
      </c>
    </row>
    <row r="4" spans="1:12">
      <c r="A4" s="2"/>
      <c r="B4" s="57"/>
      <c r="C4" s="29"/>
      <c r="D4" s="29"/>
      <c r="E4" s="29"/>
      <c r="F4" s="29"/>
      <c r="G4" s="29"/>
      <c r="H4" s="29"/>
      <c r="I4" s="29"/>
      <c r="J4" s="18"/>
    </row>
    <row r="5" spans="1:12">
      <c r="A5" s="2"/>
      <c r="B5" s="57"/>
      <c r="C5" s="29">
        <v>56</v>
      </c>
      <c r="D5" s="29">
        <v>90</v>
      </c>
      <c r="E5" s="29"/>
      <c r="F5" s="29"/>
      <c r="G5" s="29">
        <v>65</v>
      </c>
      <c r="H5" s="29">
        <v>29</v>
      </c>
      <c r="I5" s="29"/>
      <c r="J5" s="18">
        <f>SUM(B5:I5)</f>
        <v>240</v>
      </c>
    </row>
    <row r="6" spans="1:12">
      <c r="A6" s="2"/>
      <c r="B6" s="57"/>
      <c r="C6" s="29"/>
      <c r="D6" s="29"/>
      <c r="E6" s="29"/>
      <c r="F6" s="29"/>
      <c r="G6" s="29"/>
      <c r="H6" s="29"/>
      <c r="I6" s="29"/>
      <c r="J6" s="18">
        <v>0</v>
      </c>
    </row>
    <row r="8" spans="1:12">
      <c r="A8" s="143"/>
      <c r="B8" s="143"/>
      <c r="C8" s="143"/>
      <c r="D8" s="143"/>
      <c r="E8" s="143"/>
      <c r="F8" s="142"/>
      <c r="G8" s="142"/>
      <c r="H8" s="142"/>
      <c r="I8" s="142"/>
      <c r="J8" s="142"/>
      <c r="K8" s="142"/>
      <c r="L8" s="142"/>
    </row>
    <row r="9" spans="1:12" s="3" customFormat="1" ht="30" customHeight="1">
      <c r="A9" s="11"/>
      <c r="B9" s="11"/>
      <c r="C9" s="11"/>
      <c r="D9" s="140"/>
      <c r="E9" s="10"/>
      <c r="F9" s="10"/>
      <c r="G9" s="10"/>
      <c r="H9" s="10"/>
      <c r="I9" s="10"/>
      <c r="J9" s="10"/>
      <c r="K9" s="10"/>
      <c r="L9" s="10"/>
    </row>
    <row r="10" spans="1:12" s="7" customFormat="1">
      <c r="A10" s="8" t="s">
        <v>113</v>
      </c>
      <c r="B10" s="30">
        <v>1800</v>
      </c>
      <c r="C10" s="31" t="s">
        <v>306</v>
      </c>
      <c r="D10" s="31" t="s">
        <v>0</v>
      </c>
      <c r="E10" s="4"/>
      <c r="F10" s="5">
        <f>B10/55</f>
        <v>32.727272727272727</v>
      </c>
      <c r="G10" s="6"/>
      <c r="H10" s="5">
        <v>13</v>
      </c>
      <c r="I10" s="5">
        <f>$J$5/25</f>
        <v>9.6</v>
      </c>
      <c r="J10" s="5">
        <v>16</v>
      </c>
      <c r="K10" s="17">
        <f>F10+I10+J10</f>
        <v>58.327272727272728</v>
      </c>
      <c r="L10" s="32">
        <v>0</v>
      </c>
    </row>
    <row r="11" spans="1:12" s="7" customFormat="1">
      <c r="A11" s="8" t="s">
        <v>114</v>
      </c>
      <c r="B11" s="30">
        <v>1700</v>
      </c>
      <c r="C11" s="31" t="s">
        <v>225</v>
      </c>
      <c r="D11" s="31" t="s">
        <v>0</v>
      </c>
      <c r="E11" s="4"/>
      <c r="F11" s="5">
        <f>B11/55</f>
        <v>30.90909090909091</v>
      </c>
      <c r="G11" s="6"/>
      <c r="H11" s="5">
        <v>13</v>
      </c>
      <c r="I11" s="5">
        <f>$J$5/25</f>
        <v>9.6</v>
      </c>
      <c r="J11" s="5">
        <v>16</v>
      </c>
      <c r="K11" s="17">
        <f t="shared" ref="K11:K15" si="0">F11+I11+J11</f>
        <v>56.509090909090908</v>
      </c>
      <c r="L11" s="32">
        <v>0</v>
      </c>
    </row>
    <row r="12" spans="1:12" s="7" customFormat="1">
      <c r="A12" s="8" t="s">
        <v>13</v>
      </c>
      <c r="B12" s="30">
        <v>1700</v>
      </c>
      <c r="C12" s="31" t="s">
        <v>225</v>
      </c>
      <c r="D12" s="31" t="s">
        <v>0</v>
      </c>
      <c r="E12" s="4"/>
      <c r="F12" s="5">
        <f>B12/55</f>
        <v>30.90909090909091</v>
      </c>
      <c r="G12" s="6"/>
      <c r="H12" s="5">
        <v>13</v>
      </c>
      <c r="I12" s="5">
        <f>$J$5/25</f>
        <v>9.6</v>
      </c>
      <c r="J12" s="5">
        <v>16</v>
      </c>
      <c r="K12" s="17">
        <f t="shared" si="0"/>
        <v>56.509090909090908</v>
      </c>
      <c r="L12" s="32">
        <v>0</v>
      </c>
    </row>
    <row r="13" spans="1:12" s="7" customFormat="1">
      <c r="A13" s="118" t="s">
        <v>9</v>
      </c>
      <c r="B13" s="30">
        <v>1700</v>
      </c>
      <c r="C13" s="31" t="s">
        <v>225</v>
      </c>
      <c r="D13" s="31" t="s">
        <v>0</v>
      </c>
      <c r="E13" s="1"/>
      <c r="F13" s="71">
        <v>55</v>
      </c>
      <c r="G13" s="6"/>
      <c r="H13" s="5">
        <v>13</v>
      </c>
      <c r="I13" s="5">
        <f>$J$5/25</f>
        <v>9.6</v>
      </c>
      <c r="J13" s="5">
        <v>16</v>
      </c>
      <c r="K13" s="17">
        <f>F13+I13+J13</f>
        <v>80.599999999999994</v>
      </c>
      <c r="L13" s="32">
        <v>0</v>
      </c>
    </row>
    <row r="14" spans="1:12" s="7" customFormat="1">
      <c r="A14" s="72" t="s">
        <v>116</v>
      </c>
      <c r="B14" s="73">
        <v>2500</v>
      </c>
      <c r="C14" s="74" t="s">
        <v>170</v>
      </c>
      <c r="D14" s="74" t="s">
        <v>0</v>
      </c>
      <c r="E14" s="75"/>
      <c r="F14" s="76">
        <f>B14/55+5</f>
        <v>50.454545454545453</v>
      </c>
      <c r="G14" s="77"/>
      <c r="H14" s="76">
        <v>13</v>
      </c>
      <c r="I14" s="76">
        <f>$J$5/35</f>
        <v>6.8571428571428568</v>
      </c>
      <c r="J14" s="76">
        <v>16</v>
      </c>
      <c r="K14" s="78">
        <f t="shared" si="0"/>
        <v>73.3116883116883</v>
      </c>
      <c r="L14" s="79">
        <v>0</v>
      </c>
    </row>
    <row r="15" spans="1:12">
      <c r="A15" s="120" t="s">
        <v>230</v>
      </c>
      <c r="B15" s="111"/>
      <c r="C15" s="2"/>
      <c r="D15" s="2"/>
      <c r="E15" s="2"/>
      <c r="F15" s="71">
        <v>78</v>
      </c>
      <c r="G15" s="2"/>
      <c r="H15" s="5">
        <v>13</v>
      </c>
      <c r="I15" s="5">
        <f>$J$5/25</f>
        <v>9.6</v>
      </c>
      <c r="J15" s="5">
        <v>16</v>
      </c>
      <c r="K15" s="17">
        <f t="shared" si="0"/>
        <v>103.6</v>
      </c>
      <c r="L15" s="32">
        <v>0</v>
      </c>
    </row>
  </sheetData>
  <mergeCells count="3">
    <mergeCell ref="F8:L8"/>
    <mergeCell ref="A8:E8"/>
    <mergeCell ref="A1:J1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вспомогат!$A$1:$A$2</xm:f>
          </x14:formula1>
          <xm:sqref>D10:D14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Z154"/>
  <sheetViews>
    <sheetView topLeftCell="A91" workbookViewId="0">
      <selection activeCell="A116" sqref="A116:XFD116"/>
    </sheetView>
  </sheetViews>
  <sheetFormatPr defaultRowHeight="15"/>
  <cols>
    <col min="2" max="2" width="15.140625" customWidth="1"/>
    <col min="3" max="3" width="14.28515625" customWidth="1"/>
    <col min="4" max="4" width="16.5703125" customWidth="1"/>
  </cols>
  <sheetData>
    <row r="1" spans="2:26" ht="18.75">
      <c r="B1" s="90" t="s">
        <v>198</v>
      </c>
      <c r="C1" s="90" t="s">
        <v>193</v>
      </c>
      <c r="D1" s="91"/>
      <c r="E1" s="91"/>
      <c r="F1" s="91"/>
      <c r="G1" s="157" t="s">
        <v>199</v>
      </c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2:26" ht="51.75">
      <c r="B2" s="85" t="s">
        <v>189</v>
      </c>
      <c r="C2" s="85"/>
      <c r="D2" s="99" t="s">
        <v>190</v>
      </c>
      <c r="E2" s="87" t="s">
        <v>195</v>
      </c>
      <c r="F2" s="87" t="s">
        <v>196</v>
      </c>
      <c r="G2" s="100">
        <v>1</v>
      </c>
      <c r="H2" s="101">
        <v>2</v>
      </c>
      <c r="I2" s="101">
        <v>3</v>
      </c>
      <c r="J2" s="101">
        <v>4</v>
      </c>
      <c r="K2" s="101">
        <v>5</v>
      </c>
      <c r="L2" s="101">
        <v>6</v>
      </c>
      <c r="M2" s="101">
        <v>7</v>
      </c>
      <c r="N2" s="101">
        <v>8</v>
      </c>
      <c r="O2" s="101">
        <v>9</v>
      </c>
      <c r="P2" s="101">
        <v>10</v>
      </c>
      <c r="Q2" s="101">
        <v>11</v>
      </c>
      <c r="R2" s="101">
        <v>12</v>
      </c>
      <c r="S2" s="101">
        <v>13</v>
      </c>
      <c r="T2" s="101">
        <v>14</v>
      </c>
      <c r="U2" s="101">
        <v>15</v>
      </c>
      <c r="V2" s="101">
        <v>16</v>
      </c>
      <c r="W2" s="101">
        <v>17</v>
      </c>
      <c r="X2" s="101">
        <v>18</v>
      </c>
      <c r="Y2" s="101">
        <v>19</v>
      </c>
      <c r="Z2" s="101">
        <v>20</v>
      </c>
    </row>
    <row r="3" spans="2:26">
      <c r="B3" s="88" t="s">
        <v>10</v>
      </c>
      <c r="C3" s="88" t="s">
        <v>11</v>
      </c>
      <c r="D3" s="89" t="s">
        <v>9</v>
      </c>
      <c r="E3" s="94"/>
      <c r="F3" s="95"/>
      <c r="G3" s="96">
        <f>Odessa!G3+MAX(145,G$2*вспомогат!$J$4)</f>
        <v>356.6</v>
      </c>
      <c r="H3" s="96">
        <f>Odessa!H3+MAX(145,H$2*вспомогат!$J$4)</f>
        <v>525.20000000000005</v>
      </c>
      <c r="I3" s="96">
        <f>Odessa!I3+MAX(145,I$2*вспомогат!$J$4)</f>
        <v>693.8</v>
      </c>
      <c r="J3" s="96">
        <f>Odessa!J3+MAX(145,J$2*вспомогат!$J$4)</f>
        <v>862.4</v>
      </c>
      <c r="K3" s="96">
        <f>Odessa!K3+MAX(145,K$2*вспомогат!$J$4)</f>
        <v>1011</v>
      </c>
      <c r="L3" s="96">
        <f>Odessa!L3+MAX(145,L$2*вспомогат!$J$4)</f>
        <v>1214.5999999999999</v>
      </c>
      <c r="M3" s="96">
        <f>Odessa!M3+MAX(145,M$2*вспомогат!$J$4)</f>
        <v>1418.1999999999998</v>
      </c>
      <c r="N3" s="96">
        <f>Odessa!N3+MAX(145,N$2*вспомогат!$J$4)</f>
        <v>1621.8</v>
      </c>
      <c r="O3" s="96">
        <f>Odessa!O3+MAX(145,O$2*вспомогат!$J$4)</f>
        <v>1825.4</v>
      </c>
      <c r="P3" s="96">
        <f>Odessa!P3+MAX(145,P$2*вспомогат!$J$4)</f>
        <v>2029</v>
      </c>
      <c r="Q3" s="96">
        <f>Odessa!Q3+MAX(145,Q$2*вспомогат!$J$4)</f>
        <v>2182.6</v>
      </c>
      <c r="R3" s="96">
        <f>Odessa!R3+MAX(145,R$2*вспомогат!$J$4)</f>
        <v>2386.1999999999998</v>
      </c>
      <c r="S3" s="96">
        <f>Odessa!S3+MAX(145,S$2*вспомогат!$J$4)</f>
        <v>2589.8000000000002</v>
      </c>
      <c r="T3" s="96">
        <f>Odessa!T3+MAX(145,T$2*вспомогат!$J$4)</f>
        <v>2793.3999999999996</v>
      </c>
      <c r="U3" s="96">
        <f>Odessa!U3+MAX(145,U$2*вспомогат!$J$4)</f>
        <v>2997</v>
      </c>
      <c r="V3" s="96">
        <f>Odessa!V3+MAX(145,V$2*вспомогат!$J$4)</f>
        <v>3200.6</v>
      </c>
      <c r="W3" s="96">
        <f>Odessa!W3+MAX(145,W$2*вспомогат!$J$4)</f>
        <v>3404.2</v>
      </c>
      <c r="X3" s="96">
        <f>Odessa!X3+MAX(145,X$2*вспомогат!$J$4)</f>
        <v>3607.8</v>
      </c>
      <c r="Y3" s="96">
        <f>Odessa!Y3+MAX(145,Y$2*вспомогат!$J$4)</f>
        <v>3811.3999999999996</v>
      </c>
      <c r="Z3" s="96">
        <f>Odessa!Z3+MAX(145,Z$2*вспомогат!$J$4)</f>
        <v>4015</v>
      </c>
    </row>
    <row r="4" spans="2:26">
      <c r="B4" s="88" t="s">
        <v>12</v>
      </c>
      <c r="C4" s="88" t="s">
        <v>11</v>
      </c>
      <c r="D4" s="89" t="s">
        <v>13</v>
      </c>
      <c r="E4" s="94"/>
      <c r="F4" s="95"/>
      <c r="G4" s="96">
        <f>Odessa!G4+MAX(145,G$2*вспомогат!$J$4)</f>
        <v>307.5090909090909</v>
      </c>
      <c r="H4" s="96">
        <f>Odessa!H4+MAX(145,H$2*вспомогат!$J$4)</f>
        <v>427.0181818181818</v>
      </c>
      <c r="I4" s="96">
        <f>Odessa!I4+MAX(145,I$2*вспомогат!$J$4)</f>
        <v>546.5272727272727</v>
      </c>
      <c r="J4" s="96">
        <f>Odessa!J4+MAX(145,J$2*вспомогат!$J$4)</f>
        <v>666.0363636363636</v>
      </c>
      <c r="K4" s="96">
        <f>Odessa!K4+MAX(145,K$2*вспомогат!$J$4)</f>
        <v>765.5454545454545</v>
      </c>
      <c r="L4" s="96">
        <f>Odessa!L4+MAX(145,L$2*вспомогат!$J$4)</f>
        <v>920.0545454545454</v>
      </c>
      <c r="M4" s="96">
        <f>Odessa!M4+MAX(145,M$2*вспомогат!$J$4)</f>
        <v>1074.5636363636363</v>
      </c>
      <c r="N4" s="96">
        <f>Odessa!N4+MAX(145,N$2*вспомогат!$J$4)</f>
        <v>1229.0727272727272</v>
      </c>
      <c r="O4" s="96">
        <f>Odessa!O4+MAX(145,O$2*вспомогат!$J$4)</f>
        <v>1383.5818181818181</v>
      </c>
      <c r="P4" s="96">
        <f>Odessa!P4+MAX(145,P$2*вспомогат!$J$4)</f>
        <v>1538.090909090909</v>
      </c>
      <c r="Q4" s="96">
        <f>Odessa!Q4+MAX(145,Q$2*вспомогат!$J$4)</f>
        <v>1642.6</v>
      </c>
      <c r="R4" s="96">
        <f>Odessa!R4+MAX(145,R$2*вспомогат!$J$4)</f>
        <v>1797.1090909090908</v>
      </c>
      <c r="S4" s="96">
        <f>Odessa!S4+MAX(145,S$2*вспомогат!$J$4)</f>
        <v>1951.6181818181817</v>
      </c>
      <c r="T4" s="96">
        <f>Odessa!T4+MAX(145,T$2*вспомогат!$J$4)</f>
        <v>2106.1272727272726</v>
      </c>
      <c r="U4" s="96">
        <f>Odessa!U4+MAX(145,U$2*вспомогат!$J$4)</f>
        <v>2260.6363636363635</v>
      </c>
      <c r="V4" s="96">
        <f>Odessa!V4+MAX(145,V$2*вспомогат!$J$4)</f>
        <v>2415.1454545454544</v>
      </c>
      <c r="W4" s="96">
        <f>Odessa!W4+MAX(145,W$2*вспомогат!$J$4)</f>
        <v>2569.6545454545453</v>
      </c>
      <c r="X4" s="96">
        <f>Odessa!X4+MAX(145,X$2*вспомогат!$J$4)</f>
        <v>2724.1636363636362</v>
      </c>
      <c r="Y4" s="96">
        <f>Odessa!Y4+MAX(145,Y$2*вспомогат!$J$4)</f>
        <v>2878.6727272727271</v>
      </c>
      <c r="Z4" s="96">
        <f>Odessa!Z4+MAX(145,Z$2*вспомогат!$J$4)</f>
        <v>3033.181818181818</v>
      </c>
    </row>
    <row r="5" spans="2:26">
      <c r="B5" s="88" t="s">
        <v>14</v>
      </c>
      <c r="C5" s="88" t="s">
        <v>11</v>
      </c>
      <c r="D5" s="89" t="s">
        <v>13</v>
      </c>
      <c r="E5" s="94"/>
      <c r="F5" s="95"/>
      <c r="G5" s="96">
        <f>Odessa!G5+MAX(145,G$2*вспомогат!$J$4)</f>
        <v>332.5090909090909</v>
      </c>
      <c r="H5" s="96">
        <f>Odessa!H5+MAX(145,H$2*вспомогат!$J$4)</f>
        <v>477.0181818181818</v>
      </c>
      <c r="I5" s="96">
        <f>Odessa!I5+MAX(145,I$2*вспомогат!$J$4)</f>
        <v>621.5272727272727</v>
      </c>
      <c r="J5" s="96">
        <f>Odessa!J5+MAX(145,J$2*вспомогат!$J$4)</f>
        <v>766.0363636363636</v>
      </c>
      <c r="K5" s="96">
        <f>Odessa!K5+MAX(145,K$2*вспомогат!$J$4)</f>
        <v>890.5454545454545</v>
      </c>
      <c r="L5" s="96">
        <f>Odessa!L5+MAX(145,L$2*вспомогат!$J$4)</f>
        <v>1070.0545454545454</v>
      </c>
      <c r="M5" s="96">
        <f>Odessa!M5+MAX(145,M$2*вспомогат!$J$4)</f>
        <v>1249.5636363636363</v>
      </c>
      <c r="N5" s="96">
        <f>Odessa!N5+MAX(145,N$2*вспомогат!$J$4)</f>
        <v>1429.0727272727272</v>
      </c>
      <c r="O5" s="96">
        <f>Odessa!O5+MAX(145,O$2*вспомогат!$J$4)</f>
        <v>1608.5818181818181</v>
      </c>
      <c r="P5" s="96">
        <f>Odessa!P5+MAX(145,P$2*вспомогат!$J$4)</f>
        <v>1788.090909090909</v>
      </c>
      <c r="Q5" s="96">
        <f>Odessa!Q5+MAX(145,Q$2*вспомогат!$J$4)</f>
        <v>1917.6</v>
      </c>
      <c r="R5" s="96">
        <f>Odessa!R5+MAX(145,R$2*вспомогат!$J$4)</f>
        <v>2097.1090909090908</v>
      </c>
      <c r="S5" s="96">
        <f>Odessa!S5+MAX(145,S$2*вспомогат!$J$4)</f>
        <v>2276.6181818181817</v>
      </c>
      <c r="T5" s="96">
        <f>Odessa!T5+MAX(145,T$2*вспомогат!$J$4)</f>
        <v>2456.1272727272726</v>
      </c>
      <c r="U5" s="96">
        <f>Odessa!U5+MAX(145,U$2*вспомогат!$J$4)</f>
        <v>2635.6363636363635</v>
      </c>
      <c r="V5" s="96">
        <f>Odessa!V5+MAX(145,V$2*вспомогат!$J$4)</f>
        <v>2815.1454545454544</v>
      </c>
      <c r="W5" s="96">
        <f>Odessa!W5+MAX(145,W$2*вспомогат!$J$4)</f>
        <v>2994.6545454545453</v>
      </c>
      <c r="X5" s="96">
        <f>Odessa!X5+MAX(145,X$2*вспомогат!$J$4)</f>
        <v>3174.1636363636362</v>
      </c>
      <c r="Y5" s="96">
        <f>Odessa!Y5+MAX(145,Y$2*вспомогат!$J$4)</f>
        <v>3353.6727272727271</v>
      </c>
      <c r="Z5" s="96">
        <f>Odessa!Z5+MAX(145,Z$2*вспомогат!$J$4)</f>
        <v>3533.181818181818</v>
      </c>
    </row>
    <row r="6" spans="2:26">
      <c r="B6" s="88" t="s">
        <v>15</v>
      </c>
      <c r="C6" s="88" t="s">
        <v>11</v>
      </c>
      <c r="D6" s="89" t="s">
        <v>13</v>
      </c>
      <c r="E6" s="94"/>
      <c r="F6" s="95"/>
      <c r="G6" s="96">
        <f>Odessa!G6+MAX(145,G$2*вспомогат!$J$4)</f>
        <v>307.5090909090909</v>
      </c>
      <c r="H6" s="96">
        <f>Odessa!H6+MAX(145,H$2*вспомогат!$J$4)</f>
        <v>427.0181818181818</v>
      </c>
      <c r="I6" s="96">
        <f>Odessa!I6+MAX(145,I$2*вспомогат!$J$4)</f>
        <v>546.5272727272727</v>
      </c>
      <c r="J6" s="96">
        <f>Odessa!J6+MAX(145,J$2*вспомогат!$J$4)</f>
        <v>666.0363636363636</v>
      </c>
      <c r="K6" s="96">
        <f>Odessa!K6+MAX(145,K$2*вспомогат!$J$4)</f>
        <v>765.5454545454545</v>
      </c>
      <c r="L6" s="96">
        <f>Odessa!L6+MAX(145,L$2*вспомогат!$J$4)</f>
        <v>920.0545454545454</v>
      </c>
      <c r="M6" s="96">
        <f>Odessa!M6+MAX(145,M$2*вспомогат!$J$4)</f>
        <v>1074.5636363636363</v>
      </c>
      <c r="N6" s="96">
        <f>Odessa!N6+MAX(145,N$2*вспомогат!$J$4)</f>
        <v>1229.0727272727272</v>
      </c>
      <c r="O6" s="96">
        <f>Odessa!O6+MAX(145,O$2*вспомогат!$J$4)</f>
        <v>1383.5818181818181</v>
      </c>
      <c r="P6" s="96">
        <f>Odessa!P6+MAX(145,P$2*вспомогат!$J$4)</f>
        <v>1538.090909090909</v>
      </c>
      <c r="Q6" s="96">
        <f>Odessa!Q6+MAX(145,Q$2*вспомогат!$J$4)</f>
        <v>1642.6</v>
      </c>
      <c r="R6" s="96">
        <f>Odessa!R6+MAX(145,R$2*вспомогат!$J$4)</f>
        <v>1797.1090909090908</v>
      </c>
      <c r="S6" s="96">
        <f>Odessa!S6+MAX(145,S$2*вспомогат!$J$4)</f>
        <v>1951.6181818181817</v>
      </c>
      <c r="T6" s="96">
        <f>Odessa!T6+MAX(145,T$2*вспомогат!$J$4)</f>
        <v>2106.1272727272726</v>
      </c>
      <c r="U6" s="96">
        <f>Odessa!U6+MAX(145,U$2*вспомогат!$J$4)</f>
        <v>2260.6363636363635</v>
      </c>
      <c r="V6" s="96">
        <f>Odessa!V6+MAX(145,V$2*вспомогат!$J$4)</f>
        <v>2415.1454545454544</v>
      </c>
      <c r="W6" s="96">
        <f>Odessa!W6+MAX(145,W$2*вспомогат!$J$4)</f>
        <v>2569.6545454545453</v>
      </c>
      <c r="X6" s="96">
        <f>Odessa!X6+MAX(145,X$2*вспомогат!$J$4)</f>
        <v>2724.1636363636362</v>
      </c>
      <c r="Y6" s="96">
        <f>Odessa!Y6+MAX(145,Y$2*вспомогат!$J$4)</f>
        <v>2878.6727272727271</v>
      </c>
      <c r="Z6" s="96">
        <f>Odessa!Z6+MAX(145,Z$2*вспомогат!$J$4)</f>
        <v>3033.181818181818</v>
      </c>
    </row>
    <row r="7" spans="2:26">
      <c r="B7" s="88" t="s">
        <v>16</v>
      </c>
      <c r="C7" s="88" t="s">
        <v>11</v>
      </c>
      <c r="D7" s="89" t="s">
        <v>13</v>
      </c>
      <c r="E7" s="94"/>
      <c r="F7" s="95"/>
      <c r="G7" s="96">
        <f>Odessa!G7+MAX(145,G$2*вспомогат!$J$4)</f>
        <v>307.5090909090909</v>
      </c>
      <c r="H7" s="96">
        <f>Odessa!H7+MAX(145,H$2*вспомогат!$J$4)</f>
        <v>427.0181818181818</v>
      </c>
      <c r="I7" s="96">
        <f>Odessa!I7+MAX(145,I$2*вспомогат!$J$4)</f>
        <v>546.5272727272727</v>
      </c>
      <c r="J7" s="96">
        <f>Odessa!J7+MAX(145,J$2*вспомогат!$J$4)</f>
        <v>666.0363636363636</v>
      </c>
      <c r="K7" s="96">
        <f>Odessa!K7+MAX(145,K$2*вспомогат!$J$4)</f>
        <v>765.5454545454545</v>
      </c>
      <c r="L7" s="96">
        <f>Odessa!L7+MAX(145,L$2*вспомогат!$J$4)</f>
        <v>920.0545454545454</v>
      </c>
      <c r="M7" s="96">
        <f>Odessa!M7+MAX(145,M$2*вспомогат!$J$4)</f>
        <v>1074.5636363636363</v>
      </c>
      <c r="N7" s="96">
        <f>Odessa!N7+MAX(145,N$2*вспомогат!$J$4)</f>
        <v>1229.0727272727272</v>
      </c>
      <c r="O7" s="96">
        <f>Odessa!O7+MAX(145,O$2*вспомогат!$J$4)</f>
        <v>1383.5818181818181</v>
      </c>
      <c r="P7" s="96">
        <f>Odessa!P7+MAX(145,P$2*вспомогат!$J$4)</f>
        <v>1538.090909090909</v>
      </c>
      <c r="Q7" s="96">
        <f>Odessa!Q7+MAX(145,Q$2*вспомогат!$J$4)</f>
        <v>1642.6</v>
      </c>
      <c r="R7" s="96">
        <f>Odessa!R7+MAX(145,R$2*вспомогат!$J$4)</f>
        <v>1797.1090909090908</v>
      </c>
      <c r="S7" s="96">
        <f>Odessa!S7+MAX(145,S$2*вспомогат!$J$4)</f>
        <v>1951.6181818181817</v>
      </c>
      <c r="T7" s="96">
        <f>Odessa!T7+MAX(145,T$2*вспомогат!$J$4)</f>
        <v>2106.1272727272726</v>
      </c>
      <c r="U7" s="96">
        <f>Odessa!U7+MAX(145,U$2*вспомогат!$J$4)</f>
        <v>2260.6363636363635</v>
      </c>
      <c r="V7" s="96">
        <f>Odessa!V7+MAX(145,V$2*вспомогат!$J$4)</f>
        <v>2415.1454545454544</v>
      </c>
      <c r="W7" s="96">
        <f>Odessa!W7+MAX(145,W$2*вспомогат!$J$4)</f>
        <v>2569.6545454545453</v>
      </c>
      <c r="X7" s="96">
        <f>Odessa!X7+MAX(145,X$2*вспомогат!$J$4)</f>
        <v>2724.1636363636362</v>
      </c>
      <c r="Y7" s="96">
        <f>Odessa!Y7+MAX(145,Y$2*вспомогат!$J$4)</f>
        <v>2878.6727272727271</v>
      </c>
      <c r="Z7" s="96">
        <f>Odessa!Z7+MAX(145,Z$2*вспомогат!$J$4)</f>
        <v>3033.181818181818</v>
      </c>
    </row>
    <row r="8" spans="2:26">
      <c r="B8" s="88" t="s">
        <v>17</v>
      </c>
      <c r="C8" s="88" t="s">
        <v>18</v>
      </c>
      <c r="D8" s="89" t="s">
        <v>9</v>
      </c>
      <c r="E8" s="94"/>
      <c r="F8" s="95"/>
      <c r="G8" s="96">
        <f>Odessa!G8+MAX(145,G$2*вспомогат!$J$4)</f>
        <v>318.60000000000002</v>
      </c>
      <c r="H8" s="96">
        <f>Odessa!H8+MAX(145,H$2*вспомогат!$J$4)</f>
        <v>449.2</v>
      </c>
      <c r="I8" s="96">
        <f>Odessa!I8+MAX(145,I$2*вспомогат!$J$4)</f>
        <v>579.79999999999995</v>
      </c>
      <c r="J8" s="96">
        <f>Odessa!J8+MAX(145,J$2*вспомогат!$J$4)</f>
        <v>710.4</v>
      </c>
      <c r="K8" s="96">
        <f>Odessa!K8+MAX(145,K$2*вспомогат!$J$4)</f>
        <v>821</v>
      </c>
      <c r="L8" s="96">
        <f>Odessa!L8+MAX(145,L$2*вспомогат!$J$4)</f>
        <v>986.59999999999991</v>
      </c>
      <c r="M8" s="96">
        <f>Odessa!M8+MAX(145,M$2*вспомогат!$J$4)</f>
        <v>1152.1999999999998</v>
      </c>
      <c r="N8" s="96">
        <f>Odessa!N8+MAX(145,N$2*вспомогат!$J$4)</f>
        <v>1317.8</v>
      </c>
      <c r="O8" s="96">
        <f>Odessa!O8+MAX(145,O$2*вспомогат!$J$4)</f>
        <v>1483.4</v>
      </c>
      <c r="P8" s="96">
        <f>Odessa!P8+MAX(145,P$2*вспомогат!$J$4)</f>
        <v>1649</v>
      </c>
      <c r="Q8" s="96">
        <f>Odessa!Q8+MAX(145,Q$2*вспомогат!$J$4)</f>
        <v>1764.6</v>
      </c>
      <c r="R8" s="96">
        <f>Odessa!R8+MAX(145,R$2*вспомогат!$J$4)</f>
        <v>1930.1999999999998</v>
      </c>
      <c r="S8" s="96">
        <f>Odessa!S8+MAX(145,S$2*вспомогат!$J$4)</f>
        <v>2095.8000000000002</v>
      </c>
      <c r="T8" s="96">
        <f>Odessa!T8+MAX(145,T$2*вспомогат!$J$4)</f>
        <v>2261.3999999999996</v>
      </c>
      <c r="U8" s="96">
        <f>Odessa!U8+MAX(145,U$2*вспомогат!$J$4)</f>
        <v>2427</v>
      </c>
      <c r="V8" s="96">
        <f>Odessa!V8+MAX(145,V$2*вспомогат!$J$4)</f>
        <v>2592.6</v>
      </c>
      <c r="W8" s="96">
        <f>Odessa!W8+MAX(145,W$2*вспомогат!$J$4)</f>
        <v>2758.2</v>
      </c>
      <c r="X8" s="96">
        <f>Odessa!X8+MAX(145,X$2*вспомогат!$J$4)</f>
        <v>2923.8</v>
      </c>
      <c r="Y8" s="96">
        <f>Odessa!Y8+MAX(145,Y$2*вспомогат!$J$4)</f>
        <v>3089.3999999999996</v>
      </c>
      <c r="Z8" s="96">
        <f>Odessa!Z8+MAX(145,Z$2*вспомогат!$J$4)</f>
        <v>3255</v>
      </c>
    </row>
    <row r="9" spans="2:26">
      <c r="B9" s="88" t="s">
        <v>19</v>
      </c>
      <c r="C9" s="88" t="s">
        <v>20</v>
      </c>
      <c r="D9" s="89" t="s">
        <v>9</v>
      </c>
      <c r="E9" s="94"/>
      <c r="F9" s="95"/>
      <c r="G9" s="96">
        <f>Odessa!G9+MAX(145,G$2*вспомогат!$J$4)</f>
        <v>328.6</v>
      </c>
      <c r="H9" s="96">
        <f>Odessa!H9+MAX(145,H$2*вспомогат!$J$4)</f>
        <v>469.2</v>
      </c>
      <c r="I9" s="96">
        <f>Odessa!I9+MAX(145,I$2*вспомогат!$J$4)</f>
        <v>609.79999999999995</v>
      </c>
      <c r="J9" s="96">
        <f>Odessa!J9+MAX(145,J$2*вспомогат!$J$4)</f>
        <v>750.4</v>
      </c>
      <c r="K9" s="96">
        <f>Odessa!K9+MAX(145,K$2*вспомогат!$J$4)</f>
        <v>871</v>
      </c>
      <c r="L9" s="96">
        <f>Odessa!L9+MAX(145,L$2*вспомогат!$J$4)</f>
        <v>1046.5999999999999</v>
      </c>
      <c r="M9" s="96">
        <f>Odessa!M9+MAX(145,M$2*вспомогат!$J$4)</f>
        <v>1222.1999999999998</v>
      </c>
      <c r="N9" s="96">
        <f>Odessa!N9+MAX(145,N$2*вспомогат!$J$4)</f>
        <v>1397.8</v>
      </c>
      <c r="O9" s="96">
        <f>Odessa!O9+MAX(145,O$2*вспомогат!$J$4)</f>
        <v>1573.4</v>
      </c>
      <c r="P9" s="96">
        <f>Odessa!P9+MAX(145,P$2*вспомогат!$J$4)</f>
        <v>1749</v>
      </c>
      <c r="Q9" s="96">
        <f>Odessa!Q9+MAX(145,Q$2*вспомогат!$J$4)</f>
        <v>1874.6</v>
      </c>
      <c r="R9" s="96">
        <f>Odessa!R9+MAX(145,R$2*вспомогат!$J$4)</f>
        <v>2050.1999999999998</v>
      </c>
      <c r="S9" s="96">
        <f>Odessa!S9+MAX(145,S$2*вспомогат!$J$4)</f>
        <v>2225.8000000000002</v>
      </c>
      <c r="T9" s="96">
        <f>Odessa!T9+MAX(145,T$2*вспомогат!$J$4)</f>
        <v>2401.3999999999996</v>
      </c>
      <c r="U9" s="96">
        <f>Odessa!U9+MAX(145,U$2*вспомогат!$J$4)</f>
        <v>2577</v>
      </c>
      <c r="V9" s="96">
        <f>Odessa!V9+MAX(145,V$2*вспомогат!$J$4)</f>
        <v>2752.6</v>
      </c>
      <c r="W9" s="96">
        <f>Odessa!W9+MAX(145,W$2*вспомогат!$J$4)</f>
        <v>2928.2</v>
      </c>
      <c r="X9" s="96">
        <f>Odessa!X9+MAX(145,X$2*вспомогат!$J$4)</f>
        <v>3103.8</v>
      </c>
      <c r="Y9" s="96">
        <f>Odessa!Y9+MAX(145,Y$2*вспомогат!$J$4)</f>
        <v>3279.3999999999996</v>
      </c>
      <c r="Z9" s="96">
        <f>Odessa!Z9+MAX(145,Z$2*вспомогат!$J$4)</f>
        <v>3455</v>
      </c>
    </row>
    <row r="10" spans="2:26">
      <c r="B10" s="88" t="s">
        <v>21</v>
      </c>
      <c r="C10" s="88" t="s">
        <v>22</v>
      </c>
      <c r="D10" s="89" t="s">
        <v>13</v>
      </c>
      <c r="E10" s="94"/>
      <c r="F10" s="95"/>
      <c r="G10" s="96">
        <f>Odessa!G10+MAX(145,G$2*вспомогат!$J$4)</f>
        <v>420.5090909090909</v>
      </c>
      <c r="H10" s="96">
        <f>Odessa!H10+MAX(145,H$2*вспомогат!$J$4)</f>
        <v>653.0181818181818</v>
      </c>
      <c r="I10" s="96">
        <f>Odessa!I10+MAX(145,I$2*вспомогат!$J$4)</f>
        <v>885.5272727272727</v>
      </c>
      <c r="J10" s="96">
        <f>Odessa!J10+MAX(145,J$2*вспомогат!$J$4)</f>
        <v>1118.0363636363636</v>
      </c>
      <c r="K10" s="96">
        <f>Odessa!K10+MAX(145,K$2*вспомогат!$J$4)</f>
        <v>1330.5454545454545</v>
      </c>
      <c r="L10" s="96">
        <f>Odessa!L10+MAX(145,L$2*вспомогат!$J$4)</f>
        <v>1598.0545454545454</v>
      </c>
      <c r="M10" s="96">
        <f>Odessa!M10+MAX(145,M$2*вспомогат!$J$4)</f>
        <v>1865.5636363636363</v>
      </c>
      <c r="N10" s="96">
        <f>Odessa!N10+MAX(145,N$2*вспомогат!$J$4)</f>
        <v>2133.0727272727272</v>
      </c>
      <c r="O10" s="96">
        <f>Odessa!O10+MAX(145,O$2*вспомогат!$J$4)</f>
        <v>2400.5818181818181</v>
      </c>
      <c r="P10" s="96">
        <f>Odessa!P10+MAX(145,P$2*вспомогат!$J$4)</f>
        <v>2668.090909090909</v>
      </c>
      <c r="Q10" s="96">
        <f>Odessa!Q10+MAX(145,Q$2*вспомогат!$J$4)</f>
        <v>2885.6</v>
      </c>
      <c r="R10" s="96">
        <f>Odessa!R10+MAX(145,R$2*вспомогат!$J$4)</f>
        <v>3153.1090909090908</v>
      </c>
      <c r="S10" s="96">
        <f>Odessa!S10+MAX(145,S$2*вспомогат!$J$4)</f>
        <v>3420.6181818181817</v>
      </c>
      <c r="T10" s="96">
        <f>Odessa!T10+MAX(145,T$2*вспомогат!$J$4)</f>
        <v>3688.1272727272726</v>
      </c>
      <c r="U10" s="96">
        <f>Odessa!U10+MAX(145,U$2*вспомогат!$J$4)</f>
        <v>3955.6363636363635</v>
      </c>
      <c r="V10" s="96">
        <f>Odessa!V10+MAX(145,V$2*вспомогат!$J$4)</f>
        <v>4223.1454545454544</v>
      </c>
      <c r="W10" s="96">
        <f>Odessa!W10+MAX(145,W$2*вспомогат!$J$4)</f>
        <v>4490.6545454545449</v>
      </c>
      <c r="X10" s="96">
        <f>Odessa!X10+MAX(145,X$2*вспомогат!$J$4)</f>
        <v>4758.1636363636362</v>
      </c>
      <c r="Y10" s="96">
        <f>Odessa!Y10+MAX(145,Y$2*вспомогат!$J$4)</f>
        <v>5025.6727272727276</v>
      </c>
      <c r="Z10" s="96">
        <f>Odessa!Z10+MAX(145,Z$2*вспомогат!$J$4)</f>
        <v>5293.181818181818</v>
      </c>
    </row>
    <row r="11" spans="2:26">
      <c r="B11" s="88" t="s">
        <v>23</v>
      </c>
      <c r="C11" s="88" t="s">
        <v>24</v>
      </c>
      <c r="D11" s="89" t="s">
        <v>13</v>
      </c>
      <c r="E11" s="94"/>
      <c r="F11" s="95"/>
      <c r="G11" s="96">
        <f>Odessa!G11+MAX(145,G$2*вспомогат!$J$4)</f>
        <v>280.5090909090909</v>
      </c>
      <c r="H11" s="96">
        <f>Odessa!H11+MAX(145,H$2*вспомогат!$J$4)</f>
        <v>373.0181818181818</v>
      </c>
      <c r="I11" s="96">
        <f>Odessa!I11+MAX(145,I$2*вспомогат!$J$4)</f>
        <v>465.5272727272727</v>
      </c>
      <c r="J11" s="96">
        <f>Odessa!J11+MAX(145,J$2*вспомогат!$J$4)</f>
        <v>558.0363636363636</v>
      </c>
      <c r="K11" s="96">
        <f>Odessa!K11+MAX(145,K$2*вспомогат!$J$4)</f>
        <v>630.5454545454545</v>
      </c>
      <c r="L11" s="96">
        <f>Odessa!L11+MAX(145,L$2*вспомогат!$J$4)</f>
        <v>758.0545454545454</v>
      </c>
      <c r="M11" s="96">
        <f>Odessa!M11+MAX(145,M$2*вспомогат!$J$4)</f>
        <v>885.56363636363631</v>
      </c>
      <c r="N11" s="96">
        <f>Odessa!N11+MAX(145,N$2*вспомогат!$J$4)</f>
        <v>1013.0727272727272</v>
      </c>
      <c r="O11" s="96">
        <f>Odessa!O11+MAX(145,O$2*вспомогат!$J$4)</f>
        <v>1140.5818181818181</v>
      </c>
      <c r="P11" s="96">
        <f>Odessa!P11+MAX(145,P$2*вспомогат!$J$4)</f>
        <v>1268.090909090909</v>
      </c>
      <c r="Q11" s="96">
        <f>Odessa!Q11+MAX(145,Q$2*вспомогат!$J$4)</f>
        <v>1345.6</v>
      </c>
      <c r="R11" s="96">
        <f>Odessa!R11+MAX(145,R$2*вспомогат!$J$4)</f>
        <v>1473.1090909090908</v>
      </c>
      <c r="S11" s="96">
        <f>Odessa!S11+MAX(145,S$2*вспомогат!$J$4)</f>
        <v>1600.6181818181817</v>
      </c>
      <c r="T11" s="96">
        <f>Odessa!T11+MAX(145,T$2*вспомогат!$J$4)</f>
        <v>1728.1272727272726</v>
      </c>
      <c r="U11" s="96">
        <f>Odessa!U11+MAX(145,U$2*вспомогат!$J$4)</f>
        <v>1855.6363636363635</v>
      </c>
      <c r="V11" s="96">
        <f>Odessa!V11+MAX(145,V$2*вспомогат!$J$4)</f>
        <v>1983.1454545454544</v>
      </c>
      <c r="W11" s="96">
        <f>Odessa!W11+MAX(145,W$2*вспомогат!$J$4)</f>
        <v>2110.6545454545453</v>
      </c>
      <c r="X11" s="96">
        <f>Odessa!X11+MAX(145,X$2*вспомогат!$J$4)</f>
        <v>2238.1636363636362</v>
      </c>
      <c r="Y11" s="96">
        <f>Odessa!Y11+MAX(145,Y$2*вспомогат!$J$4)</f>
        <v>2365.6727272727271</v>
      </c>
      <c r="Z11" s="96">
        <f>Odessa!Z11+MAX(145,Z$2*вспомогат!$J$4)</f>
        <v>2493.181818181818</v>
      </c>
    </row>
    <row r="12" spans="2:26">
      <c r="B12" s="88" t="s">
        <v>25</v>
      </c>
      <c r="C12" s="88" t="s">
        <v>24</v>
      </c>
      <c r="D12" s="89" t="s">
        <v>13</v>
      </c>
      <c r="E12" s="94"/>
      <c r="F12" s="95"/>
      <c r="G12" s="96">
        <f>Odessa!G12+MAX(145,G$2*вспомогат!$J$4)</f>
        <v>283.5090909090909</v>
      </c>
      <c r="H12" s="96">
        <f>Odessa!H12+MAX(145,H$2*вспомогат!$J$4)</f>
        <v>379.0181818181818</v>
      </c>
      <c r="I12" s="96">
        <f>Odessa!I12+MAX(145,I$2*вспомогат!$J$4)</f>
        <v>474.5272727272727</v>
      </c>
      <c r="J12" s="96">
        <f>Odessa!J12+MAX(145,J$2*вспомогат!$J$4)</f>
        <v>570.0363636363636</v>
      </c>
      <c r="K12" s="96">
        <f>Odessa!K12+MAX(145,K$2*вспомогат!$J$4)</f>
        <v>645.5454545454545</v>
      </c>
      <c r="L12" s="96">
        <f>Odessa!L12+MAX(145,L$2*вспомогат!$J$4)</f>
        <v>776.0545454545454</v>
      </c>
      <c r="M12" s="96">
        <f>Odessa!M12+MAX(145,M$2*вспомогат!$J$4)</f>
        <v>906.56363636363631</v>
      </c>
      <c r="N12" s="96">
        <f>Odessa!N12+MAX(145,N$2*вспомогат!$J$4)</f>
        <v>1037.0727272727272</v>
      </c>
      <c r="O12" s="96">
        <f>Odessa!O12+MAX(145,O$2*вспомогат!$J$4)</f>
        <v>1167.5818181818181</v>
      </c>
      <c r="P12" s="96">
        <f>Odessa!P12+MAX(145,P$2*вспомогат!$J$4)</f>
        <v>1298.090909090909</v>
      </c>
      <c r="Q12" s="96">
        <f>Odessa!Q12+MAX(145,Q$2*вспомогат!$J$4)</f>
        <v>1378.6</v>
      </c>
      <c r="R12" s="96">
        <f>Odessa!R12+MAX(145,R$2*вспомогат!$J$4)</f>
        <v>1509.1090909090908</v>
      </c>
      <c r="S12" s="96">
        <f>Odessa!S12+MAX(145,S$2*вспомогат!$J$4)</f>
        <v>1639.6181818181817</v>
      </c>
      <c r="T12" s="96">
        <f>Odessa!T12+MAX(145,T$2*вспомогат!$J$4)</f>
        <v>1770.1272727272726</v>
      </c>
      <c r="U12" s="96">
        <f>Odessa!U12+MAX(145,U$2*вспомогат!$J$4)</f>
        <v>1900.6363636363635</v>
      </c>
      <c r="V12" s="96">
        <f>Odessa!V12+MAX(145,V$2*вспомогат!$J$4)</f>
        <v>2031.1454545454544</v>
      </c>
      <c r="W12" s="96">
        <f>Odessa!W12+MAX(145,W$2*вспомогат!$J$4)</f>
        <v>2161.6545454545453</v>
      </c>
      <c r="X12" s="96">
        <f>Odessa!X12+MAX(145,X$2*вспомогат!$J$4)</f>
        <v>2292.1636363636362</v>
      </c>
      <c r="Y12" s="96">
        <f>Odessa!Y12+MAX(145,Y$2*вспомогат!$J$4)</f>
        <v>2422.6727272727271</v>
      </c>
      <c r="Z12" s="96">
        <f>Odessa!Z12+MAX(145,Z$2*вспомогат!$J$4)</f>
        <v>2553.181818181818</v>
      </c>
    </row>
    <row r="13" spans="2:26">
      <c r="B13" s="88" t="s">
        <v>26</v>
      </c>
      <c r="C13" s="88" t="s">
        <v>24</v>
      </c>
      <c r="D13" s="89" t="s">
        <v>13</v>
      </c>
      <c r="E13" s="94"/>
      <c r="F13" s="95"/>
      <c r="G13" s="96">
        <f>Odessa!G13+MAX(145,G$2*вспомогат!$J$4)</f>
        <v>280.5090909090909</v>
      </c>
      <c r="H13" s="96">
        <f>Odessa!H13+MAX(145,H$2*вспомогат!$J$4)</f>
        <v>373.0181818181818</v>
      </c>
      <c r="I13" s="96">
        <f>Odessa!I13+MAX(145,I$2*вспомогат!$J$4)</f>
        <v>465.5272727272727</v>
      </c>
      <c r="J13" s="96">
        <f>Odessa!J13+MAX(145,J$2*вспомогат!$J$4)</f>
        <v>558.0363636363636</v>
      </c>
      <c r="K13" s="96">
        <f>Odessa!K13+MAX(145,K$2*вспомогат!$J$4)</f>
        <v>630.5454545454545</v>
      </c>
      <c r="L13" s="96">
        <f>Odessa!L13+MAX(145,L$2*вспомогат!$J$4)</f>
        <v>758.0545454545454</v>
      </c>
      <c r="M13" s="96">
        <f>Odessa!M13+MAX(145,M$2*вспомогат!$J$4)</f>
        <v>885.56363636363631</v>
      </c>
      <c r="N13" s="96">
        <f>Odessa!N13+MAX(145,N$2*вспомогат!$J$4)</f>
        <v>1013.0727272727272</v>
      </c>
      <c r="O13" s="96">
        <f>Odessa!O13+MAX(145,O$2*вспомогат!$J$4)</f>
        <v>1140.5818181818181</v>
      </c>
      <c r="P13" s="96">
        <f>Odessa!P13+MAX(145,P$2*вспомогат!$J$4)</f>
        <v>1268.090909090909</v>
      </c>
      <c r="Q13" s="96">
        <f>Odessa!Q13+MAX(145,Q$2*вспомогат!$J$4)</f>
        <v>1345.6</v>
      </c>
      <c r="R13" s="96">
        <f>Odessa!R13+MAX(145,R$2*вспомогат!$J$4)</f>
        <v>1473.1090909090908</v>
      </c>
      <c r="S13" s="96">
        <f>Odessa!S13+MAX(145,S$2*вспомогат!$J$4)</f>
        <v>1600.6181818181817</v>
      </c>
      <c r="T13" s="96">
        <f>Odessa!T13+MAX(145,T$2*вспомогат!$J$4)</f>
        <v>1728.1272727272726</v>
      </c>
      <c r="U13" s="96">
        <f>Odessa!U13+MAX(145,U$2*вспомогат!$J$4)</f>
        <v>1855.6363636363635</v>
      </c>
      <c r="V13" s="96">
        <f>Odessa!V13+MAX(145,V$2*вспомогат!$J$4)</f>
        <v>1983.1454545454544</v>
      </c>
      <c r="W13" s="96">
        <f>Odessa!W13+MAX(145,W$2*вспомогат!$J$4)</f>
        <v>2110.6545454545453</v>
      </c>
      <c r="X13" s="96">
        <f>Odessa!X13+MAX(145,X$2*вспомогат!$J$4)</f>
        <v>2238.1636363636362</v>
      </c>
      <c r="Y13" s="96">
        <f>Odessa!Y13+MAX(145,Y$2*вспомогат!$J$4)</f>
        <v>2365.6727272727271</v>
      </c>
      <c r="Z13" s="96">
        <f>Odessa!Z13+MAX(145,Z$2*вспомогат!$J$4)</f>
        <v>2493.181818181818</v>
      </c>
    </row>
    <row r="14" spans="2:26">
      <c r="B14" s="88" t="s">
        <v>27</v>
      </c>
      <c r="C14" s="88" t="s">
        <v>24</v>
      </c>
      <c r="D14" s="89" t="s">
        <v>13</v>
      </c>
      <c r="E14" s="94"/>
      <c r="F14" s="95"/>
      <c r="G14" s="96">
        <f>Odessa!G14+MAX(145,G$2*вспомогат!$J$4)</f>
        <v>267.5090909090909</v>
      </c>
      <c r="H14" s="96">
        <f>Odessa!H14+MAX(145,H$2*вспомогат!$J$4)</f>
        <v>347.0181818181818</v>
      </c>
      <c r="I14" s="96">
        <f>Odessa!I14+MAX(145,I$2*вспомогат!$J$4)</f>
        <v>426.5272727272727</v>
      </c>
      <c r="J14" s="96">
        <f>Odessa!J14+MAX(145,J$2*вспомогат!$J$4)</f>
        <v>506.0363636363636</v>
      </c>
      <c r="K14" s="96">
        <f>Odessa!K14+MAX(145,K$2*вспомогат!$J$4)</f>
        <v>565.5454545454545</v>
      </c>
      <c r="L14" s="96">
        <f>Odessa!L14+MAX(145,L$2*вспомогат!$J$4)</f>
        <v>680.0545454545454</v>
      </c>
      <c r="M14" s="96">
        <f>Odessa!M14+MAX(145,M$2*вспомогат!$J$4)</f>
        <v>794.56363636363631</v>
      </c>
      <c r="N14" s="96">
        <f>Odessa!N14+MAX(145,N$2*вспомогат!$J$4)</f>
        <v>909.07272727272721</v>
      </c>
      <c r="O14" s="96">
        <f>Odessa!O14+MAX(145,O$2*вспомогат!$J$4)</f>
        <v>1023.5818181818181</v>
      </c>
      <c r="P14" s="96">
        <f>Odessa!P14+MAX(145,P$2*вспомогат!$J$4)</f>
        <v>1138.090909090909</v>
      </c>
      <c r="Q14" s="96">
        <f>Odessa!Q14+MAX(145,Q$2*вспомогат!$J$4)</f>
        <v>1202.5999999999999</v>
      </c>
      <c r="R14" s="96">
        <f>Odessa!R14+MAX(145,R$2*вспомогат!$J$4)</f>
        <v>1317.1090909090908</v>
      </c>
      <c r="S14" s="96">
        <f>Odessa!S14+MAX(145,S$2*вспомогат!$J$4)</f>
        <v>1431.6181818181817</v>
      </c>
      <c r="T14" s="96">
        <f>Odessa!T14+MAX(145,T$2*вспомогат!$J$4)</f>
        <v>1546.1272727272726</v>
      </c>
      <c r="U14" s="96">
        <f>Odessa!U14+MAX(145,U$2*вспомогат!$J$4)</f>
        <v>1660.6363636363635</v>
      </c>
      <c r="V14" s="96">
        <f>Odessa!V14+MAX(145,V$2*вспомогат!$J$4)</f>
        <v>1775.1454545454544</v>
      </c>
      <c r="W14" s="96">
        <f>Odessa!W14+MAX(145,W$2*вспомогат!$J$4)</f>
        <v>1889.6545454545453</v>
      </c>
      <c r="X14" s="96">
        <f>Odessa!X14+MAX(145,X$2*вспомогат!$J$4)</f>
        <v>2004.1636363636362</v>
      </c>
      <c r="Y14" s="96">
        <f>Odessa!Y14+MAX(145,Y$2*вспомогат!$J$4)</f>
        <v>2118.6727272727271</v>
      </c>
      <c r="Z14" s="96">
        <f>Odessa!Z14+MAX(145,Z$2*вспомогат!$J$4)</f>
        <v>2233.181818181818</v>
      </c>
    </row>
    <row r="15" spans="2:26">
      <c r="B15" s="88" t="s">
        <v>28</v>
      </c>
      <c r="C15" s="88" t="s">
        <v>24</v>
      </c>
      <c r="D15" s="89" t="s">
        <v>13</v>
      </c>
      <c r="E15" s="94"/>
      <c r="F15" s="95"/>
      <c r="G15" s="96">
        <f>Odessa!G15+MAX(145,G$2*вспомогат!$J$4)</f>
        <v>272.5090909090909</v>
      </c>
      <c r="H15" s="96">
        <f>Odessa!H15+MAX(145,H$2*вспомогат!$J$4)</f>
        <v>357.0181818181818</v>
      </c>
      <c r="I15" s="96">
        <f>Odessa!I15+MAX(145,I$2*вспомогат!$J$4)</f>
        <v>441.5272727272727</v>
      </c>
      <c r="J15" s="96">
        <f>Odessa!J15+MAX(145,J$2*вспомогат!$J$4)</f>
        <v>526.0363636363636</v>
      </c>
      <c r="K15" s="96">
        <f>Odessa!K15+MAX(145,K$2*вспомогат!$J$4)</f>
        <v>590.5454545454545</v>
      </c>
      <c r="L15" s="96">
        <f>Odessa!L15+MAX(145,L$2*вспомогат!$J$4)</f>
        <v>710.0545454545454</v>
      </c>
      <c r="M15" s="96">
        <f>Odessa!M15+MAX(145,M$2*вспомогат!$J$4)</f>
        <v>829.56363636363631</v>
      </c>
      <c r="N15" s="96">
        <f>Odessa!N15+MAX(145,N$2*вспомогат!$J$4)</f>
        <v>949.07272727272721</v>
      </c>
      <c r="O15" s="96">
        <f>Odessa!O15+MAX(145,O$2*вспомогат!$J$4)</f>
        <v>1068.5818181818181</v>
      </c>
      <c r="P15" s="96">
        <f>Odessa!P15+MAX(145,P$2*вспомогат!$J$4)</f>
        <v>1188.090909090909</v>
      </c>
      <c r="Q15" s="96">
        <f>Odessa!Q15+MAX(145,Q$2*вспомогат!$J$4)</f>
        <v>1257.5999999999999</v>
      </c>
      <c r="R15" s="96">
        <f>Odessa!R15+MAX(145,R$2*вспомогат!$J$4)</f>
        <v>1377.1090909090908</v>
      </c>
      <c r="S15" s="96">
        <f>Odessa!S15+MAX(145,S$2*вспомогат!$J$4)</f>
        <v>1496.6181818181817</v>
      </c>
      <c r="T15" s="96">
        <f>Odessa!T15+MAX(145,T$2*вспомогат!$J$4)</f>
        <v>1616.1272727272726</v>
      </c>
      <c r="U15" s="96">
        <f>Odessa!U15+MAX(145,U$2*вспомогат!$J$4)</f>
        <v>1735.6363636363635</v>
      </c>
      <c r="V15" s="96">
        <f>Odessa!V15+MAX(145,V$2*вспомогат!$J$4)</f>
        <v>1855.1454545454544</v>
      </c>
      <c r="W15" s="96">
        <f>Odessa!W15+MAX(145,W$2*вспомогат!$J$4)</f>
        <v>1974.6545454545453</v>
      </c>
      <c r="X15" s="96">
        <f>Odessa!X15+MAX(145,X$2*вспомогат!$J$4)</f>
        <v>2094.1636363636362</v>
      </c>
      <c r="Y15" s="96">
        <f>Odessa!Y15+MAX(145,Y$2*вспомогат!$J$4)</f>
        <v>2213.6727272727271</v>
      </c>
      <c r="Z15" s="96">
        <f>Odessa!Z15+MAX(145,Z$2*вспомогат!$J$4)</f>
        <v>2333.181818181818</v>
      </c>
    </row>
    <row r="16" spans="2:26">
      <c r="B16" s="85" t="s">
        <v>114</v>
      </c>
      <c r="C16" s="85" t="s">
        <v>24</v>
      </c>
      <c r="D16" s="89" t="s">
        <v>13</v>
      </c>
      <c r="E16" s="94"/>
      <c r="F16" s="95"/>
      <c r="G16" s="96">
        <f>Odessa!G16+MAX(145,G$2*вспомогат!$J$4)</f>
        <v>280.5090909090909</v>
      </c>
      <c r="H16" s="96">
        <f>Odessa!H16+MAX(145,H$2*вспомогат!$J$4)</f>
        <v>373.0181818181818</v>
      </c>
      <c r="I16" s="96">
        <f>Odessa!I16+MAX(145,I$2*вспомогат!$J$4)</f>
        <v>465.5272727272727</v>
      </c>
      <c r="J16" s="96">
        <f>Odessa!J16+MAX(145,J$2*вспомогат!$J$4)</f>
        <v>558.0363636363636</v>
      </c>
      <c r="K16" s="96">
        <f>Odessa!K16+MAX(145,K$2*вспомогат!$J$4)</f>
        <v>630.5454545454545</v>
      </c>
      <c r="L16" s="96">
        <f>Odessa!L16+MAX(145,L$2*вспомогат!$J$4)</f>
        <v>758.0545454545454</v>
      </c>
      <c r="M16" s="96">
        <f>Odessa!M16+MAX(145,M$2*вспомогат!$J$4)</f>
        <v>885.56363636363631</v>
      </c>
      <c r="N16" s="96">
        <f>Odessa!N16+MAX(145,N$2*вспомогат!$J$4)</f>
        <v>1013.0727272727272</v>
      </c>
      <c r="O16" s="96">
        <f>Odessa!O16+MAX(145,O$2*вспомогат!$J$4)</f>
        <v>1140.5818181818181</v>
      </c>
      <c r="P16" s="96">
        <f>Odessa!P16+MAX(145,P$2*вспомогат!$J$4)</f>
        <v>1268.090909090909</v>
      </c>
      <c r="Q16" s="96">
        <f>Odessa!Q16+MAX(145,Q$2*вспомогат!$J$4)</f>
        <v>1345.6</v>
      </c>
      <c r="R16" s="96">
        <f>Odessa!R16+MAX(145,R$2*вспомогат!$J$4)</f>
        <v>1473.1090909090908</v>
      </c>
      <c r="S16" s="96">
        <f>Odessa!S16+MAX(145,S$2*вспомогат!$J$4)</f>
        <v>1600.6181818181817</v>
      </c>
      <c r="T16" s="96">
        <f>Odessa!T16+MAX(145,T$2*вспомогат!$J$4)</f>
        <v>1728.1272727272726</v>
      </c>
      <c r="U16" s="96">
        <f>Odessa!U16+MAX(145,U$2*вспомогат!$J$4)</f>
        <v>1855.6363636363635</v>
      </c>
      <c r="V16" s="96">
        <f>Odessa!V16+MAX(145,V$2*вспомогат!$J$4)</f>
        <v>1983.1454545454544</v>
      </c>
      <c r="W16" s="96">
        <f>Odessa!W16+MAX(145,W$2*вспомогат!$J$4)</f>
        <v>2110.6545454545453</v>
      </c>
      <c r="X16" s="96">
        <f>Odessa!X16+MAX(145,X$2*вспомогат!$J$4)</f>
        <v>2238.1636363636362</v>
      </c>
      <c r="Y16" s="96">
        <f>Odessa!Y16+MAX(145,Y$2*вспомогат!$J$4)</f>
        <v>2365.6727272727271</v>
      </c>
      <c r="Z16" s="96">
        <f>Odessa!Z16+MAX(145,Z$2*вспомогат!$J$4)</f>
        <v>2493.181818181818</v>
      </c>
    </row>
    <row r="17" spans="2:26">
      <c r="B17" s="88" t="s">
        <v>116</v>
      </c>
      <c r="C17" s="88" t="s">
        <v>24</v>
      </c>
      <c r="D17" s="89" t="s">
        <v>13</v>
      </c>
      <c r="E17" s="94"/>
      <c r="F17" s="95"/>
      <c r="G17" s="96">
        <f>Odessa!G17+MAX(145,G$2*вспомогат!$J$4)</f>
        <v>280.5090909090909</v>
      </c>
      <c r="H17" s="96">
        <f>Odessa!H17+MAX(145,H$2*вспомогат!$J$4)</f>
        <v>373.0181818181818</v>
      </c>
      <c r="I17" s="96">
        <f>Odessa!I17+MAX(145,I$2*вспомогат!$J$4)</f>
        <v>465.5272727272727</v>
      </c>
      <c r="J17" s="96">
        <f>Odessa!J17+MAX(145,J$2*вспомогат!$J$4)</f>
        <v>558.0363636363636</v>
      </c>
      <c r="K17" s="96">
        <f>Odessa!K17+MAX(145,K$2*вспомогат!$J$4)</f>
        <v>630.5454545454545</v>
      </c>
      <c r="L17" s="96">
        <f>Odessa!L17+MAX(145,L$2*вспомогат!$J$4)</f>
        <v>758.0545454545454</v>
      </c>
      <c r="M17" s="96">
        <f>Odessa!M17+MAX(145,M$2*вспомогат!$J$4)</f>
        <v>885.56363636363631</v>
      </c>
      <c r="N17" s="96">
        <f>Odessa!N17+MAX(145,N$2*вспомогат!$J$4)</f>
        <v>1013.0727272727272</v>
      </c>
      <c r="O17" s="96">
        <f>Odessa!O17+MAX(145,O$2*вспомогат!$J$4)</f>
        <v>1140.5818181818181</v>
      </c>
      <c r="P17" s="96">
        <f>Odessa!P17+MAX(145,P$2*вспомогат!$J$4)</f>
        <v>1268.090909090909</v>
      </c>
      <c r="Q17" s="96">
        <f>Odessa!Q17+MAX(145,Q$2*вспомогат!$J$4)</f>
        <v>1345.6</v>
      </c>
      <c r="R17" s="96">
        <f>Odessa!R17+MAX(145,R$2*вспомогат!$J$4)</f>
        <v>1473.1090909090908</v>
      </c>
      <c r="S17" s="96">
        <f>Odessa!S17+MAX(145,S$2*вспомогат!$J$4)</f>
        <v>1600.6181818181817</v>
      </c>
      <c r="T17" s="96">
        <f>Odessa!T17+MAX(145,T$2*вспомогат!$J$4)</f>
        <v>1728.1272727272726</v>
      </c>
      <c r="U17" s="96">
        <f>Odessa!U17+MAX(145,U$2*вспомогат!$J$4)</f>
        <v>1855.6363636363635</v>
      </c>
      <c r="V17" s="96">
        <f>Odessa!V17+MAX(145,V$2*вспомогат!$J$4)</f>
        <v>1983.1454545454544</v>
      </c>
      <c r="W17" s="96">
        <f>Odessa!W17+MAX(145,W$2*вспомогат!$J$4)</f>
        <v>2110.6545454545453</v>
      </c>
      <c r="X17" s="96">
        <f>Odessa!X17+MAX(145,X$2*вспомогат!$J$4)</f>
        <v>2238.1636363636362</v>
      </c>
      <c r="Y17" s="96">
        <f>Odessa!Y17+MAX(145,Y$2*вспомогат!$J$4)</f>
        <v>2365.6727272727271</v>
      </c>
      <c r="Z17" s="96">
        <f>Odessa!Z17+MAX(145,Z$2*вспомогат!$J$4)</f>
        <v>2493.181818181818</v>
      </c>
    </row>
    <row r="18" spans="2:26">
      <c r="B18" s="85" t="s">
        <v>113</v>
      </c>
      <c r="C18" s="85" t="s">
        <v>24</v>
      </c>
      <c r="D18" s="89" t="s">
        <v>191</v>
      </c>
      <c r="E18" s="94"/>
      <c r="F18" s="95"/>
      <c r="G18" s="96">
        <f>Odessa!G18+MAX(145,G$2*вспомогат!$J$4)</f>
        <v>259.32727272727271</v>
      </c>
      <c r="H18" s="96">
        <f>Odessa!H18+MAX(145,H$2*вспомогат!$J$4)</f>
        <v>330.65454545454543</v>
      </c>
      <c r="I18" s="96">
        <f>Odessa!I18+MAX(145,I$2*вспомогат!$J$4)</f>
        <v>401.9818181818182</v>
      </c>
      <c r="J18" s="96">
        <f>Odessa!J18+MAX(145,J$2*вспомогат!$J$4)</f>
        <v>473.30909090909091</v>
      </c>
      <c r="K18" s="96">
        <f>Odessa!K18+MAX(145,K$2*вспомогат!$J$4)</f>
        <v>524.63636363636363</v>
      </c>
      <c r="L18" s="96">
        <f>Odessa!L18+MAX(145,L$2*вспомогат!$J$4)</f>
        <v>630.9636363636364</v>
      </c>
      <c r="M18" s="96">
        <f>Odessa!M18+MAX(145,M$2*вспомогат!$J$4)</f>
        <v>737.29090909090905</v>
      </c>
      <c r="N18" s="96">
        <f>Odessa!N18+MAX(145,N$2*вспомогат!$J$4)</f>
        <v>843.61818181818182</v>
      </c>
      <c r="O18" s="96">
        <f>Odessa!O18+MAX(145,O$2*вспомогат!$J$4)</f>
        <v>949.9454545454546</v>
      </c>
      <c r="P18" s="96">
        <f>Odessa!P18+MAX(145,P$2*вспомогат!$J$4)</f>
        <v>1056.2727272727273</v>
      </c>
      <c r="Q18" s="96">
        <f>Odessa!Q18+MAX(145,Q$2*вспомогат!$J$4)</f>
        <v>1112.5999999999999</v>
      </c>
      <c r="R18" s="96">
        <f>Odessa!R18+MAX(145,R$2*вспомогат!$J$4)</f>
        <v>1218.9272727272728</v>
      </c>
      <c r="S18" s="96">
        <f>Odessa!S18+MAX(145,S$2*вспомогат!$J$4)</f>
        <v>1325.2545454545455</v>
      </c>
      <c r="T18" s="96">
        <f>Odessa!T18+MAX(145,T$2*вспомогат!$J$4)</f>
        <v>1431.5818181818181</v>
      </c>
      <c r="U18" s="96">
        <f>Odessa!U18+MAX(145,U$2*вспомогат!$J$4)</f>
        <v>1537.909090909091</v>
      </c>
      <c r="V18" s="96">
        <f>Odessa!V18+MAX(145,V$2*вспомогат!$J$4)</f>
        <v>1644.2363636363636</v>
      </c>
      <c r="W18" s="96">
        <f>Odessa!W18+MAX(145,W$2*вспомогат!$J$4)</f>
        <v>1750.5636363636363</v>
      </c>
      <c r="X18" s="96">
        <f>Odessa!X18+MAX(145,X$2*вспомогат!$J$4)</f>
        <v>1856.8909090909092</v>
      </c>
      <c r="Y18" s="96">
        <f>Odessa!Y18+MAX(145,Y$2*вспомогат!$J$4)</f>
        <v>1963.2181818181818</v>
      </c>
      <c r="Z18" s="96">
        <f>Odessa!Z18+MAX(145,Z$2*вспомогат!$J$4)</f>
        <v>2069.5454545454545</v>
      </c>
    </row>
    <row r="19" spans="2:26">
      <c r="B19" s="88" t="s">
        <v>160</v>
      </c>
      <c r="C19" s="88" t="s">
        <v>24</v>
      </c>
      <c r="D19" s="89" t="s">
        <v>13</v>
      </c>
      <c r="E19" s="94"/>
      <c r="F19" s="95"/>
      <c r="G19" s="96">
        <f>Odessa!G19+MAX(145,G$2*вспомогат!$J$4)</f>
        <v>264.5090909090909</v>
      </c>
      <c r="H19" s="96">
        <f>Odessa!H19+MAX(145,H$2*вспомогат!$J$4)</f>
        <v>341.0181818181818</v>
      </c>
      <c r="I19" s="96">
        <f>Odessa!I19+MAX(145,I$2*вспомогат!$J$4)</f>
        <v>417.5272727272727</v>
      </c>
      <c r="J19" s="96">
        <f>Odessa!J19+MAX(145,J$2*вспомогат!$J$4)</f>
        <v>494.0363636363636</v>
      </c>
      <c r="K19" s="96">
        <f>Odessa!K19+MAX(145,K$2*вспомогат!$J$4)</f>
        <v>550.5454545454545</v>
      </c>
      <c r="L19" s="96">
        <f>Odessa!L19+MAX(145,L$2*вспомогат!$J$4)</f>
        <v>662.0545454545454</v>
      </c>
      <c r="M19" s="96">
        <f>Odessa!M19+MAX(145,M$2*вспомогат!$J$4)</f>
        <v>773.56363636363631</v>
      </c>
      <c r="N19" s="96">
        <f>Odessa!N19+MAX(145,N$2*вспомогат!$J$4)</f>
        <v>885.07272727272721</v>
      </c>
      <c r="O19" s="96">
        <f>Odessa!O19+MAX(145,O$2*вспомогат!$J$4)</f>
        <v>996.58181818181811</v>
      </c>
      <c r="P19" s="96">
        <f>Odessa!P19+MAX(145,P$2*вспомогат!$J$4)</f>
        <v>1108.090909090909</v>
      </c>
      <c r="Q19" s="96">
        <f>Odessa!Q19+MAX(145,Q$2*вспомогат!$J$4)</f>
        <v>1169.5999999999999</v>
      </c>
      <c r="R19" s="96">
        <f>Odessa!R19+MAX(145,R$2*вспомогат!$J$4)</f>
        <v>1281.1090909090908</v>
      </c>
      <c r="S19" s="96">
        <f>Odessa!S19+MAX(145,S$2*вспомогат!$J$4)</f>
        <v>1392.6181818181817</v>
      </c>
      <c r="T19" s="96">
        <f>Odessa!T19+MAX(145,T$2*вспомогат!$J$4)</f>
        <v>1504.1272727272726</v>
      </c>
      <c r="U19" s="96">
        <f>Odessa!U19+MAX(145,U$2*вспомогат!$J$4)</f>
        <v>1615.6363636363635</v>
      </c>
      <c r="V19" s="96">
        <f>Odessa!V19+MAX(145,V$2*вспомогат!$J$4)</f>
        <v>1727.1454545454544</v>
      </c>
      <c r="W19" s="96">
        <f>Odessa!W19+MAX(145,W$2*вспомогат!$J$4)</f>
        <v>1838.6545454545453</v>
      </c>
      <c r="X19" s="96">
        <f>Odessa!X19+MAX(145,X$2*вспомогат!$J$4)</f>
        <v>1950.1636363636362</v>
      </c>
      <c r="Y19" s="96">
        <f>Odessa!Y19+MAX(145,Y$2*вспомогат!$J$4)</f>
        <v>2061.6727272727271</v>
      </c>
      <c r="Z19" s="96">
        <f>Odessa!Z19+MAX(145,Z$2*вспомогат!$J$4)</f>
        <v>2173.181818181818</v>
      </c>
    </row>
    <row r="20" spans="2:26">
      <c r="B20" s="88" t="s">
        <v>29</v>
      </c>
      <c r="C20" s="88" t="s">
        <v>24</v>
      </c>
      <c r="D20" s="89" t="s">
        <v>13</v>
      </c>
      <c r="E20" s="94"/>
      <c r="F20" s="95"/>
      <c r="G20" s="96">
        <f>Odessa!G20+MAX(145,G$2*вспомогат!$J$4)</f>
        <v>277.5090909090909</v>
      </c>
      <c r="H20" s="96">
        <f>Odessa!H20+MAX(145,H$2*вспомогат!$J$4)</f>
        <v>367.0181818181818</v>
      </c>
      <c r="I20" s="96">
        <f>Odessa!I20+MAX(145,I$2*вспомогат!$J$4)</f>
        <v>456.5272727272727</v>
      </c>
      <c r="J20" s="96">
        <f>Odessa!J20+MAX(145,J$2*вспомогат!$J$4)</f>
        <v>546.0363636363636</v>
      </c>
      <c r="K20" s="96">
        <f>Odessa!K20+MAX(145,K$2*вспомогат!$J$4)</f>
        <v>615.5454545454545</v>
      </c>
      <c r="L20" s="96">
        <f>Odessa!L20+MAX(145,L$2*вспомогат!$J$4)</f>
        <v>740.0545454545454</v>
      </c>
      <c r="M20" s="96">
        <f>Odessa!M20+MAX(145,M$2*вспомогат!$J$4)</f>
        <v>864.56363636363631</v>
      </c>
      <c r="N20" s="96">
        <f>Odessa!N20+MAX(145,N$2*вспомогат!$J$4)</f>
        <v>989.07272727272721</v>
      </c>
      <c r="O20" s="96">
        <f>Odessa!O20+MAX(145,O$2*вспомогат!$J$4)</f>
        <v>1113.5818181818181</v>
      </c>
      <c r="P20" s="96">
        <f>Odessa!P20+MAX(145,P$2*вспомогат!$J$4)</f>
        <v>1238.090909090909</v>
      </c>
      <c r="Q20" s="96">
        <f>Odessa!Q20+MAX(145,Q$2*вспомогат!$J$4)</f>
        <v>1312.6</v>
      </c>
      <c r="R20" s="96">
        <f>Odessa!R20+MAX(145,R$2*вспомогат!$J$4)</f>
        <v>1437.1090909090908</v>
      </c>
      <c r="S20" s="96">
        <f>Odessa!S20+MAX(145,S$2*вспомогат!$J$4)</f>
        <v>1561.6181818181817</v>
      </c>
      <c r="T20" s="96">
        <f>Odessa!T20+MAX(145,T$2*вспомогат!$J$4)</f>
        <v>1686.1272727272726</v>
      </c>
      <c r="U20" s="96">
        <f>Odessa!U20+MAX(145,U$2*вспомогат!$J$4)</f>
        <v>1810.6363636363635</v>
      </c>
      <c r="V20" s="96">
        <f>Odessa!V20+MAX(145,V$2*вспомогат!$J$4)</f>
        <v>1935.1454545454544</v>
      </c>
      <c r="W20" s="96">
        <f>Odessa!W20+MAX(145,W$2*вспомогат!$J$4)</f>
        <v>2059.6545454545453</v>
      </c>
      <c r="X20" s="96">
        <f>Odessa!X20+MAX(145,X$2*вспомогат!$J$4)</f>
        <v>2184.1636363636362</v>
      </c>
      <c r="Y20" s="96">
        <f>Odessa!Y20+MAX(145,Y$2*вспомогат!$J$4)</f>
        <v>2308.6727272727271</v>
      </c>
      <c r="Z20" s="96">
        <f>Odessa!Z20+MAX(145,Z$2*вспомогат!$J$4)</f>
        <v>2433.181818181818</v>
      </c>
    </row>
    <row r="21" spans="2:26">
      <c r="B21" s="88" t="s">
        <v>30</v>
      </c>
      <c r="C21" s="88" t="s">
        <v>24</v>
      </c>
      <c r="D21" s="89" t="s">
        <v>13</v>
      </c>
      <c r="E21" s="94"/>
      <c r="F21" s="95"/>
      <c r="G21" s="96">
        <f>Odessa!G21+MAX(145,G$2*вспомогат!$J$4)</f>
        <v>280.5090909090909</v>
      </c>
      <c r="H21" s="96">
        <f>Odessa!H21+MAX(145,H$2*вспомогат!$J$4)</f>
        <v>373.0181818181818</v>
      </c>
      <c r="I21" s="96">
        <f>Odessa!I21+MAX(145,I$2*вспомогат!$J$4)</f>
        <v>465.5272727272727</v>
      </c>
      <c r="J21" s="96">
        <f>Odessa!J21+MAX(145,J$2*вспомогат!$J$4)</f>
        <v>558.0363636363636</v>
      </c>
      <c r="K21" s="96">
        <f>Odessa!K21+MAX(145,K$2*вспомогат!$J$4)</f>
        <v>630.5454545454545</v>
      </c>
      <c r="L21" s="96">
        <f>Odessa!L21+MAX(145,L$2*вспомогат!$J$4)</f>
        <v>758.0545454545454</v>
      </c>
      <c r="M21" s="96">
        <f>Odessa!M21+MAX(145,M$2*вспомогат!$J$4)</f>
        <v>885.56363636363631</v>
      </c>
      <c r="N21" s="96">
        <f>Odessa!N21+MAX(145,N$2*вспомогат!$J$4)</f>
        <v>1013.0727272727272</v>
      </c>
      <c r="O21" s="96">
        <f>Odessa!O21+MAX(145,O$2*вспомогат!$J$4)</f>
        <v>1140.5818181818181</v>
      </c>
      <c r="P21" s="96">
        <f>Odessa!P21+MAX(145,P$2*вспомогат!$J$4)</f>
        <v>1268.090909090909</v>
      </c>
      <c r="Q21" s="96">
        <f>Odessa!Q21+MAX(145,Q$2*вспомогат!$J$4)</f>
        <v>1345.6</v>
      </c>
      <c r="R21" s="96">
        <f>Odessa!R21+MAX(145,R$2*вспомогат!$J$4)</f>
        <v>1473.1090909090908</v>
      </c>
      <c r="S21" s="96">
        <f>Odessa!S21+MAX(145,S$2*вспомогат!$J$4)</f>
        <v>1600.6181818181817</v>
      </c>
      <c r="T21" s="96">
        <f>Odessa!T21+MAX(145,T$2*вспомогат!$J$4)</f>
        <v>1728.1272727272726</v>
      </c>
      <c r="U21" s="96">
        <f>Odessa!U21+MAX(145,U$2*вспомогат!$J$4)</f>
        <v>1855.6363636363635</v>
      </c>
      <c r="V21" s="96">
        <f>Odessa!V21+MAX(145,V$2*вспомогат!$J$4)</f>
        <v>1983.1454545454544</v>
      </c>
      <c r="W21" s="96">
        <f>Odessa!W21+MAX(145,W$2*вспомогат!$J$4)</f>
        <v>2110.6545454545453</v>
      </c>
      <c r="X21" s="96">
        <f>Odessa!X21+MAX(145,X$2*вспомогат!$J$4)</f>
        <v>2238.1636363636362</v>
      </c>
      <c r="Y21" s="96">
        <f>Odessa!Y21+MAX(145,Y$2*вспомогат!$J$4)</f>
        <v>2365.6727272727271</v>
      </c>
      <c r="Z21" s="96">
        <f>Odessa!Z21+MAX(145,Z$2*вспомогат!$J$4)</f>
        <v>2493.181818181818</v>
      </c>
    </row>
    <row r="22" spans="2:26">
      <c r="B22" s="88" t="s">
        <v>31</v>
      </c>
      <c r="C22" s="88" t="s">
        <v>24</v>
      </c>
      <c r="D22" s="89" t="s">
        <v>13</v>
      </c>
      <c r="E22" s="94"/>
      <c r="F22" s="95"/>
      <c r="G22" s="96">
        <f>Odessa!G22+MAX(145,G$2*вспомогат!$J$4)</f>
        <v>280.5090909090909</v>
      </c>
      <c r="H22" s="96">
        <f>Odessa!H22+MAX(145,H$2*вспомогат!$J$4)</f>
        <v>373.0181818181818</v>
      </c>
      <c r="I22" s="96">
        <f>Odessa!I22+MAX(145,I$2*вспомогат!$J$4)</f>
        <v>465.5272727272727</v>
      </c>
      <c r="J22" s="96">
        <f>Odessa!J22+MAX(145,J$2*вспомогат!$J$4)</f>
        <v>558.0363636363636</v>
      </c>
      <c r="K22" s="96">
        <f>Odessa!K22+MAX(145,K$2*вспомогат!$J$4)</f>
        <v>630.5454545454545</v>
      </c>
      <c r="L22" s="96">
        <f>Odessa!L22+MAX(145,L$2*вспомогат!$J$4)</f>
        <v>758.0545454545454</v>
      </c>
      <c r="M22" s="96">
        <f>Odessa!M22+MAX(145,M$2*вспомогат!$J$4)</f>
        <v>885.56363636363631</v>
      </c>
      <c r="N22" s="96">
        <f>Odessa!N22+MAX(145,N$2*вспомогат!$J$4)</f>
        <v>1013.0727272727272</v>
      </c>
      <c r="O22" s="96">
        <f>Odessa!O22+MAX(145,O$2*вспомогат!$J$4)</f>
        <v>1140.5818181818181</v>
      </c>
      <c r="P22" s="96">
        <f>Odessa!P22+MAX(145,P$2*вспомогат!$J$4)</f>
        <v>1268.090909090909</v>
      </c>
      <c r="Q22" s="96">
        <f>Odessa!Q22+MAX(145,Q$2*вспомогат!$J$4)</f>
        <v>1345.6</v>
      </c>
      <c r="R22" s="96">
        <f>Odessa!R22+MAX(145,R$2*вспомогат!$J$4)</f>
        <v>1473.1090909090908</v>
      </c>
      <c r="S22" s="96">
        <f>Odessa!S22+MAX(145,S$2*вспомогат!$J$4)</f>
        <v>1600.6181818181817</v>
      </c>
      <c r="T22" s="96">
        <f>Odessa!T22+MAX(145,T$2*вспомогат!$J$4)</f>
        <v>1728.1272727272726</v>
      </c>
      <c r="U22" s="96">
        <f>Odessa!U22+MAX(145,U$2*вспомогат!$J$4)</f>
        <v>1855.6363636363635</v>
      </c>
      <c r="V22" s="96">
        <f>Odessa!V22+MAX(145,V$2*вспомогат!$J$4)</f>
        <v>1983.1454545454544</v>
      </c>
      <c r="W22" s="96">
        <f>Odessa!W22+MAX(145,W$2*вспомогат!$J$4)</f>
        <v>2110.6545454545453</v>
      </c>
      <c r="X22" s="96">
        <f>Odessa!X22+MAX(145,X$2*вспомогат!$J$4)</f>
        <v>2238.1636363636362</v>
      </c>
      <c r="Y22" s="96">
        <f>Odessa!Y22+MAX(145,Y$2*вспомогат!$J$4)</f>
        <v>2365.6727272727271</v>
      </c>
      <c r="Z22" s="96">
        <f>Odessa!Z22+MAX(145,Z$2*вспомогат!$J$4)</f>
        <v>2493.181818181818</v>
      </c>
    </row>
    <row r="23" spans="2:26">
      <c r="B23" s="88" t="s">
        <v>32</v>
      </c>
      <c r="C23" s="88" t="s">
        <v>24</v>
      </c>
      <c r="D23" s="89" t="s">
        <v>13</v>
      </c>
      <c r="E23" s="94"/>
      <c r="F23" s="95"/>
      <c r="G23" s="96">
        <f>Odessa!G23+MAX(145,G$2*вспомогат!$J$4)</f>
        <v>280.5090909090909</v>
      </c>
      <c r="H23" s="96">
        <f>Odessa!H23+MAX(145,H$2*вспомогат!$J$4)</f>
        <v>373.0181818181818</v>
      </c>
      <c r="I23" s="96">
        <f>Odessa!I23+MAX(145,I$2*вспомогат!$J$4)</f>
        <v>465.5272727272727</v>
      </c>
      <c r="J23" s="96">
        <f>Odessa!J23+MAX(145,J$2*вспомогат!$J$4)</f>
        <v>558.0363636363636</v>
      </c>
      <c r="K23" s="96">
        <f>Odessa!K23+MAX(145,K$2*вспомогат!$J$4)</f>
        <v>630.5454545454545</v>
      </c>
      <c r="L23" s="96">
        <f>Odessa!L23+MAX(145,L$2*вспомогат!$J$4)</f>
        <v>758.0545454545454</v>
      </c>
      <c r="M23" s="96">
        <f>Odessa!M23+MAX(145,M$2*вспомогат!$J$4)</f>
        <v>885.56363636363631</v>
      </c>
      <c r="N23" s="96">
        <f>Odessa!N23+MAX(145,N$2*вспомогат!$J$4)</f>
        <v>1013.0727272727272</v>
      </c>
      <c r="O23" s="96">
        <f>Odessa!O23+MAX(145,O$2*вспомогат!$J$4)</f>
        <v>1140.5818181818181</v>
      </c>
      <c r="P23" s="96">
        <f>Odessa!P23+MAX(145,P$2*вспомогат!$J$4)</f>
        <v>1268.090909090909</v>
      </c>
      <c r="Q23" s="96">
        <f>Odessa!Q23+MAX(145,Q$2*вспомогат!$J$4)</f>
        <v>1345.6</v>
      </c>
      <c r="R23" s="96">
        <f>Odessa!R23+MAX(145,R$2*вспомогат!$J$4)</f>
        <v>1473.1090909090908</v>
      </c>
      <c r="S23" s="96">
        <f>Odessa!S23+MAX(145,S$2*вспомогат!$J$4)</f>
        <v>1600.6181818181817</v>
      </c>
      <c r="T23" s="96">
        <f>Odessa!T23+MAX(145,T$2*вспомогат!$J$4)</f>
        <v>1728.1272727272726</v>
      </c>
      <c r="U23" s="96">
        <f>Odessa!U23+MAX(145,U$2*вспомогат!$J$4)</f>
        <v>1855.6363636363635</v>
      </c>
      <c r="V23" s="96">
        <f>Odessa!V23+MAX(145,V$2*вспомогат!$J$4)</f>
        <v>1983.1454545454544</v>
      </c>
      <c r="W23" s="96">
        <f>Odessa!W23+MAX(145,W$2*вспомогат!$J$4)</f>
        <v>2110.6545454545453</v>
      </c>
      <c r="X23" s="96">
        <f>Odessa!X23+MAX(145,X$2*вспомогат!$J$4)</f>
        <v>2238.1636363636362</v>
      </c>
      <c r="Y23" s="96">
        <f>Odessa!Y23+MAX(145,Y$2*вспомогат!$J$4)</f>
        <v>2365.6727272727271</v>
      </c>
      <c r="Z23" s="96">
        <f>Odessa!Z23+MAX(145,Z$2*вспомогат!$J$4)</f>
        <v>2493.181818181818</v>
      </c>
    </row>
    <row r="24" spans="2:26">
      <c r="B24" s="88" t="s">
        <v>34</v>
      </c>
      <c r="C24" s="88" t="s">
        <v>24</v>
      </c>
      <c r="D24" s="89" t="s">
        <v>13</v>
      </c>
      <c r="E24" s="94"/>
      <c r="F24" s="95"/>
      <c r="G24" s="96">
        <f>Odessa!G24+MAX(145,G$2*вспомогат!$J$4)</f>
        <v>272.5090909090909</v>
      </c>
      <c r="H24" s="96">
        <f>Odessa!H24+MAX(145,H$2*вспомогат!$J$4)</f>
        <v>357.0181818181818</v>
      </c>
      <c r="I24" s="96">
        <f>Odessa!I24+MAX(145,I$2*вспомогат!$J$4)</f>
        <v>441.5272727272727</v>
      </c>
      <c r="J24" s="96">
        <f>Odessa!J24+MAX(145,J$2*вспомогат!$J$4)</f>
        <v>526.0363636363636</v>
      </c>
      <c r="K24" s="96">
        <f>Odessa!K24+MAX(145,K$2*вспомогат!$J$4)</f>
        <v>590.5454545454545</v>
      </c>
      <c r="L24" s="96">
        <f>Odessa!L24+MAX(145,L$2*вспомогат!$J$4)</f>
        <v>710.0545454545454</v>
      </c>
      <c r="M24" s="96">
        <f>Odessa!M24+MAX(145,M$2*вспомогат!$J$4)</f>
        <v>829.56363636363631</v>
      </c>
      <c r="N24" s="96">
        <f>Odessa!N24+MAX(145,N$2*вспомогат!$J$4)</f>
        <v>949.07272727272721</v>
      </c>
      <c r="O24" s="96">
        <f>Odessa!O24+MAX(145,O$2*вспомогат!$J$4)</f>
        <v>1068.5818181818181</v>
      </c>
      <c r="P24" s="96">
        <f>Odessa!P24+MAX(145,P$2*вспомогат!$J$4)</f>
        <v>1188.090909090909</v>
      </c>
      <c r="Q24" s="96">
        <f>Odessa!Q24+MAX(145,Q$2*вспомогат!$J$4)</f>
        <v>1257.5999999999999</v>
      </c>
      <c r="R24" s="96">
        <f>Odessa!R24+MAX(145,R$2*вспомогат!$J$4)</f>
        <v>1377.1090909090908</v>
      </c>
      <c r="S24" s="96">
        <f>Odessa!S24+MAX(145,S$2*вспомогат!$J$4)</f>
        <v>1496.6181818181817</v>
      </c>
      <c r="T24" s="96">
        <f>Odessa!T24+MAX(145,T$2*вспомогат!$J$4)</f>
        <v>1616.1272727272726</v>
      </c>
      <c r="U24" s="96">
        <f>Odessa!U24+MAX(145,U$2*вспомогат!$J$4)</f>
        <v>1735.6363636363635</v>
      </c>
      <c r="V24" s="96">
        <f>Odessa!V24+MAX(145,V$2*вспомогат!$J$4)</f>
        <v>1855.1454545454544</v>
      </c>
      <c r="W24" s="96">
        <f>Odessa!W24+MAX(145,W$2*вспомогат!$J$4)</f>
        <v>1974.6545454545453</v>
      </c>
      <c r="X24" s="96">
        <f>Odessa!X24+MAX(145,X$2*вспомогат!$J$4)</f>
        <v>2094.1636363636362</v>
      </c>
      <c r="Y24" s="96">
        <f>Odessa!Y24+MAX(145,Y$2*вспомогат!$J$4)</f>
        <v>2213.6727272727271</v>
      </c>
      <c r="Z24" s="96">
        <f>Odessa!Z24+MAX(145,Z$2*вспомогат!$J$4)</f>
        <v>2333.181818181818</v>
      </c>
    </row>
    <row r="25" spans="2:26">
      <c r="B25" s="88" t="s">
        <v>35</v>
      </c>
      <c r="C25" s="88" t="s">
        <v>24</v>
      </c>
      <c r="D25" s="89" t="s">
        <v>13</v>
      </c>
      <c r="E25" s="94"/>
      <c r="F25" s="95"/>
      <c r="G25" s="96">
        <f>Odessa!G25+MAX(145,G$2*вспомогат!$J$4)</f>
        <v>272.5090909090909</v>
      </c>
      <c r="H25" s="96">
        <f>Odessa!H25+MAX(145,H$2*вспомогат!$J$4)</f>
        <v>357.0181818181818</v>
      </c>
      <c r="I25" s="96">
        <f>Odessa!I25+MAX(145,I$2*вспомогат!$J$4)</f>
        <v>441.5272727272727</v>
      </c>
      <c r="J25" s="96">
        <f>Odessa!J25+MAX(145,J$2*вспомогат!$J$4)</f>
        <v>526.0363636363636</v>
      </c>
      <c r="K25" s="96">
        <f>Odessa!K25+MAX(145,K$2*вспомогат!$J$4)</f>
        <v>590.5454545454545</v>
      </c>
      <c r="L25" s="96">
        <f>Odessa!L25+MAX(145,L$2*вспомогат!$J$4)</f>
        <v>710.0545454545454</v>
      </c>
      <c r="M25" s="96">
        <f>Odessa!M25+MAX(145,M$2*вспомогат!$J$4)</f>
        <v>829.56363636363631</v>
      </c>
      <c r="N25" s="96">
        <f>Odessa!N25+MAX(145,N$2*вспомогат!$J$4)</f>
        <v>949.07272727272721</v>
      </c>
      <c r="O25" s="96">
        <f>Odessa!O25+MAX(145,O$2*вспомогат!$J$4)</f>
        <v>1068.5818181818181</v>
      </c>
      <c r="P25" s="96">
        <f>Odessa!P25+MAX(145,P$2*вспомогат!$J$4)</f>
        <v>1188.090909090909</v>
      </c>
      <c r="Q25" s="96">
        <f>Odessa!Q25+MAX(145,Q$2*вспомогат!$J$4)</f>
        <v>1257.5999999999999</v>
      </c>
      <c r="R25" s="96">
        <f>Odessa!R25+MAX(145,R$2*вспомогат!$J$4)</f>
        <v>1377.1090909090908</v>
      </c>
      <c r="S25" s="96">
        <f>Odessa!S25+MAX(145,S$2*вспомогат!$J$4)</f>
        <v>1496.6181818181817</v>
      </c>
      <c r="T25" s="96">
        <f>Odessa!T25+MAX(145,T$2*вспомогат!$J$4)</f>
        <v>1616.1272727272726</v>
      </c>
      <c r="U25" s="96">
        <f>Odessa!U25+MAX(145,U$2*вспомогат!$J$4)</f>
        <v>1735.6363636363635</v>
      </c>
      <c r="V25" s="96">
        <f>Odessa!V25+MAX(145,V$2*вспомогат!$J$4)</f>
        <v>1855.1454545454544</v>
      </c>
      <c r="W25" s="96">
        <f>Odessa!W25+MAX(145,W$2*вспомогат!$J$4)</f>
        <v>1974.6545454545453</v>
      </c>
      <c r="X25" s="96">
        <f>Odessa!X25+MAX(145,X$2*вспомогат!$J$4)</f>
        <v>2094.1636363636362</v>
      </c>
      <c r="Y25" s="96">
        <f>Odessa!Y25+MAX(145,Y$2*вспомогат!$J$4)</f>
        <v>2213.6727272727271</v>
      </c>
      <c r="Z25" s="96">
        <f>Odessa!Z25+MAX(145,Z$2*вспомогат!$J$4)</f>
        <v>2333.181818181818</v>
      </c>
    </row>
    <row r="26" spans="2:26">
      <c r="B26" s="85" t="s">
        <v>230</v>
      </c>
      <c r="C26" s="88" t="s">
        <v>230</v>
      </c>
      <c r="D26" s="89" t="s">
        <v>282</v>
      </c>
      <c r="E26" s="94"/>
      <c r="F26" s="95"/>
      <c r="G26" s="96">
        <f>Odessa!G26+MAX(145,G$2*вспомогат!$J$4)</f>
        <v>304.60000000000002</v>
      </c>
      <c r="H26" s="96">
        <f>Odessa!H26+MAX(145,H$2*вспомогат!$J$4)</f>
        <v>421.2</v>
      </c>
      <c r="I26" s="96">
        <f>Odessa!I26+MAX(145,I$2*вспомогат!$J$4)</f>
        <v>537.79999999999995</v>
      </c>
      <c r="J26" s="96">
        <f>Odessa!J26+MAX(145,J$2*вспомогат!$J$4)</f>
        <v>654.4</v>
      </c>
      <c r="K26" s="96">
        <f>Odessa!K26+MAX(145,K$2*вспомогат!$J$4)</f>
        <v>751</v>
      </c>
      <c r="L26" s="96">
        <f>Odessa!L26+MAX(145,L$2*вспомогат!$J$4)</f>
        <v>902.59999999999991</v>
      </c>
      <c r="M26" s="96">
        <f>Odessa!M26+MAX(145,M$2*вспомогат!$J$4)</f>
        <v>1054.1999999999998</v>
      </c>
      <c r="N26" s="96">
        <f>Odessa!N26+MAX(145,N$2*вспомогат!$J$4)</f>
        <v>1205.8</v>
      </c>
      <c r="O26" s="96">
        <f>Odessa!O26+MAX(145,O$2*вспомогат!$J$4)</f>
        <v>1357.3999999999999</v>
      </c>
      <c r="P26" s="96">
        <f>Odessa!P26+MAX(145,P$2*вспомогат!$J$4)</f>
        <v>1459</v>
      </c>
      <c r="Q26" s="96">
        <f>Odessa!Q26+MAX(145,Q$2*вспомогат!$J$4)</f>
        <v>1610.6</v>
      </c>
      <c r="R26" s="96">
        <f>Odessa!R26+MAX(145,R$2*вспомогат!$J$4)</f>
        <v>1762.1999999999998</v>
      </c>
      <c r="S26" s="96">
        <f>Odessa!S26+MAX(145,S$2*вспомогат!$J$4)</f>
        <v>1913.8</v>
      </c>
      <c r="T26" s="96">
        <f>Odessa!T26+MAX(145,T$2*вспомогат!$J$4)</f>
        <v>2065.3999999999996</v>
      </c>
      <c r="U26" s="96">
        <f>Odessa!U26+MAX(145,U$2*вспомогат!$J$4)</f>
        <v>2217</v>
      </c>
      <c r="V26" s="96">
        <f>Odessa!V26+MAX(145,V$2*вспомогат!$J$4)</f>
        <v>2368.6</v>
      </c>
      <c r="W26" s="96">
        <f>Odessa!W26+MAX(145,W$2*вспомогат!$J$4)</f>
        <v>2520.1999999999998</v>
      </c>
      <c r="X26" s="96">
        <f>Odessa!X26+MAX(145,X$2*вспомогат!$J$4)</f>
        <v>2671.7999999999997</v>
      </c>
      <c r="Y26" s="96">
        <f>Odessa!Y26+MAX(145,Y$2*вспомогат!$J$4)</f>
        <v>2823.4</v>
      </c>
      <c r="Z26" s="96">
        <f>Odessa!Z26+MAX(145,Z$2*вспомогат!$J$4)</f>
        <v>2975</v>
      </c>
    </row>
    <row r="27" spans="2:26">
      <c r="B27" s="85" t="s">
        <v>13</v>
      </c>
      <c r="C27" s="85" t="s">
        <v>192</v>
      </c>
      <c r="D27" s="89" t="s">
        <v>191</v>
      </c>
      <c r="E27" s="94"/>
      <c r="F27" s="95"/>
      <c r="G27" s="96">
        <f>Odessa!G27+MAX(145,G$2*вспомогат!$J$4)</f>
        <v>257.5090909090909</v>
      </c>
      <c r="H27" s="96">
        <f>Odessa!H27+MAX(145,H$2*вспомогат!$J$4)</f>
        <v>327.0181818181818</v>
      </c>
      <c r="I27" s="96">
        <f>Odessa!I27+MAX(145,I$2*вспомогат!$J$4)</f>
        <v>396.5272727272727</v>
      </c>
      <c r="J27" s="96">
        <f>Odessa!J27+MAX(145,J$2*вспомогат!$J$4)</f>
        <v>466.0363636363636</v>
      </c>
      <c r="K27" s="96">
        <f>Odessa!K27+MAX(145,K$2*вспомогат!$J$4)</f>
        <v>515.5454545454545</v>
      </c>
      <c r="L27" s="96">
        <f>Odessa!L27+MAX(145,L$2*вспомогат!$J$4)</f>
        <v>620.0545454545454</v>
      </c>
      <c r="M27" s="96">
        <f>Odessa!M27+MAX(145,M$2*вспомогат!$J$4)</f>
        <v>724.56363636363631</v>
      </c>
      <c r="N27" s="96">
        <f>Odessa!N27+MAX(145,N$2*вспомогат!$J$4)</f>
        <v>829.07272727272721</v>
      </c>
      <c r="O27" s="96">
        <f>Odessa!O27+MAX(145,O$2*вспомогат!$J$4)</f>
        <v>933.58181818181811</v>
      </c>
      <c r="P27" s="96">
        <f>Odessa!P27+MAX(145,P$2*вспомогат!$J$4)</f>
        <v>1038.090909090909</v>
      </c>
      <c r="Q27" s="96">
        <f>Odessa!Q27+MAX(145,Q$2*вспомогат!$J$4)</f>
        <v>1092.5999999999999</v>
      </c>
      <c r="R27" s="96">
        <f>Odessa!R27+MAX(145,R$2*вспомогат!$J$4)</f>
        <v>1197.1090909090908</v>
      </c>
      <c r="S27" s="96">
        <f>Odessa!S27+MAX(145,S$2*вспомогат!$J$4)</f>
        <v>1301.6181818181817</v>
      </c>
      <c r="T27" s="96">
        <f>Odessa!T27+MAX(145,T$2*вспомогат!$J$4)</f>
        <v>1406.1272727272726</v>
      </c>
      <c r="U27" s="96">
        <f>Odessa!U27+MAX(145,U$2*вспомогат!$J$4)</f>
        <v>1510.6363636363635</v>
      </c>
      <c r="V27" s="96">
        <f>Odessa!V27+MAX(145,V$2*вспомогат!$J$4)</f>
        <v>1615.1454545454544</v>
      </c>
      <c r="W27" s="96">
        <f>Odessa!W27+MAX(145,W$2*вспомогат!$J$4)</f>
        <v>1719.6545454545453</v>
      </c>
      <c r="X27" s="96">
        <f>Odessa!X27+MAX(145,X$2*вспомогат!$J$4)</f>
        <v>1824.1636363636362</v>
      </c>
      <c r="Y27" s="96">
        <f>Odessa!Y27+MAX(145,Y$2*вспомогат!$J$4)</f>
        <v>1928.6727272727271</v>
      </c>
      <c r="Z27" s="96">
        <f>Odessa!Z27+MAX(145,Z$2*вспомогат!$J$4)</f>
        <v>2033.181818181818</v>
      </c>
    </row>
    <row r="28" spans="2:26">
      <c r="B28" s="88" t="s">
        <v>38</v>
      </c>
      <c r="C28" s="88" t="s">
        <v>39</v>
      </c>
      <c r="D28" s="89" t="s">
        <v>9</v>
      </c>
      <c r="E28" s="94"/>
      <c r="F28" s="95"/>
      <c r="G28" s="96">
        <f>Odessa!G28+MAX(145,G$2*вспомогат!$J$4)</f>
        <v>371.6</v>
      </c>
      <c r="H28" s="96">
        <f>Odessa!H28+MAX(145,H$2*вспомогат!$J$4)</f>
        <v>555.20000000000005</v>
      </c>
      <c r="I28" s="96">
        <f>Odessa!I28+MAX(145,I$2*вспомогат!$J$4)</f>
        <v>738.8</v>
      </c>
      <c r="J28" s="96">
        <f>Odessa!J28+MAX(145,J$2*вспомогат!$J$4)</f>
        <v>922.4</v>
      </c>
      <c r="K28" s="96">
        <f>Odessa!K28+MAX(145,K$2*вспомогат!$J$4)</f>
        <v>1086</v>
      </c>
      <c r="L28" s="96">
        <f>Odessa!L28+MAX(145,L$2*вспомогат!$J$4)</f>
        <v>1304.5999999999999</v>
      </c>
      <c r="M28" s="96">
        <f>Odessa!M28+MAX(145,M$2*вспомогат!$J$4)</f>
        <v>1523.1999999999998</v>
      </c>
      <c r="N28" s="96">
        <f>Odessa!N28+MAX(145,N$2*вспомогат!$J$4)</f>
        <v>1741.8</v>
      </c>
      <c r="O28" s="96">
        <f>Odessa!O28+MAX(145,O$2*вспомогат!$J$4)</f>
        <v>1960.4</v>
      </c>
      <c r="P28" s="96">
        <f>Odessa!P28+MAX(145,P$2*вспомогат!$J$4)</f>
        <v>2179</v>
      </c>
      <c r="Q28" s="96">
        <f>Odessa!Q28+MAX(145,Q$2*вспомогат!$J$4)</f>
        <v>2347.6</v>
      </c>
      <c r="R28" s="96">
        <f>Odessa!R28+MAX(145,R$2*вспомогат!$J$4)</f>
        <v>2566.1999999999998</v>
      </c>
      <c r="S28" s="96">
        <f>Odessa!S28+MAX(145,S$2*вспомогат!$J$4)</f>
        <v>2784.8</v>
      </c>
      <c r="T28" s="96">
        <f>Odessa!T28+MAX(145,T$2*вспомогат!$J$4)</f>
        <v>3003.3999999999996</v>
      </c>
      <c r="U28" s="96">
        <f>Odessa!U28+MAX(145,U$2*вспомогат!$J$4)</f>
        <v>3222</v>
      </c>
      <c r="V28" s="96">
        <f>Odessa!V28+MAX(145,V$2*вспомогат!$J$4)</f>
        <v>3440.6</v>
      </c>
      <c r="W28" s="96">
        <f>Odessa!W28+MAX(145,W$2*вспомогат!$J$4)</f>
        <v>3659.2</v>
      </c>
      <c r="X28" s="96">
        <f>Odessa!X28+MAX(145,X$2*вспомогат!$J$4)</f>
        <v>3877.8</v>
      </c>
      <c r="Y28" s="96">
        <f>Odessa!Y28+MAX(145,Y$2*вспомогат!$J$4)</f>
        <v>4096.3999999999996</v>
      </c>
      <c r="Z28" s="96">
        <f>Odessa!Z28+MAX(145,Z$2*вспомогат!$J$4)</f>
        <v>4315</v>
      </c>
    </row>
    <row r="29" spans="2:26">
      <c r="B29" s="88" t="s">
        <v>40</v>
      </c>
      <c r="C29" s="88" t="s">
        <v>39</v>
      </c>
      <c r="D29" s="89" t="s">
        <v>9</v>
      </c>
      <c r="E29" s="94"/>
      <c r="F29" s="95"/>
      <c r="G29" s="96">
        <f>Odessa!G29+MAX(145,G$2*вспомогат!$J$4)</f>
        <v>369.6</v>
      </c>
      <c r="H29" s="96">
        <f>Odessa!H29+MAX(145,H$2*вспомогат!$J$4)</f>
        <v>551.20000000000005</v>
      </c>
      <c r="I29" s="96">
        <f>Odessa!I29+MAX(145,I$2*вспомогат!$J$4)</f>
        <v>732.8</v>
      </c>
      <c r="J29" s="96">
        <f>Odessa!J29+MAX(145,J$2*вспомогат!$J$4)</f>
        <v>914.4</v>
      </c>
      <c r="K29" s="96">
        <f>Odessa!K29+MAX(145,K$2*вспомогат!$J$4)</f>
        <v>1076</v>
      </c>
      <c r="L29" s="96">
        <f>Odessa!L29+MAX(145,L$2*вспомогат!$J$4)</f>
        <v>1292.5999999999999</v>
      </c>
      <c r="M29" s="96">
        <f>Odessa!M29+MAX(145,M$2*вспомогат!$J$4)</f>
        <v>1509.1999999999998</v>
      </c>
      <c r="N29" s="96">
        <f>Odessa!N29+MAX(145,N$2*вспомогат!$J$4)</f>
        <v>1725.8</v>
      </c>
      <c r="O29" s="96">
        <f>Odessa!O29+MAX(145,O$2*вспомогат!$J$4)</f>
        <v>1942.4</v>
      </c>
      <c r="P29" s="96">
        <f>Odessa!P29+MAX(145,P$2*вспомогат!$J$4)</f>
        <v>2159</v>
      </c>
      <c r="Q29" s="96">
        <f>Odessa!Q29+MAX(145,Q$2*вспомогат!$J$4)</f>
        <v>2325.6</v>
      </c>
      <c r="R29" s="96">
        <f>Odessa!R29+MAX(145,R$2*вспомогат!$J$4)</f>
        <v>2542.1999999999998</v>
      </c>
      <c r="S29" s="96">
        <f>Odessa!S29+MAX(145,S$2*вспомогат!$J$4)</f>
        <v>2758.8</v>
      </c>
      <c r="T29" s="96">
        <f>Odessa!T29+MAX(145,T$2*вспомогат!$J$4)</f>
        <v>2975.3999999999996</v>
      </c>
      <c r="U29" s="96">
        <f>Odessa!U29+MAX(145,U$2*вспомогат!$J$4)</f>
        <v>3192</v>
      </c>
      <c r="V29" s="96">
        <f>Odessa!V29+MAX(145,V$2*вспомогат!$J$4)</f>
        <v>3408.6</v>
      </c>
      <c r="W29" s="96">
        <f>Odessa!W29+MAX(145,W$2*вспомогат!$J$4)</f>
        <v>3625.2</v>
      </c>
      <c r="X29" s="96">
        <f>Odessa!X29+MAX(145,X$2*вспомогат!$J$4)</f>
        <v>3841.8</v>
      </c>
      <c r="Y29" s="96">
        <f>Odessa!Y29+MAX(145,Y$2*вспомогат!$J$4)</f>
        <v>4058.3999999999996</v>
      </c>
      <c r="Z29" s="96">
        <f>Odessa!Z29+MAX(145,Z$2*вспомогат!$J$4)</f>
        <v>4275</v>
      </c>
    </row>
    <row r="30" spans="2:26">
      <c r="B30" s="88" t="s">
        <v>41</v>
      </c>
      <c r="C30" s="88" t="s">
        <v>39</v>
      </c>
      <c r="D30" s="89" t="s">
        <v>9</v>
      </c>
      <c r="E30" s="94"/>
      <c r="F30" s="95"/>
      <c r="G30" s="96">
        <f>Odessa!G30+MAX(145,G$2*вспомогат!$J$4)</f>
        <v>330.6</v>
      </c>
      <c r="H30" s="96">
        <f>Odessa!H30+MAX(145,H$2*вспомогат!$J$4)</f>
        <v>473.2</v>
      </c>
      <c r="I30" s="96">
        <f>Odessa!I30+MAX(145,I$2*вспомогат!$J$4)</f>
        <v>615.79999999999995</v>
      </c>
      <c r="J30" s="96">
        <f>Odessa!J30+MAX(145,J$2*вспомогат!$J$4)</f>
        <v>758.4</v>
      </c>
      <c r="K30" s="96">
        <f>Odessa!K30+MAX(145,K$2*вспомогат!$J$4)</f>
        <v>881</v>
      </c>
      <c r="L30" s="96">
        <f>Odessa!L30+MAX(145,L$2*вспомогат!$J$4)</f>
        <v>1058.5999999999999</v>
      </c>
      <c r="M30" s="96">
        <f>Odessa!M30+MAX(145,M$2*вспомогат!$J$4)</f>
        <v>1236.1999999999998</v>
      </c>
      <c r="N30" s="96">
        <f>Odessa!N30+MAX(145,N$2*вспомогат!$J$4)</f>
        <v>1413.8</v>
      </c>
      <c r="O30" s="96">
        <f>Odessa!O30+MAX(145,O$2*вспомогат!$J$4)</f>
        <v>1591.4</v>
      </c>
      <c r="P30" s="96">
        <f>Odessa!P30+MAX(145,P$2*вспомогат!$J$4)</f>
        <v>1769</v>
      </c>
      <c r="Q30" s="96">
        <f>Odessa!Q30+MAX(145,Q$2*вспомогат!$J$4)</f>
        <v>1896.6</v>
      </c>
      <c r="R30" s="96">
        <f>Odessa!R30+MAX(145,R$2*вспомогат!$J$4)</f>
        <v>2074.1999999999998</v>
      </c>
      <c r="S30" s="96">
        <f>Odessa!S30+MAX(145,S$2*вспомогат!$J$4)</f>
        <v>2251.8000000000002</v>
      </c>
      <c r="T30" s="96">
        <f>Odessa!T30+MAX(145,T$2*вспомогат!$J$4)</f>
        <v>2429.3999999999996</v>
      </c>
      <c r="U30" s="96">
        <f>Odessa!U30+MAX(145,U$2*вспомогат!$J$4)</f>
        <v>2607</v>
      </c>
      <c r="V30" s="96">
        <f>Odessa!V30+MAX(145,V$2*вспомогат!$J$4)</f>
        <v>2784.6</v>
      </c>
      <c r="W30" s="96">
        <f>Odessa!W30+MAX(145,W$2*вспомогат!$J$4)</f>
        <v>2962.2</v>
      </c>
      <c r="X30" s="96">
        <f>Odessa!X30+MAX(145,X$2*вспомогат!$J$4)</f>
        <v>3139.8</v>
      </c>
      <c r="Y30" s="96">
        <f>Odessa!Y30+MAX(145,Y$2*вспомогат!$J$4)</f>
        <v>3317.3999999999996</v>
      </c>
      <c r="Z30" s="96">
        <f>Odessa!Z30+MAX(145,Z$2*вспомогат!$J$4)</f>
        <v>3495</v>
      </c>
    </row>
    <row r="31" spans="2:26">
      <c r="B31" s="88" t="s">
        <v>42</v>
      </c>
      <c r="C31" s="88" t="s">
        <v>39</v>
      </c>
      <c r="D31" s="89" t="s">
        <v>9</v>
      </c>
      <c r="E31" s="94"/>
      <c r="F31" s="95"/>
      <c r="G31" s="96">
        <f>Odessa!G31+MAX(145,G$2*вспомогат!$J$4)</f>
        <v>324.60000000000002</v>
      </c>
      <c r="H31" s="96">
        <f>Odessa!H31+MAX(145,H$2*вспомогат!$J$4)</f>
        <v>461.2</v>
      </c>
      <c r="I31" s="96">
        <f>Odessa!I31+MAX(145,I$2*вспомогат!$J$4)</f>
        <v>597.79999999999995</v>
      </c>
      <c r="J31" s="96">
        <f>Odessa!J31+MAX(145,J$2*вспомогат!$J$4)</f>
        <v>734.4</v>
      </c>
      <c r="K31" s="96">
        <f>Odessa!K31+MAX(145,K$2*вспомогат!$J$4)</f>
        <v>851</v>
      </c>
      <c r="L31" s="96">
        <f>Odessa!L31+MAX(145,L$2*вспомогат!$J$4)</f>
        <v>1022.5999999999999</v>
      </c>
      <c r="M31" s="96">
        <f>Odessa!M31+MAX(145,M$2*вспомогат!$J$4)</f>
        <v>1194.1999999999998</v>
      </c>
      <c r="N31" s="96">
        <f>Odessa!N31+MAX(145,N$2*вспомогат!$J$4)</f>
        <v>1365.8</v>
      </c>
      <c r="O31" s="96">
        <f>Odessa!O31+MAX(145,O$2*вспомогат!$J$4)</f>
        <v>1537.4</v>
      </c>
      <c r="P31" s="96">
        <f>Odessa!P31+MAX(145,P$2*вспомогат!$J$4)</f>
        <v>1709</v>
      </c>
      <c r="Q31" s="96">
        <f>Odessa!Q31+MAX(145,Q$2*вспомогат!$J$4)</f>
        <v>1830.6</v>
      </c>
      <c r="R31" s="96">
        <f>Odessa!R31+MAX(145,R$2*вспомогат!$J$4)</f>
        <v>2002.1999999999998</v>
      </c>
      <c r="S31" s="96">
        <f>Odessa!S31+MAX(145,S$2*вспомогат!$J$4)</f>
        <v>2173.8000000000002</v>
      </c>
      <c r="T31" s="96">
        <f>Odessa!T31+MAX(145,T$2*вспомогат!$J$4)</f>
        <v>2345.3999999999996</v>
      </c>
      <c r="U31" s="96">
        <f>Odessa!U31+MAX(145,U$2*вспомогат!$J$4)</f>
        <v>2517</v>
      </c>
      <c r="V31" s="96">
        <f>Odessa!V31+MAX(145,V$2*вспомогат!$J$4)</f>
        <v>2688.6</v>
      </c>
      <c r="W31" s="96">
        <f>Odessa!W31+MAX(145,W$2*вспомогат!$J$4)</f>
        <v>2860.2</v>
      </c>
      <c r="X31" s="96">
        <f>Odessa!X31+MAX(145,X$2*вспомогат!$J$4)</f>
        <v>3031.8</v>
      </c>
      <c r="Y31" s="96">
        <f>Odessa!Y31+MAX(145,Y$2*вспомогат!$J$4)</f>
        <v>3203.3999999999996</v>
      </c>
      <c r="Z31" s="96">
        <f>Odessa!Z31+MAX(145,Z$2*вспомогат!$J$4)</f>
        <v>3375</v>
      </c>
    </row>
    <row r="32" spans="2:26">
      <c r="B32" s="88" t="s">
        <v>43</v>
      </c>
      <c r="C32" s="88" t="s">
        <v>39</v>
      </c>
      <c r="D32" s="89" t="s">
        <v>9</v>
      </c>
      <c r="E32" s="94"/>
      <c r="F32" s="95"/>
      <c r="G32" s="96">
        <f>Odessa!G32+MAX(145,G$2*вспомогат!$J$4)</f>
        <v>369.6</v>
      </c>
      <c r="H32" s="96">
        <f>Odessa!H32+MAX(145,H$2*вспомогат!$J$4)</f>
        <v>551.20000000000005</v>
      </c>
      <c r="I32" s="96">
        <f>Odessa!I32+MAX(145,I$2*вспомогат!$J$4)</f>
        <v>732.8</v>
      </c>
      <c r="J32" s="96">
        <f>Odessa!J32+MAX(145,J$2*вспомогат!$J$4)</f>
        <v>914.4</v>
      </c>
      <c r="K32" s="96">
        <f>Odessa!K32+MAX(145,K$2*вспомогат!$J$4)</f>
        <v>1076</v>
      </c>
      <c r="L32" s="96">
        <f>Odessa!L32+MAX(145,L$2*вспомогат!$J$4)</f>
        <v>1292.5999999999999</v>
      </c>
      <c r="M32" s="96">
        <f>Odessa!M32+MAX(145,M$2*вспомогат!$J$4)</f>
        <v>1509.1999999999998</v>
      </c>
      <c r="N32" s="96">
        <f>Odessa!N32+MAX(145,N$2*вспомогат!$J$4)</f>
        <v>1725.8</v>
      </c>
      <c r="O32" s="96">
        <f>Odessa!O32+MAX(145,O$2*вспомогат!$J$4)</f>
        <v>1942.4</v>
      </c>
      <c r="P32" s="96">
        <f>Odessa!P32+MAX(145,P$2*вспомогат!$J$4)</f>
        <v>2159</v>
      </c>
      <c r="Q32" s="96">
        <f>Odessa!Q32+MAX(145,Q$2*вспомогат!$J$4)</f>
        <v>2325.6</v>
      </c>
      <c r="R32" s="96">
        <f>Odessa!R32+MAX(145,R$2*вспомогат!$J$4)</f>
        <v>2542.1999999999998</v>
      </c>
      <c r="S32" s="96">
        <f>Odessa!S32+MAX(145,S$2*вспомогат!$J$4)</f>
        <v>2758.8</v>
      </c>
      <c r="T32" s="96">
        <f>Odessa!T32+MAX(145,T$2*вспомогат!$J$4)</f>
        <v>2975.3999999999996</v>
      </c>
      <c r="U32" s="96">
        <f>Odessa!U32+MAX(145,U$2*вспомогат!$J$4)</f>
        <v>3192</v>
      </c>
      <c r="V32" s="96">
        <f>Odessa!V32+MAX(145,V$2*вспомогат!$J$4)</f>
        <v>3408.6</v>
      </c>
      <c r="W32" s="96">
        <f>Odessa!W32+MAX(145,W$2*вспомогат!$J$4)</f>
        <v>3625.2</v>
      </c>
      <c r="X32" s="96">
        <f>Odessa!X32+MAX(145,X$2*вспомогат!$J$4)</f>
        <v>3841.8</v>
      </c>
      <c r="Y32" s="96">
        <f>Odessa!Y32+MAX(145,Y$2*вспомогат!$J$4)</f>
        <v>4058.3999999999996</v>
      </c>
      <c r="Z32" s="96">
        <f>Odessa!Z32+MAX(145,Z$2*вспомогат!$J$4)</f>
        <v>4275</v>
      </c>
    </row>
    <row r="33" spans="2:26">
      <c r="B33" s="88" t="s">
        <v>44</v>
      </c>
      <c r="C33" s="88" t="s">
        <v>39</v>
      </c>
      <c r="D33" s="89" t="s">
        <v>9</v>
      </c>
      <c r="E33" s="94"/>
      <c r="F33" s="95"/>
      <c r="G33" s="96">
        <f>Odessa!G33+MAX(145,G$2*вспомогат!$J$4)</f>
        <v>322.60000000000002</v>
      </c>
      <c r="H33" s="96">
        <f>Odessa!H33+MAX(145,H$2*вспомогат!$J$4)</f>
        <v>457.2</v>
      </c>
      <c r="I33" s="96">
        <f>Odessa!I33+MAX(145,I$2*вспомогат!$J$4)</f>
        <v>591.79999999999995</v>
      </c>
      <c r="J33" s="96">
        <f>Odessa!J33+MAX(145,J$2*вспомогат!$J$4)</f>
        <v>726.4</v>
      </c>
      <c r="K33" s="96">
        <f>Odessa!K33+MAX(145,K$2*вспомогат!$J$4)</f>
        <v>841</v>
      </c>
      <c r="L33" s="96">
        <f>Odessa!L33+MAX(145,L$2*вспомогат!$J$4)</f>
        <v>1010.5999999999999</v>
      </c>
      <c r="M33" s="96">
        <f>Odessa!M33+MAX(145,M$2*вспомогат!$J$4)</f>
        <v>1180.1999999999998</v>
      </c>
      <c r="N33" s="96">
        <f>Odessa!N33+MAX(145,N$2*вспомогат!$J$4)</f>
        <v>1349.8</v>
      </c>
      <c r="O33" s="96">
        <f>Odessa!O33+MAX(145,O$2*вспомогат!$J$4)</f>
        <v>1519.4</v>
      </c>
      <c r="P33" s="96">
        <f>Odessa!P33+MAX(145,P$2*вспомогат!$J$4)</f>
        <v>1689</v>
      </c>
      <c r="Q33" s="96">
        <f>Odessa!Q33+MAX(145,Q$2*вспомогат!$J$4)</f>
        <v>1808.6</v>
      </c>
      <c r="R33" s="96">
        <f>Odessa!R33+MAX(145,R$2*вспомогат!$J$4)</f>
        <v>1978.1999999999998</v>
      </c>
      <c r="S33" s="96">
        <f>Odessa!S33+MAX(145,S$2*вспомогат!$J$4)</f>
        <v>2147.8000000000002</v>
      </c>
      <c r="T33" s="96">
        <f>Odessa!T33+MAX(145,T$2*вспомогат!$J$4)</f>
        <v>2317.3999999999996</v>
      </c>
      <c r="U33" s="96">
        <f>Odessa!U33+MAX(145,U$2*вспомогат!$J$4)</f>
        <v>2487</v>
      </c>
      <c r="V33" s="96">
        <f>Odessa!V33+MAX(145,V$2*вспомогат!$J$4)</f>
        <v>2656.6</v>
      </c>
      <c r="W33" s="96">
        <f>Odessa!W33+MAX(145,W$2*вспомогат!$J$4)</f>
        <v>2826.2</v>
      </c>
      <c r="X33" s="96">
        <f>Odessa!X33+MAX(145,X$2*вспомогат!$J$4)</f>
        <v>2995.8</v>
      </c>
      <c r="Y33" s="96">
        <f>Odessa!Y33+MAX(145,Y$2*вспомогат!$J$4)</f>
        <v>3165.3999999999996</v>
      </c>
      <c r="Z33" s="96">
        <f>Odessa!Z33+MAX(145,Z$2*вспомогат!$J$4)</f>
        <v>3335</v>
      </c>
    </row>
    <row r="34" spans="2:26">
      <c r="B34" s="88" t="s">
        <v>45</v>
      </c>
      <c r="C34" s="88" t="s">
        <v>39</v>
      </c>
      <c r="D34" s="89" t="s">
        <v>9</v>
      </c>
      <c r="E34" s="94"/>
      <c r="F34" s="95"/>
      <c r="G34" s="96">
        <f>Odessa!G34+MAX(145,G$2*вспомогат!$J$4)</f>
        <v>371.6</v>
      </c>
      <c r="H34" s="96">
        <f>Odessa!H34+MAX(145,H$2*вспомогат!$J$4)</f>
        <v>555.20000000000005</v>
      </c>
      <c r="I34" s="96">
        <f>Odessa!I34+MAX(145,I$2*вспомогат!$J$4)</f>
        <v>738.8</v>
      </c>
      <c r="J34" s="96">
        <f>Odessa!J34+MAX(145,J$2*вспомогат!$J$4)</f>
        <v>922.4</v>
      </c>
      <c r="K34" s="96">
        <f>Odessa!K34+MAX(145,K$2*вспомогат!$J$4)</f>
        <v>1086</v>
      </c>
      <c r="L34" s="96">
        <f>Odessa!L34+MAX(145,L$2*вспомогат!$J$4)</f>
        <v>1304.5999999999999</v>
      </c>
      <c r="M34" s="96">
        <f>Odessa!M34+MAX(145,M$2*вспомогат!$J$4)</f>
        <v>1523.1999999999998</v>
      </c>
      <c r="N34" s="96">
        <f>Odessa!N34+MAX(145,N$2*вспомогат!$J$4)</f>
        <v>1741.8</v>
      </c>
      <c r="O34" s="96">
        <f>Odessa!O34+MAX(145,O$2*вспомогат!$J$4)</f>
        <v>1960.4</v>
      </c>
      <c r="P34" s="96">
        <f>Odessa!P34+MAX(145,P$2*вспомогат!$J$4)</f>
        <v>2179</v>
      </c>
      <c r="Q34" s="96">
        <f>Odessa!Q34+MAX(145,Q$2*вспомогат!$J$4)</f>
        <v>2347.6</v>
      </c>
      <c r="R34" s="96">
        <f>Odessa!R34+MAX(145,R$2*вспомогат!$J$4)</f>
        <v>2566.1999999999998</v>
      </c>
      <c r="S34" s="96">
        <f>Odessa!S34+MAX(145,S$2*вспомогат!$J$4)</f>
        <v>2784.8</v>
      </c>
      <c r="T34" s="96">
        <f>Odessa!T34+MAX(145,T$2*вспомогат!$J$4)</f>
        <v>3003.3999999999996</v>
      </c>
      <c r="U34" s="96">
        <f>Odessa!U34+MAX(145,U$2*вспомогат!$J$4)</f>
        <v>3222</v>
      </c>
      <c r="V34" s="96">
        <f>Odessa!V34+MAX(145,V$2*вспомогат!$J$4)</f>
        <v>3440.6</v>
      </c>
      <c r="W34" s="96">
        <f>Odessa!W34+MAX(145,W$2*вспомогат!$J$4)</f>
        <v>3659.2</v>
      </c>
      <c r="X34" s="96">
        <f>Odessa!X34+MAX(145,X$2*вспомогат!$J$4)</f>
        <v>3877.8</v>
      </c>
      <c r="Y34" s="96">
        <f>Odessa!Y34+MAX(145,Y$2*вспомогат!$J$4)</f>
        <v>4096.3999999999996</v>
      </c>
      <c r="Z34" s="96">
        <f>Odessa!Z34+MAX(145,Z$2*вспомогат!$J$4)</f>
        <v>4315</v>
      </c>
    </row>
    <row r="35" spans="2:26">
      <c r="B35" s="88" t="s">
        <v>46</v>
      </c>
      <c r="C35" s="88" t="s">
        <v>39</v>
      </c>
      <c r="D35" s="89" t="s">
        <v>9</v>
      </c>
      <c r="E35" s="94"/>
      <c r="F35" s="95"/>
      <c r="G35" s="96">
        <f>Odessa!G35+MAX(145,G$2*вспомогат!$J$4)</f>
        <v>371.6</v>
      </c>
      <c r="H35" s="96">
        <f>Odessa!H35+MAX(145,H$2*вспомогат!$J$4)</f>
        <v>555.20000000000005</v>
      </c>
      <c r="I35" s="96">
        <f>Odessa!I35+MAX(145,I$2*вспомогат!$J$4)</f>
        <v>738.8</v>
      </c>
      <c r="J35" s="96">
        <f>Odessa!J35+MAX(145,J$2*вспомогат!$J$4)</f>
        <v>922.4</v>
      </c>
      <c r="K35" s="96">
        <f>Odessa!K35+MAX(145,K$2*вспомогат!$J$4)</f>
        <v>1086</v>
      </c>
      <c r="L35" s="96">
        <f>Odessa!L35+MAX(145,L$2*вспомогат!$J$4)</f>
        <v>1304.5999999999999</v>
      </c>
      <c r="M35" s="96">
        <f>Odessa!M35+MAX(145,M$2*вспомогат!$J$4)</f>
        <v>1523.1999999999998</v>
      </c>
      <c r="N35" s="96">
        <f>Odessa!N35+MAX(145,N$2*вспомогат!$J$4)</f>
        <v>1741.8</v>
      </c>
      <c r="O35" s="96">
        <f>Odessa!O35+MAX(145,O$2*вспомогат!$J$4)</f>
        <v>1960.4</v>
      </c>
      <c r="P35" s="96">
        <f>Odessa!P35+MAX(145,P$2*вспомогат!$J$4)</f>
        <v>2179</v>
      </c>
      <c r="Q35" s="96">
        <f>Odessa!Q35+MAX(145,Q$2*вспомогат!$J$4)</f>
        <v>2347.6</v>
      </c>
      <c r="R35" s="96">
        <f>Odessa!R35+MAX(145,R$2*вспомогат!$J$4)</f>
        <v>2566.1999999999998</v>
      </c>
      <c r="S35" s="96">
        <f>Odessa!S35+MAX(145,S$2*вспомогат!$J$4)</f>
        <v>2784.8</v>
      </c>
      <c r="T35" s="96">
        <f>Odessa!T35+MAX(145,T$2*вспомогат!$J$4)</f>
        <v>3003.3999999999996</v>
      </c>
      <c r="U35" s="96">
        <f>Odessa!U35+MAX(145,U$2*вспомогат!$J$4)</f>
        <v>3222</v>
      </c>
      <c r="V35" s="96">
        <f>Odessa!V35+MAX(145,V$2*вспомогат!$J$4)</f>
        <v>3440.6</v>
      </c>
      <c r="W35" s="96">
        <f>Odessa!W35+MAX(145,W$2*вспомогат!$J$4)</f>
        <v>3659.2</v>
      </c>
      <c r="X35" s="96">
        <f>Odessa!X35+MAX(145,X$2*вспомогат!$J$4)</f>
        <v>3877.8</v>
      </c>
      <c r="Y35" s="96">
        <f>Odessa!Y35+MAX(145,Y$2*вспомогат!$J$4)</f>
        <v>4096.3999999999996</v>
      </c>
      <c r="Z35" s="96">
        <f>Odessa!Z35+MAX(145,Z$2*вспомогат!$J$4)</f>
        <v>4315</v>
      </c>
    </row>
    <row r="36" spans="2:26">
      <c r="B36" s="88" t="s">
        <v>47</v>
      </c>
      <c r="C36" s="88" t="s">
        <v>39</v>
      </c>
      <c r="D36" s="89" t="s">
        <v>9</v>
      </c>
      <c r="E36" s="94"/>
      <c r="F36" s="95"/>
      <c r="G36" s="96">
        <f>Odessa!G36+MAX(145,G$2*вспомогат!$J$4)</f>
        <v>371.6</v>
      </c>
      <c r="H36" s="96">
        <f>Odessa!H36+MAX(145,H$2*вспомогат!$J$4)</f>
        <v>555.20000000000005</v>
      </c>
      <c r="I36" s="96">
        <f>Odessa!I36+MAX(145,I$2*вспомогат!$J$4)</f>
        <v>738.8</v>
      </c>
      <c r="J36" s="96">
        <f>Odessa!J36+MAX(145,J$2*вспомогат!$J$4)</f>
        <v>922.4</v>
      </c>
      <c r="K36" s="96">
        <f>Odessa!K36+MAX(145,K$2*вспомогат!$J$4)</f>
        <v>1086</v>
      </c>
      <c r="L36" s="96">
        <f>Odessa!L36+MAX(145,L$2*вспомогат!$J$4)</f>
        <v>1304.5999999999999</v>
      </c>
      <c r="M36" s="96">
        <f>Odessa!M36+MAX(145,M$2*вспомогат!$J$4)</f>
        <v>1523.1999999999998</v>
      </c>
      <c r="N36" s="96">
        <f>Odessa!N36+MAX(145,N$2*вспомогат!$J$4)</f>
        <v>1741.8</v>
      </c>
      <c r="O36" s="96">
        <f>Odessa!O36+MAX(145,O$2*вспомогат!$J$4)</f>
        <v>1960.4</v>
      </c>
      <c r="P36" s="96">
        <f>Odessa!P36+MAX(145,P$2*вспомогат!$J$4)</f>
        <v>2179</v>
      </c>
      <c r="Q36" s="96">
        <f>Odessa!Q36+MAX(145,Q$2*вспомогат!$J$4)</f>
        <v>2347.6</v>
      </c>
      <c r="R36" s="96">
        <f>Odessa!R36+MAX(145,R$2*вспомогат!$J$4)</f>
        <v>2566.1999999999998</v>
      </c>
      <c r="S36" s="96">
        <f>Odessa!S36+MAX(145,S$2*вспомогат!$J$4)</f>
        <v>2784.8</v>
      </c>
      <c r="T36" s="96">
        <f>Odessa!T36+MAX(145,T$2*вспомогат!$J$4)</f>
        <v>3003.3999999999996</v>
      </c>
      <c r="U36" s="96">
        <f>Odessa!U36+MAX(145,U$2*вспомогат!$J$4)</f>
        <v>3222</v>
      </c>
      <c r="V36" s="96">
        <f>Odessa!V36+MAX(145,V$2*вспомогат!$J$4)</f>
        <v>3440.6</v>
      </c>
      <c r="W36" s="96">
        <f>Odessa!W36+MAX(145,W$2*вспомогат!$J$4)</f>
        <v>3659.2</v>
      </c>
      <c r="X36" s="96">
        <f>Odessa!X36+MAX(145,X$2*вспомогат!$J$4)</f>
        <v>3877.8</v>
      </c>
      <c r="Y36" s="96">
        <f>Odessa!Y36+MAX(145,Y$2*вспомогат!$J$4)</f>
        <v>4096.3999999999996</v>
      </c>
      <c r="Z36" s="96">
        <f>Odessa!Z36+MAX(145,Z$2*вспомогат!$J$4)</f>
        <v>4315</v>
      </c>
    </row>
    <row r="37" spans="2:26">
      <c r="B37" s="88" t="s">
        <v>48</v>
      </c>
      <c r="C37" s="88" t="s">
        <v>39</v>
      </c>
      <c r="D37" s="89" t="s">
        <v>9</v>
      </c>
      <c r="E37" s="94"/>
      <c r="F37" s="95"/>
      <c r="G37" s="96">
        <f>Odessa!G37+MAX(145,G$2*вспомогат!$J$4)</f>
        <v>371.6</v>
      </c>
      <c r="H37" s="96">
        <f>Odessa!H37+MAX(145,H$2*вспомогат!$J$4)</f>
        <v>555.20000000000005</v>
      </c>
      <c r="I37" s="96">
        <f>Odessa!I37+MAX(145,I$2*вспомогат!$J$4)</f>
        <v>738.8</v>
      </c>
      <c r="J37" s="96">
        <f>Odessa!J37+MAX(145,J$2*вспомогат!$J$4)</f>
        <v>922.4</v>
      </c>
      <c r="K37" s="96">
        <f>Odessa!K37+MAX(145,K$2*вспомогат!$J$4)</f>
        <v>1086</v>
      </c>
      <c r="L37" s="96">
        <f>Odessa!L37+MAX(145,L$2*вспомогат!$J$4)</f>
        <v>1304.5999999999999</v>
      </c>
      <c r="M37" s="96">
        <f>Odessa!M37+MAX(145,M$2*вспомогат!$J$4)</f>
        <v>1523.1999999999998</v>
      </c>
      <c r="N37" s="96">
        <f>Odessa!N37+MAX(145,N$2*вспомогат!$J$4)</f>
        <v>1741.8</v>
      </c>
      <c r="O37" s="96">
        <f>Odessa!O37+MAX(145,O$2*вспомогат!$J$4)</f>
        <v>1960.4</v>
      </c>
      <c r="P37" s="96">
        <f>Odessa!P37+MAX(145,P$2*вспомогат!$J$4)</f>
        <v>2179</v>
      </c>
      <c r="Q37" s="96">
        <f>Odessa!Q37+MAX(145,Q$2*вспомогат!$J$4)</f>
        <v>2347.6</v>
      </c>
      <c r="R37" s="96">
        <f>Odessa!R37+MAX(145,R$2*вспомогат!$J$4)</f>
        <v>2566.1999999999998</v>
      </c>
      <c r="S37" s="96">
        <f>Odessa!S37+MAX(145,S$2*вспомогат!$J$4)</f>
        <v>2784.8</v>
      </c>
      <c r="T37" s="96">
        <f>Odessa!T37+MAX(145,T$2*вспомогат!$J$4)</f>
        <v>3003.3999999999996</v>
      </c>
      <c r="U37" s="96">
        <f>Odessa!U37+MAX(145,U$2*вспомогат!$J$4)</f>
        <v>3222</v>
      </c>
      <c r="V37" s="96">
        <f>Odessa!V37+MAX(145,V$2*вспомогат!$J$4)</f>
        <v>3440.6</v>
      </c>
      <c r="W37" s="96">
        <f>Odessa!W37+MAX(145,W$2*вспомогат!$J$4)</f>
        <v>3659.2</v>
      </c>
      <c r="X37" s="96">
        <f>Odessa!X37+MAX(145,X$2*вспомогат!$J$4)</f>
        <v>3877.8</v>
      </c>
      <c r="Y37" s="96">
        <f>Odessa!Y37+MAX(145,Y$2*вспомогат!$J$4)</f>
        <v>4096.3999999999996</v>
      </c>
      <c r="Z37" s="96">
        <f>Odessa!Z37+MAX(145,Z$2*вспомогат!$J$4)</f>
        <v>4315</v>
      </c>
    </row>
    <row r="38" spans="2:26">
      <c r="B38" s="88" t="s">
        <v>49</v>
      </c>
      <c r="C38" s="88" t="s">
        <v>39</v>
      </c>
      <c r="D38" s="89" t="s">
        <v>9</v>
      </c>
      <c r="E38" s="94"/>
      <c r="F38" s="95"/>
      <c r="G38" s="96">
        <f>Odessa!G38+MAX(145,G$2*вспомогат!$J$4)</f>
        <v>318.60000000000002</v>
      </c>
      <c r="H38" s="96">
        <f>Odessa!H38+MAX(145,H$2*вспомогат!$J$4)</f>
        <v>449.2</v>
      </c>
      <c r="I38" s="96">
        <f>Odessa!I38+MAX(145,I$2*вспомогат!$J$4)</f>
        <v>579.79999999999995</v>
      </c>
      <c r="J38" s="96">
        <f>Odessa!J38+MAX(145,J$2*вспомогат!$J$4)</f>
        <v>710.4</v>
      </c>
      <c r="K38" s="96">
        <f>Odessa!K38+MAX(145,K$2*вспомогат!$J$4)</f>
        <v>821</v>
      </c>
      <c r="L38" s="96">
        <f>Odessa!L38+MAX(145,L$2*вспомогат!$J$4)</f>
        <v>986.59999999999991</v>
      </c>
      <c r="M38" s="96">
        <f>Odessa!M38+MAX(145,M$2*вспомогат!$J$4)</f>
        <v>1152.1999999999998</v>
      </c>
      <c r="N38" s="96">
        <f>Odessa!N38+MAX(145,N$2*вспомогат!$J$4)</f>
        <v>1317.8</v>
      </c>
      <c r="O38" s="96">
        <f>Odessa!O38+MAX(145,O$2*вспомогат!$J$4)</f>
        <v>1483.4</v>
      </c>
      <c r="P38" s="96">
        <f>Odessa!P38+MAX(145,P$2*вспомогат!$J$4)</f>
        <v>1649</v>
      </c>
      <c r="Q38" s="96">
        <f>Odessa!Q38+MAX(145,Q$2*вспомогат!$J$4)</f>
        <v>1764.6</v>
      </c>
      <c r="R38" s="96">
        <f>Odessa!R38+MAX(145,R$2*вспомогат!$J$4)</f>
        <v>1930.1999999999998</v>
      </c>
      <c r="S38" s="96">
        <f>Odessa!S38+MAX(145,S$2*вспомогат!$J$4)</f>
        <v>2095.8000000000002</v>
      </c>
      <c r="T38" s="96">
        <f>Odessa!T38+MAX(145,T$2*вспомогат!$J$4)</f>
        <v>2261.3999999999996</v>
      </c>
      <c r="U38" s="96">
        <f>Odessa!U38+MAX(145,U$2*вспомогат!$J$4)</f>
        <v>2427</v>
      </c>
      <c r="V38" s="96">
        <f>Odessa!V38+MAX(145,V$2*вспомогат!$J$4)</f>
        <v>2592.6</v>
      </c>
      <c r="W38" s="96">
        <f>Odessa!W38+MAX(145,W$2*вспомогат!$J$4)</f>
        <v>2758.2</v>
      </c>
      <c r="X38" s="96">
        <f>Odessa!X38+MAX(145,X$2*вспомогат!$J$4)</f>
        <v>2923.8</v>
      </c>
      <c r="Y38" s="96">
        <f>Odessa!Y38+MAX(145,Y$2*вспомогат!$J$4)</f>
        <v>3089.3999999999996</v>
      </c>
      <c r="Z38" s="96">
        <f>Odessa!Z38+MAX(145,Z$2*вспомогат!$J$4)</f>
        <v>3255</v>
      </c>
    </row>
    <row r="39" spans="2:26">
      <c r="B39" s="88" t="s">
        <v>50</v>
      </c>
      <c r="C39" s="88" t="s">
        <v>39</v>
      </c>
      <c r="D39" s="89" t="s">
        <v>9</v>
      </c>
      <c r="E39" s="94"/>
      <c r="F39" s="95"/>
      <c r="G39" s="96">
        <f>Odessa!G39+MAX(145,G$2*вспомогат!$J$4)</f>
        <v>360.6</v>
      </c>
      <c r="H39" s="96">
        <f>Odessa!H39+MAX(145,H$2*вспомогат!$J$4)</f>
        <v>533.20000000000005</v>
      </c>
      <c r="I39" s="96">
        <f>Odessa!I39+MAX(145,I$2*вспомогат!$J$4)</f>
        <v>705.8</v>
      </c>
      <c r="J39" s="96">
        <f>Odessa!J39+MAX(145,J$2*вспомогат!$J$4)</f>
        <v>878.4</v>
      </c>
      <c r="K39" s="96">
        <f>Odessa!K39+MAX(145,K$2*вспомогат!$J$4)</f>
        <v>1031</v>
      </c>
      <c r="L39" s="96">
        <f>Odessa!L39+MAX(145,L$2*вспомогат!$J$4)</f>
        <v>1238.5999999999999</v>
      </c>
      <c r="M39" s="96">
        <f>Odessa!M39+MAX(145,M$2*вспомогат!$J$4)</f>
        <v>1446.1999999999998</v>
      </c>
      <c r="N39" s="96">
        <f>Odessa!N39+MAX(145,N$2*вспомогат!$J$4)</f>
        <v>1653.8</v>
      </c>
      <c r="O39" s="96">
        <f>Odessa!O39+MAX(145,O$2*вспомогат!$J$4)</f>
        <v>1861.4</v>
      </c>
      <c r="P39" s="96">
        <f>Odessa!P39+MAX(145,P$2*вспомогат!$J$4)</f>
        <v>2069</v>
      </c>
      <c r="Q39" s="96">
        <f>Odessa!Q39+MAX(145,Q$2*вспомогат!$J$4)</f>
        <v>2226.6</v>
      </c>
      <c r="R39" s="96">
        <f>Odessa!R39+MAX(145,R$2*вспомогат!$J$4)</f>
        <v>2434.1999999999998</v>
      </c>
      <c r="S39" s="96">
        <f>Odessa!S39+MAX(145,S$2*вспомогат!$J$4)</f>
        <v>2641.8</v>
      </c>
      <c r="T39" s="96">
        <f>Odessa!T39+MAX(145,T$2*вспомогат!$J$4)</f>
        <v>2849.3999999999996</v>
      </c>
      <c r="U39" s="96">
        <f>Odessa!U39+MAX(145,U$2*вспомогат!$J$4)</f>
        <v>3057</v>
      </c>
      <c r="V39" s="96">
        <f>Odessa!V39+MAX(145,V$2*вспомогат!$J$4)</f>
        <v>3264.6</v>
      </c>
      <c r="W39" s="96">
        <f>Odessa!W39+MAX(145,W$2*вспомогат!$J$4)</f>
        <v>3472.2</v>
      </c>
      <c r="X39" s="96">
        <f>Odessa!X39+MAX(145,X$2*вспомогат!$J$4)</f>
        <v>3679.8</v>
      </c>
      <c r="Y39" s="96">
        <f>Odessa!Y39+MAX(145,Y$2*вспомогат!$J$4)</f>
        <v>3887.3999999999996</v>
      </c>
      <c r="Z39" s="96">
        <f>Odessa!Z39+MAX(145,Z$2*вспомогат!$J$4)</f>
        <v>4095</v>
      </c>
    </row>
    <row r="40" spans="2:26">
      <c r="B40" s="88" t="s">
        <v>51</v>
      </c>
      <c r="C40" s="88" t="s">
        <v>39</v>
      </c>
      <c r="D40" s="89" t="s">
        <v>9</v>
      </c>
      <c r="E40" s="94"/>
      <c r="F40" s="95"/>
      <c r="G40" s="96">
        <f>Odessa!G40+MAX(145,G$2*вспомогат!$J$4)</f>
        <v>330.6</v>
      </c>
      <c r="H40" s="96">
        <f>Odessa!H40+MAX(145,H$2*вспомогат!$J$4)</f>
        <v>473.2</v>
      </c>
      <c r="I40" s="96">
        <f>Odessa!I40+MAX(145,I$2*вспомогат!$J$4)</f>
        <v>615.79999999999995</v>
      </c>
      <c r="J40" s="96">
        <f>Odessa!J40+MAX(145,J$2*вспомогат!$J$4)</f>
        <v>758.4</v>
      </c>
      <c r="K40" s="96">
        <f>Odessa!K40+MAX(145,K$2*вспомогат!$J$4)</f>
        <v>881</v>
      </c>
      <c r="L40" s="96">
        <f>Odessa!L40+MAX(145,L$2*вспомогат!$J$4)</f>
        <v>1058.5999999999999</v>
      </c>
      <c r="M40" s="96">
        <f>Odessa!M40+MAX(145,M$2*вспомогат!$J$4)</f>
        <v>1236.1999999999998</v>
      </c>
      <c r="N40" s="96">
        <f>Odessa!N40+MAX(145,N$2*вспомогат!$J$4)</f>
        <v>1413.8</v>
      </c>
      <c r="O40" s="96">
        <f>Odessa!O40+MAX(145,O$2*вспомогат!$J$4)</f>
        <v>1591.4</v>
      </c>
      <c r="P40" s="96">
        <f>Odessa!P40+MAX(145,P$2*вспомогат!$J$4)</f>
        <v>1769</v>
      </c>
      <c r="Q40" s="96">
        <f>Odessa!Q40+MAX(145,Q$2*вспомогат!$J$4)</f>
        <v>1896.6</v>
      </c>
      <c r="R40" s="96">
        <f>Odessa!R40+MAX(145,R$2*вспомогат!$J$4)</f>
        <v>2074.1999999999998</v>
      </c>
      <c r="S40" s="96">
        <f>Odessa!S40+MAX(145,S$2*вспомогат!$J$4)</f>
        <v>2251.8000000000002</v>
      </c>
      <c r="T40" s="96">
        <f>Odessa!T40+MAX(145,T$2*вспомогат!$J$4)</f>
        <v>2429.3999999999996</v>
      </c>
      <c r="U40" s="96">
        <f>Odessa!U40+MAX(145,U$2*вспомогат!$J$4)</f>
        <v>2607</v>
      </c>
      <c r="V40" s="96">
        <f>Odessa!V40+MAX(145,V$2*вспомогат!$J$4)</f>
        <v>2784.6</v>
      </c>
      <c r="W40" s="96">
        <f>Odessa!W40+MAX(145,W$2*вспомогат!$J$4)</f>
        <v>2962.2</v>
      </c>
      <c r="X40" s="96">
        <f>Odessa!X40+MAX(145,X$2*вспомогат!$J$4)</f>
        <v>3139.8</v>
      </c>
      <c r="Y40" s="96">
        <f>Odessa!Y40+MAX(145,Y$2*вспомогат!$J$4)</f>
        <v>3317.3999999999996</v>
      </c>
      <c r="Z40" s="96">
        <f>Odessa!Z40+MAX(145,Z$2*вспомогат!$J$4)</f>
        <v>3495</v>
      </c>
    </row>
    <row r="41" spans="2:26">
      <c r="B41" s="88" t="s">
        <v>52</v>
      </c>
      <c r="C41" s="88" t="s">
        <v>53</v>
      </c>
      <c r="D41" s="89" t="s">
        <v>9</v>
      </c>
      <c r="E41" s="94"/>
      <c r="F41" s="95"/>
      <c r="G41" s="96">
        <f>Odessa!G41+MAX(145,G$2*вспомогат!$J$4)</f>
        <v>315.60000000000002</v>
      </c>
      <c r="H41" s="96">
        <f>Odessa!H41+MAX(145,H$2*вспомогат!$J$4)</f>
        <v>443.2</v>
      </c>
      <c r="I41" s="96">
        <f>Odessa!I41+MAX(145,I$2*вспомогат!$J$4)</f>
        <v>570.79999999999995</v>
      </c>
      <c r="J41" s="96">
        <f>Odessa!J41+MAX(145,J$2*вспомогат!$J$4)</f>
        <v>698.4</v>
      </c>
      <c r="K41" s="96">
        <f>Odessa!K41+MAX(145,K$2*вспомогат!$J$4)</f>
        <v>806</v>
      </c>
      <c r="L41" s="96">
        <f>Odessa!L41+MAX(145,L$2*вспомогат!$J$4)</f>
        <v>968.59999999999991</v>
      </c>
      <c r="M41" s="96">
        <f>Odessa!M41+MAX(145,M$2*вспомогат!$J$4)</f>
        <v>1131.1999999999998</v>
      </c>
      <c r="N41" s="96">
        <f>Odessa!N41+MAX(145,N$2*вспомогат!$J$4)</f>
        <v>1293.8</v>
      </c>
      <c r="O41" s="96">
        <f>Odessa!O41+MAX(145,O$2*вспомогат!$J$4)</f>
        <v>1456.4</v>
      </c>
      <c r="P41" s="96">
        <f>Odessa!P41+MAX(145,P$2*вспомогат!$J$4)</f>
        <v>1619</v>
      </c>
      <c r="Q41" s="96">
        <f>Odessa!Q41+MAX(145,Q$2*вспомогат!$J$4)</f>
        <v>1731.6</v>
      </c>
      <c r="R41" s="96">
        <f>Odessa!R41+MAX(145,R$2*вспомогат!$J$4)</f>
        <v>1894.1999999999998</v>
      </c>
      <c r="S41" s="96">
        <f>Odessa!S41+MAX(145,S$2*вспомогат!$J$4)</f>
        <v>2056.8000000000002</v>
      </c>
      <c r="T41" s="96">
        <f>Odessa!T41+MAX(145,T$2*вспомогат!$J$4)</f>
        <v>2219.3999999999996</v>
      </c>
      <c r="U41" s="96">
        <f>Odessa!U41+MAX(145,U$2*вспомогат!$J$4)</f>
        <v>2382</v>
      </c>
      <c r="V41" s="96">
        <f>Odessa!V41+MAX(145,V$2*вспомогат!$J$4)</f>
        <v>2544.6</v>
      </c>
      <c r="W41" s="96">
        <f>Odessa!W41+MAX(145,W$2*вспомогат!$J$4)</f>
        <v>2707.2</v>
      </c>
      <c r="X41" s="96">
        <f>Odessa!X41+MAX(145,X$2*вспомогат!$J$4)</f>
        <v>2869.8</v>
      </c>
      <c r="Y41" s="96">
        <f>Odessa!Y41+MAX(145,Y$2*вспомогат!$J$4)</f>
        <v>3032.3999999999996</v>
      </c>
      <c r="Z41" s="96">
        <f>Odessa!Z41+MAX(145,Z$2*вспомогат!$J$4)</f>
        <v>3195</v>
      </c>
    </row>
    <row r="42" spans="2:26">
      <c r="B42" s="88" t="s">
        <v>54</v>
      </c>
      <c r="C42" s="88" t="s">
        <v>53</v>
      </c>
      <c r="D42" s="89" t="s">
        <v>9</v>
      </c>
      <c r="E42" s="94"/>
      <c r="F42" s="95"/>
      <c r="G42" s="96">
        <f>Odessa!G42+MAX(145,G$2*вспомогат!$J$4)</f>
        <v>315.60000000000002</v>
      </c>
      <c r="H42" s="96">
        <f>Odessa!H42+MAX(145,H$2*вспомогат!$J$4)</f>
        <v>443.2</v>
      </c>
      <c r="I42" s="96">
        <f>Odessa!I42+MAX(145,I$2*вспомогат!$J$4)</f>
        <v>570.79999999999995</v>
      </c>
      <c r="J42" s="96">
        <f>Odessa!J42+MAX(145,J$2*вспомогат!$J$4)</f>
        <v>698.4</v>
      </c>
      <c r="K42" s="96">
        <f>Odessa!K42+MAX(145,K$2*вспомогат!$J$4)</f>
        <v>806</v>
      </c>
      <c r="L42" s="96">
        <f>Odessa!L42+MAX(145,L$2*вспомогат!$J$4)</f>
        <v>968.59999999999991</v>
      </c>
      <c r="M42" s="96">
        <f>Odessa!M42+MAX(145,M$2*вспомогат!$J$4)</f>
        <v>1131.1999999999998</v>
      </c>
      <c r="N42" s="96">
        <f>Odessa!N42+MAX(145,N$2*вспомогат!$J$4)</f>
        <v>1293.8</v>
      </c>
      <c r="O42" s="96">
        <f>Odessa!O42+MAX(145,O$2*вспомогат!$J$4)</f>
        <v>1456.4</v>
      </c>
      <c r="P42" s="96">
        <f>Odessa!P42+MAX(145,P$2*вспомогат!$J$4)</f>
        <v>1619</v>
      </c>
      <c r="Q42" s="96">
        <f>Odessa!Q42+MAX(145,Q$2*вспомогат!$J$4)</f>
        <v>1731.6</v>
      </c>
      <c r="R42" s="96">
        <f>Odessa!R42+MAX(145,R$2*вспомогат!$J$4)</f>
        <v>1894.1999999999998</v>
      </c>
      <c r="S42" s="96">
        <f>Odessa!S42+MAX(145,S$2*вспомогат!$J$4)</f>
        <v>2056.8000000000002</v>
      </c>
      <c r="T42" s="96">
        <f>Odessa!T42+MAX(145,T$2*вспомогат!$J$4)</f>
        <v>2219.3999999999996</v>
      </c>
      <c r="U42" s="96">
        <f>Odessa!U42+MAX(145,U$2*вспомогат!$J$4)</f>
        <v>2382</v>
      </c>
      <c r="V42" s="96">
        <f>Odessa!V42+MAX(145,V$2*вспомогат!$J$4)</f>
        <v>2544.6</v>
      </c>
      <c r="W42" s="96">
        <f>Odessa!W42+MAX(145,W$2*вспомогат!$J$4)</f>
        <v>2707.2</v>
      </c>
      <c r="X42" s="96">
        <f>Odessa!X42+MAX(145,X$2*вспомогат!$J$4)</f>
        <v>2869.8</v>
      </c>
      <c r="Y42" s="96">
        <f>Odessa!Y42+MAX(145,Y$2*вспомогат!$J$4)</f>
        <v>3032.3999999999996</v>
      </c>
      <c r="Z42" s="96">
        <f>Odessa!Z42+MAX(145,Z$2*вспомогат!$J$4)</f>
        <v>3195</v>
      </c>
    </row>
    <row r="43" spans="2:26">
      <c r="B43" s="88" t="s">
        <v>55</v>
      </c>
      <c r="C43" s="88" t="s">
        <v>53</v>
      </c>
      <c r="D43" s="89" t="s">
        <v>9</v>
      </c>
      <c r="E43" s="94"/>
      <c r="F43" s="95"/>
      <c r="G43" s="96">
        <f>Odessa!G43+MAX(145,G$2*вспомогат!$J$4)</f>
        <v>315.60000000000002</v>
      </c>
      <c r="H43" s="96">
        <f>Odessa!H43+MAX(145,H$2*вспомогат!$J$4)</f>
        <v>443.2</v>
      </c>
      <c r="I43" s="96">
        <f>Odessa!I43+MAX(145,I$2*вспомогат!$J$4)</f>
        <v>570.79999999999995</v>
      </c>
      <c r="J43" s="96">
        <f>Odessa!J43+MAX(145,J$2*вспомогат!$J$4)</f>
        <v>698.4</v>
      </c>
      <c r="K43" s="96">
        <f>Odessa!K43+MAX(145,K$2*вспомогат!$J$4)</f>
        <v>806</v>
      </c>
      <c r="L43" s="96">
        <f>Odessa!L43+MAX(145,L$2*вспомогат!$J$4)</f>
        <v>968.59999999999991</v>
      </c>
      <c r="M43" s="96">
        <f>Odessa!M43+MAX(145,M$2*вспомогат!$J$4)</f>
        <v>1131.1999999999998</v>
      </c>
      <c r="N43" s="96">
        <f>Odessa!N43+MAX(145,N$2*вспомогат!$J$4)</f>
        <v>1293.8</v>
      </c>
      <c r="O43" s="96">
        <f>Odessa!O43+MAX(145,O$2*вспомогат!$J$4)</f>
        <v>1456.4</v>
      </c>
      <c r="P43" s="96">
        <f>Odessa!P43+MAX(145,P$2*вспомогат!$J$4)</f>
        <v>1619</v>
      </c>
      <c r="Q43" s="96">
        <f>Odessa!Q43+MAX(145,Q$2*вспомогат!$J$4)</f>
        <v>1731.6</v>
      </c>
      <c r="R43" s="96">
        <f>Odessa!R43+MAX(145,R$2*вспомогат!$J$4)</f>
        <v>1894.1999999999998</v>
      </c>
      <c r="S43" s="96">
        <f>Odessa!S43+MAX(145,S$2*вспомогат!$J$4)</f>
        <v>2056.8000000000002</v>
      </c>
      <c r="T43" s="96">
        <f>Odessa!T43+MAX(145,T$2*вспомогат!$J$4)</f>
        <v>2219.3999999999996</v>
      </c>
      <c r="U43" s="96">
        <f>Odessa!U43+MAX(145,U$2*вспомогат!$J$4)</f>
        <v>2382</v>
      </c>
      <c r="V43" s="96">
        <f>Odessa!V43+MAX(145,V$2*вспомогат!$J$4)</f>
        <v>2544.6</v>
      </c>
      <c r="W43" s="96">
        <f>Odessa!W43+MAX(145,W$2*вспомогат!$J$4)</f>
        <v>2707.2</v>
      </c>
      <c r="X43" s="96">
        <f>Odessa!X43+MAX(145,X$2*вспомогат!$J$4)</f>
        <v>2869.8</v>
      </c>
      <c r="Y43" s="96">
        <f>Odessa!Y43+MAX(145,Y$2*вспомогат!$J$4)</f>
        <v>3032.3999999999996</v>
      </c>
      <c r="Z43" s="96">
        <f>Odessa!Z43+MAX(145,Z$2*вспомогат!$J$4)</f>
        <v>3195</v>
      </c>
    </row>
    <row r="44" spans="2:26">
      <c r="B44" s="88" t="s">
        <v>56</v>
      </c>
      <c r="C44" s="88" t="s">
        <v>53</v>
      </c>
      <c r="D44" s="89" t="s">
        <v>9</v>
      </c>
      <c r="E44" s="94"/>
      <c r="F44" s="95"/>
      <c r="G44" s="96">
        <f>Odessa!G44+MAX(145,G$2*вспомогат!$J$4)</f>
        <v>315.60000000000002</v>
      </c>
      <c r="H44" s="96">
        <f>Odessa!H44+MAX(145,H$2*вспомогат!$J$4)</f>
        <v>443.2</v>
      </c>
      <c r="I44" s="96">
        <f>Odessa!I44+MAX(145,I$2*вспомогат!$J$4)</f>
        <v>570.79999999999995</v>
      </c>
      <c r="J44" s="96">
        <f>Odessa!J44+MAX(145,J$2*вспомогат!$J$4)</f>
        <v>698.4</v>
      </c>
      <c r="K44" s="96">
        <f>Odessa!K44+MAX(145,K$2*вспомогат!$J$4)</f>
        <v>806</v>
      </c>
      <c r="L44" s="96">
        <f>Odessa!L44+MAX(145,L$2*вспомогат!$J$4)</f>
        <v>968.59999999999991</v>
      </c>
      <c r="M44" s="96">
        <f>Odessa!M44+MAX(145,M$2*вспомогат!$J$4)</f>
        <v>1131.1999999999998</v>
      </c>
      <c r="N44" s="96">
        <f>Odessa!N44+MAX(145,N$2*вспомогат!$J$4)</f>
        <v>1293.8</v>
      </c>
      <c r="O44" s="96">
        <f>Odessa!O44+MAX(145,O$2*вспомогат!$J$4)</f>
        <v>1456.4</v>
      </c>
      <c r="P44" s="96">
        <f>Odessa!P44+MAX(145,P$2*вспомогат!$J$4)</f>
        <v>1619</v>
      </c>
      <c r="Q44" s="96">
        <f>Odessa!Q44+MAX(145,Q$2*вспомогат!$J$4)</f>
        <v>1731.6</v>
      </c>
      <c r="R44" s="96">
        <f>Odessa!R44+MAX(145,R$2*вспомогат!$J$4)</f>
        <v>1894.1999999999998</v>
      </c>
      <c r="S44" s="96">
        <f>Odessa!S44+MAX(145,S$2*вспомогат!$J$4)</f>
        <v>2056.8000000000002</v>
      </c>
      <c r="T44" s="96">
        <f>Odessa!T44+MAX(145,T$2*вспомогат!$J$4)</f>
        <v>2219.3999999999996</v>
      </c>
      <c r="U44" s="96">
        <f>Odessa!U44+MAX(145,U$2*вспомогат!$J$4)</f>
        <v>2382</v>
      </c>
      <c r="V44" s="96">
        <f>Odessa!V44+MAX(145,V$2*вспомогат!$J$4)</f>
        <v>2544.6</v>
      </c>
      <c r="W44" s="96">
        <f>Odessa!W44+MAX(145,W$2*вспомогат!$J$4)</f>
        <v>2707.2</v>
      </c>
      <c r="X44" s="96">
        <f>Odessa!X44+MAX(145,X$2*вспомогат!$J$4)</f>
        <v>2869.8</v>
      </c>
      <c r="Y44" s="96">
        <f>Odessa!Y44+MAX(145,Y$2*вспомогат!$J$4)</f>
        <v>3032.3999999999996</v>
      </c>
      <c r="Z44" s="96">
        <f>Odessa!Z44+MAX(145,Z$2*вспомогат!$J$4)</f>
        <v>3195</v>
      </c>
    </row>
    <row r="45" spans="2:26">
      <c r="B45" s="88" t="s">
        <v>59</v>
      </c>
      <c r="C45" s="88" t="s">
        <v>60</v>
      </c>
      <c r="D45" s="89" t="s">
        <v>13</v>
      </c>
      <c r="E45" s="94"/>
      <c r="F45" s="95"/>
      <c r="G45" s="96">
        <f>Odessa!G45+MAX(145,G$2*вспомогат!$J$4)</f>
        <v>287.5090909090909</v>
      </c>
      <c r="H45" s="96">
        <f>Odessa!H45+MAX(145,H$2*вспомогат!$J$4)</f>
        <v>387.0181818181818</v>
      </c>
      <c r="I45" s="96">
        <f>Odessa!I45+MAX(145,I$2*вспомогат!$J$4)</f>
        <v>486.5272727272727</v>
      </c>
      <c r="J45" s="96">
        <f>Odessa!J45+MAX(145,J$2*вспомогат!$J$4)</f>
        <v>586.0363636363636</v>
      </c>
      <c r="K45" s="96">
        <f>Odessa!K45+MAX(145,K$2*вспомогат!$J$4)</f>
        <v>665.5454545454545</v>
      </c>
      <c r="L45" s="96">
        <f>Odessa!L45+MAX(145,L$2*вспомогат!$J$4)</f>
        <v>800.0545454545454</v>
      </c>
      <c r="M45" s="96">
        <f>Odessa!M45+MAX(145,M$2*вспомогат!$J$4)</f>
        <v>934.56363636363631</v>
      </c>
      <c r="N45" s="96">
        <f>Odessa!N45+MAX(145,N$2*вспомогат!$J$4)</f>
        <v>1069.0727272727272</v>
      </c>
      <c r="O45" s="96">
        <f>Odessa!O45+MAX(145,O$2*вспомогат!$J$4)</f>
        <v>1203.5818181818181</v>
      </c>
      <c r="P45" s="96">
        <f>Odessa!P45+MAX(145,P$2*вспомогат!$J$4)</f>
        <v>1338.090909090909</v>
      </c>
      <c r="Q45" s="96">
        <f>Odessa!Q45+MAX(145,Q$2*вспомогат!$J$4)</f>
        <v>1422.6</v>
      </c>
      <c r="R45" s="96">
        <f>Odessa!R45+MAX(145,R$2*вспомогат!$J$4)</f>
        <v>1557.1090909090908</v>
      </c>
      <c r="S45" s="96">
        <f>Odessa!S45+MAX(145,S$2*вспомогат!$J$4)</f>
        <v>1691.6181818181817</v>
      </c>
      <c r="T45" s="96">
        <f>Odessa!T45+MAX(145,T$2*вспомогат!$J$4)</f>
        <v>1826.1272727272726</v>
      </c>
      <c r="U45" s="96">
        <f>Odessa!U45+MAX(145,U$2*вспомогат!$J$4)</f>
        <v>1960.6363636363635</v>
      </c>
      <c r="V45" s="96">
        <f>Odessa!V45+MAX(145,V$2*вспомогат!$J$4)</f>
        <v>2095.1454545454544</v>
      </c>
      <c r="W45" s="96">
        <f>Odessa!W45+MAX(145,W$2*вспомогат!$J$4)</f>
        <v>2229.6545454545453</v>
      </c>
      <c r="X45" s="96">
        <f>Odessa!X45+MAX(145,X$2*вспомогат!$J$4)</f>
        <v>2364.1636363636362</v>
      </c>
      <c r="Y45" s="96">
        <f>Odessa!Y45+MAX(145,Y$2*вспомогат!$J$4)</f>
        <v>2498.6727272727271</v>
      </c>
      <c r="Z45" s="96">
        <f>Odessa!Z45+MAX(145,Z$2*вспомогат!$J$4)</f>
        <v>2633.181818181818</v>
      </c>
    </row>
    <row r="46" spans="2:26">
      <c r="B46" s="88" t="s">
        <v>61</v>
      </c>
      <c r="C46" s="88" t="s">
        <v>60</v>
      </c>
      <c r="D46" s="89" t="s">
        <v>13</v>
      </c>
      <c r="E46" s="94"/>
      <c r="F46" s="95"/>
      <c r="G46" s="96">
        <f>Odessa!G46+MAX(145,G$2*вспомогат!$J$4)</f>
        <v>287.5090909090909</v>
      </c>
      <c r="H46" s="96">
        <f>Odessa!H46+MAX(145,H$2*вспомогат!$J$4)</f>
        <v>387.0181818181818</v>
      </c>
      <c r="I46" s="96">
        <f>Odessa!I46+MAX(145,I$2*вспомогат!$J$4)</f>
        <v>486.5272727272727</v>
      </c>
      <c r="J46" s="96">
        <f>Odessa!J46+MAX(145,J$2*вспомогат!$J$4)</f>
        <v>586.0363636363636</v>
      </c>
      <c r="K46" s="96">
        <f>Odessa!K46+MAX(145,K$2*вспомогат!$J$4)</f>
        <v>665.5454545454545</v>
      </c>
      <c r="L46" s="96">
        <f>Odessa!L46+MAX(145,L$2*вспомогат!$J$4)</f>
        <v>800.0545454545454</v>
      </c>
      <c r="M46" s="96">
        <f>Odessa!M46+MAX(145,M$2*вспомогат!$J$4)</f>
        <v>934.56363636363631</v>
      </c>
      <c r="N46" s="96">
        <f>Odessa!N46+MAX(145,N$2*вспомогат!$J$4)</f>
        <v>1069.0727272727272</v>
      </c>
      <c r="O46" s="96">
        <f>Odessa!O46+MAX(145,O$2*вспомогат!$J$4)</f>
        <v>1203.5818181818181</v>
      </c>
      <c r="P46" s="96">
        <f>Odessa!P46+MAX(145,P$2*вспомогат!$J$4)</f>
        <v>1338.090909090909</v>
      </c>
      <c r="Q46" s="96">
        <f>Odessa!Q46+MAX(145,Q$2*вспомогат!$J$4)</f>
        <v>1422.6</v>
      </c>
      <c r="R46" s="96">
        <f>Odessa!R46+MAX(145,R$2*вспомогат!$J$4)</f>
        <v>1557.1090909090908</v>
      </c>
      <c r="S46" s="96">
        <f>Odessa!S46+MAX(145,S$2*вспомогат!$J$4)</f>
        <v>1691.6181818181817</v>
      </c>
      <c r="T46" s="96">
        <f>Odessa!T46+MAX(145,T$2*вспомогат!$J$4)</f>
        <v>1826.1272727272726</v>
      </c>
      <c r="U46" s="96">
        <f>Odessa!U46+MAX(145,U$2*вспомогат!$J$4)</f>
        <v>1960.6363636363635</v>
      </c>
      <c r="V46" s="96">
        <f>Odessa!V46+MAX(145,V$2*вспомогат!$J$4)</f>
        <v>2095.1454545454544</v>
      </c>
      <c r="W46" s="96">
        <f>Odessa!W46+MAX(145,W$2*вспомогат!$J$4)</f>
        <v>2229.6545454545453</v>
      </c>
      <c r="X46" s="96">
        <f>Odessa!X46+MAX(145,X$2*вспомогат!$J$4)</f>
        <v>2364.1636363636362</v>
      </c>
      <c r="Y46" s="96">
        <f>Odessa!Y46+MAX(145,Y$2*вспомогат!$J$4)</f>
        <v>2498.6727272727271</v>
      </c>
      <c r="Z46" s="96">
        <f>Odessa!Z46+MAX(145,Z$2*вспомогат!$J$4)</f>
        <v>2633.181818181818</v>
      </c>
    </row>
    <row r="47" spans="2:26">
      <c r="B47" s="88" t="s">
        <v>62</v>
      </c>
      <c r="C47" s="88" t="s">
        <v>60</v>
      </c>
      <c r="D47" s="89" t="s">
        <v>13</v>
      </c>
      <c r="E47" s="94"/>
      <c r="F47" s="95"/>
      <c r="G47" s="96">
        <f>Odessa!G47+MAX(145,G$2*вспомогат!$J$4)</f>
        <v>287.5090909090909</v>
      </c>
      <c r="H47" s="96">
        <f>Odessa!H47+MAX(145,H$2*вспомогат!$J$4)</f>
        <v>387.0181818181818</v>
      </c>
      <c r="I47" s="96">
        <f>Odessa!I47+MAX(145,I$2*вспомогат!$J$4)</f>
        <v>486.5272727272727</v>
      </c>
      <c r="J47" s="96">
        <f>Odessa!J47+MAX(145,J$2*вспомогат!$J$4)</f>
        <v>586.0363636363636</v>
      </c>
      <c r="K47" s="96">
        <f>Odessa!K47+MAX(145,K$2*вспомогат!$J$4)</f>
        <v>665.5454545454545</v>
      </c>
      <c r="L47" s="96">
        <f>Odessa!L47+MAX(145,L$2*вспомогат!$J$4)</f>
        <v>800.0545454545454</v>
      </c>
      <c r="M47" s="96">
        <f>Odessa!M47+MAX(145,M$2*вспомогат!$J$4)</f>
        <v>934.56363636363631</v>
      </c>
      <c r="N47" s="96">
        <f>Odessa!N47+MAX(145,N$2*вспомогат!$J$4)</f>
        <v>1069.0727272727272</v>
      </c>
      <c r="O47" s="96">
        <f>Odessa!O47+MAX(145,O$2*вспомогат!$J$4)</f>
        <v>1203.5818181818181</v>
      </c>
      <c r="P47" s="96">
        <f>Odessa!P47+MAX(145,P$2*вспомогат!$J$4)</f>
        <v>1338.090909090909</v>
      </c>
      <c r="Q47" s="96">
        <f>Odessa!Q47+MAX(145,Q$2*вспомогат!$J$4)</f>
        <v>1422.6</v>
      </c>
      <c r="R47" s="96">
        <f>Odessa!R47+MAX(145,R$2*вспомогат!$J$4)</f>
        <v>1557.1090909090908</v>
      </c>
      <c r="S47" s="96">
        <f>Odessa!S47+MAX(145,S$2*вспомогат!$J$4)</f>
        <v>1691.6181818181817</v>
      </c>
      <c r="T47" s="96">
        <f>Odessa!T47+MAX(145,T$2*вспомогат!$J$4)</f>
        <v>1826.1272727272726</v>
      </c>
      <c r="U47" s="96">
        <f>Odessa!U47+MAX(145,U$2*вспомогат!$J$4)</f>
        <v>1960.6363636363635</v>
      </c>
      <c r="V47" s="96">
        <f>Odessa!V47+MAX(145,V$2*вспомогат!$J$4)</f>
        <v>2095.1454545454544</v>
      </c>
      <c r="W47" s="96">
        <f>Odessa!W47+MAX(145,W$2*вспомогат!$J$4)</f>
        <v>2229.6545454545453</v>
      </c>
      <c r="X47" s="96">
        <f>Odessa!X47+MAX(145,X$2*вспомогат!$J$4)</f>
        <v>2364.1636363636362</v>
      </c>
      <c r="Y47" s="96">
        <f>Odessa!Y47+MAX(145,Y$2*вспомогат!$J$4)</f>
        <v>2498.6727272727271</v>
      </c>
      <c r="Z47" s="96">
        <f>Odessa!Z47+MAX(145,Z$2*вспомогат!$J$4)</f>
        <v>2633.181818181818</v>
      </c>
    </row>
    <row r="48" spans="2:26">
      <c r="B48" s="88" t="s">
        <v>63</v>
      </c>
      <c r="C48" s="88" t="s">
        <v>60</v>
      </c>
      <c r="D48" s="89" t="s">
        <v>13</v>
      </c>
      <c r="E48" s="94"/>
      <c r="F48" s="95"/>
      <c r="G48" s="96">
        <f>Odessa!G48+MAX(145,G$2*вспомогат!$J$4)</f>
        <v>287.5090909090909</v>
      </c>
      <c r="H48" s="96">
        <f>Odessa!H48+MAX(145,H$2*вспомогат!$J$4)</f>
        <v>387.0181818181818</v>
      </c>
      <c r="I48" s="96">
        <f>Odessa!I48+MAX(145,I$2*вспомогат!$J$4)</f>
        <v>486.5272727272727</v>
      </c>
      <c r="J48" s="96">
        <f>Odessa!J48+MAX(145,J$2*вспомогат!$J$4)</f>
        <v>586.0363636363636</v>
      </c>
      <c r="K48" s="96">
        <f>Odessa!K48+MAX(145,K$2*вспомогат!$J$4)</f>
        <v>665.5454545454545</v>
      </c>
      <c r="L48" s="96">
        <f>Odessa!L48+MAX(145,L$2*вспомогат!$J$4)</f>
        <v>800.0545454545454</v>
      </c>
      <c r="M48" s="96">
        <f>Odessa!M48+MAX(145,M$2*вспомогат!$J$4)</f>
        <v>934.56363636363631</v>
      </c>
      <c r="N48" s="96">
        <f>Odessa!N48+MAX(145,N$2*вспомогат!$J$4)</f>
        <v>1069.0727272727272</v>
      </c>
      <c r="O48" s="96">
        <f>Odessa!O48+MAX(145,O$2*вспомогат!$J$4)</f>
        <v>1203.5818181818181</v>
      </c>
      <c r="P48" s="96">
        <f>Odessa!P48+MAX(145,P$2*вспомогат!$J$4)</f>
        <v>1338.090909090909</v>
      </c>
      <c r="Q48" s="96">
        <f>Odessa!Q48+MAX(145,Q$2*вспомогат!$J$4)</f>
        <v>1422.6</v>
      </c>
      <c r="R48" s="96">
        <f>Odessa!R48+MAX(145,R$2*вспомогат!$J$4)</f>
        <v>1557.1090909090908</v>
      </c>
      <c r="S48" s="96">
        <f>Odessa!S48+MAX(145,S$2*вспомогат!$J$4)</f>
        <v>1691.6181818181817</v>
      </c>
      <c r="T48" s="96">
        <f>Odessa!T48+MAX(145,T$2*вспомогат!$J$4)</f>
        <v>1826.1272727272726</v>
      </c>
      <c r="U48" s="96">
        <f>Odessa!U48+MAX(145,U$2*вспомогат!$J$4)</f>
        <v>1960.6363636363635</v>
      </c>
      <c r="V48" s="96">
        <f>Odessa!V48+MAX(145,V$2*вспомогат!$J$4)</f>
        <v>2095.1454545454544</v>
      </c>
      <c r="W48" s="96">
        <f>Odessa!W48+MAX(145,W$2*вспомогат!$J$4)</f>
        <v>2229.6545454545453</v>
      </c>
      <c r="X48" s="96">
        <f>Odessa!X48+MAX(145,X$2*вспомогат!$J$4)</f>
        <v>2364.1636363636362</v>
      </c>
      <c r="Y48" s="96">
        <f>Odessa!Y48+MAX(145,Y$2*вспомогат!$J$4)</f>
        <v>2498.6727272727271</v>
      </c>
      <c r="Z48" s="96">
        <f>Odessa!Z48+MAX(145,Z$2*вспомогат!$J$4)</f>
        <v>2633.181818181818</v>
      </c>
    </row>
    <row r="49" spans="2:26">
      <c r="B49" s="88" t="s">
        <v>64</v>
      </c>
      <c r="C49" s="88" t="s">
        <v>60</v>
      </c>
      <c r="D49" s="89" t="s">
        <v>13</v>
      </c>
      <c r="E49" s="94"/>
      <c r="F49" s="95"/>
      <c r="G49" s="96">
        <f>Odessa!G49+MAX(145,G$2*вспомогат!$J$4)</f>
        <v>287.5090909090909</v>
      </c>
      <c r="H49" s="96">
        <f>Odessa!H49+MAX(145,H$2*вспомогат!$J$4)</f>
        <v>387.0181818181818</v>
      </c>
      <c r="I49" s="96">
        <f>Odessa!I49+MAX(145,I$2*вспомогат!$J$4)</f>
        <v>486.5272727272727</v>
      </c>
      <c r="J49" s="96">
        <f>Odessa!J49+MAX(145,J$2*вспомогат!$J$4)</f>
        <v>586.0363636363636</v>
      </c>
      <c r="K49" s="96">
        <f>Odessa!K49+MAX(145,K$2*вспомогат!$J$4)</f>
        <v>665.5454545454545</v>
      </c>
      <c r="L49" s="96">
        <f>Odessa!L49+MAX(145,L$2*вспомогат!$J$4)</f>
        <v>800.0545454545454</v>
      </c>
      <c r="M49" s="96">
        <f>Odessa!M49+MAX(145,M$2*вспомогат!$J$4)</f>
        <v>934.56363636363631</v>
      </c>
      <c r="N49" s="96">
        <f>Odessa!N49+MAX(145,N$2*вспомогат!$J$4)</f>
        <v>1069.0727272727272</v>
      </c>
      <c r="O49" s="96">
        <f>Odessa!O49+MAX(145,O$2*вспомогат!$J$4)</f>
        <v>1203.5818181818181</v>
      </c>
      <c r="P49" s="96">
        <f>Odessa!P49+MAX(145,P$2*вспомогат!$J$4)</f>
        <v>1338.090909090909</v>
      </c>
      <c r="Q49" s="96">
        <f>Odessa!Q49+MAX(145,Q$2*вспомогат!$J$4)</f>
        <v>1422.6</v>
      </c>
      <c r="R49" s="96">
        <f>Odessa!R49+MAX(145,R$2*вспомогат!$J$4)</f>
        <v>1557.1090909090908</v>
      </c>
      <c r="S49" s="96">
        <f>Odessa!S49+MAX(145,S$2*вспомогат!$J$4)</f>
        <v>1691.6181818181817</v>
      </c>
      <c r="T49" s="96">
        <f>Odessa!T49+MAX(145,T$2*вспомогат!$J$4)</f>
        <v>1826.1272727272726</v>
      </c>
      <c r="U49" s="96">
        <f>Odessa!U49+MAX(145,U$2*вспомогат!$J$4)</f>
        <v>1960.6363636363635</v>
      </c>
      <c r="V49" s="96">
        <f>Odessa!V49+MAX(145,V$2*вспомогат!$J$4)</f>
        <v>2095.1454545454544</v>
      </c>
      <c r="W49" s="96">
        <f>Odessa!W49+MAX(145,W$2*вспомогат!$J$4)</f>
        <v>2229.6545454545453</v>
      </c>
      <c r="X49" s="96">
        <f>Odessa!X49+MAX(145,X$2*вспомогат!$J$4)</f>
        <v>2364.1636363636362</v>
      </c>
      <c r="Y49" s="96">
        <f>Odessa!Y49+MAX(145,Y$2*вспомогат!$J$4)</f>
        <v>2498.6727272727271</v>
      </c>
      <c r="Z49" s="96">
        <f>Odessa!Z49+MAX(145,Z$2*вспомогат!$J$4)</f>
        <v>2633.181818181818</v>
      </c>
    </row>
    <row r="50" spans="2:26">
      <c r="B50" s="88" t="s">
        <v>65</v>
      </c>
      <c r="C50" s="88" t="s">
        <v>66</v>
      </c>
      <c r="D50" s="89" t="s">
        <v>9</v>
      </c>
      <c r="E50" s="94"/>
      <c r="F50" s="95"/>
      <c r="G50" s="96" t="e">
        <f>Odessa!G50+MAX(145,G$2*вспомогат!$J$4)</f>
        <v>#VALUE!</v>
      </c>
      <c r="H50" s="96" t="e">
        <f>Odessa!H50+MAX(145,H$2*вспомогат!$J$4)</f>
        <v>#VALUE!</v>
      </c>
      <c r="I50" s="96" t="e">
        <f>Odessa!I50+MAX(145,I$2*вспомогат!$J$4)</f>
        <v>#VALUE!</v>
      </c>
      <c r="J50" s="96" t="e">
        <f>Odessa!J50+MAX(145,J$2*вспомогат!$J$4)</f>
        <v>#VALUE!</v>
      </c>
      <c r="K50" s="96" t="e">
        <f>Odessa!K50+MAX(145,K$2*вспомогат!$J$4)</f>
        <v>#VALUE!</v>
      </c>
      <c r="L50" s="96" t="e">
        <f>Odessa!L50+MAX(145,L$2*вспомогат!$J$4)</f>
        <v>#VALUE!</v>
      </c>
      <c r="M50" s="96" t="e">
        <f>Odessa!M50+MAX(145,M$2*вспомогат!$J$4)</f>
        <v>#VALUE!</v>
      </c>
      <c r="N50" s="96" t="e">
        <f>Odessa!N50+MAX(145,N$2*вспомогат!$J$4)</f>
        <v>#VALUE!</v>
      </c>
      <c r="O50" s="96" t="e">
        <f>Odessa!O50+MAX(145,O$2*вспомогат!$J$4)</f>
        <v>#VALUE!</v>
      </c>
      <c r="P50" s="96" t="e">
        <f>Odessa!P50+MAX(145,P$2*вспомогат!$J$4)</f>
        <v>#VALUE!</v>
      </c>
      <c r="Q50" s="96" t="e">
        <f>Odessa!Q50+MAX(145,Q$2*вспомогат!$J$4)</f>
        <v>#VALUE!</v>
      </c>
      <c r="R50" s="96" t="e">
        <f>Odessa!R50+MAX(145,R$2*вспомогат!$J$4)</f>
        <v>#VALUE!</v>
      </c>
      <c r="S50" s="96" t="e">
        <f>Odessa!S50+MAX(145,S$2*вспомогат!$J$4)</f>
        <v>#VALUE!</v>
      </c>
      <c r="T50" s="96" t="e">
        <f>Odessa!T50+MAX(145,T$2*вспомогат!$J$4)</f>
        <v>#VALUE!</v>
      </c>
      <c r="U50" s="96" t="e">
        <f>Odessa!U50+MAX(145,U$2*вспомогат!$J$4)</f>
        <v>#VALUE!</v>
      </c>
      <c r="V50" s="96" t="e">
        <f>Odessa!V50+MAX(145,V$2*вспомогат!$J$4)</f>
        <v>#VALUE!</v>
      </c>
      <c r="W50" s="96" t="e">
        <f>Odessa!W50+MAX(145,W$2*вспомогат!$J$4)</f>
        <v>#VALUE!</v>
      </c>
      <c r="X50" s="96" t="e">
        <f>Odessa!X50+MAX(145,X$2*вспомогат!$J$4)</f>
        <v>#VALUE!</v>
      </c>
      <c r="Y50" s="96" t="e">
        <f>Odessa!Y50+MAX(145,Y$2*вспомогат!$J$4)</f>
        <v>#VALUE!</v>
      </c>
      <c r="Z50" s="96" t="e">
        <f>Odessa!Z50+MAX(145,Z$2*вспомогат!$J$4)</f>
        <v>#VALUE!</v>
      </c>
    </row>
    <row r="51" spans="2:26">
      <c r="B51" s="88" t="s">
        <v>67</v>
      </c>
      <c r="C51" s="88" t="s">
        <v>68</v>
      </c>
      <c r="D51" s="89" t="s">
        <v>9</v>
      </c>
      <c r="E51" s="94"/>
      <c r="F51" s="95"/>
      <c r="G51" s="96">
        <f>Odessa!G51+MAX(145,G$2*вспомогат!$J$4)</f>
        <v>321.60000000000002</v>
      </c>
      <c r="H51" s="96">
        <f>Odessa!H51+MAX(145,H$2*вспомогат!$J$4)</f>
        <v>455.2</v>
      </c>
      <c r="I51" s="96">
        <f>Odessa!I51+MAX(145,I$2*вспомогат!$J$4)</f>
        <v>588.79999999999995</v>
      </c>
      <c r="J51" s="96">
        <f>Odessa!J51+MAX(145,J$2*вспомогат!$J$4)</f>
        <v>722.4</v>
      </c>
      <c r="K51" s="96">
        <f>Odessa!K51+MAX(145,K$2*вспомогат!$J$4)</f>
        <v>836</v>
      </c>
      <c r="L51" s="96">
        <f>Odessa!L51+MAX(145,L$2*вспомогат!$J$4)</f>
        <v>1004.5999999999999</v>
      </c>
      <c r="M51" s="96">
        <f>Odessa!M51+MAX(145,M$2*вспомогат!$J$4)</f>
        <v>1173.1999999999998</v>
      </c>
      <c r="N51" s="96">
        <f>Odessa!N51+MAX(145,N$2*вспомогат!$J$4)</f>
        <v>1341.8</v>
      </c>
      <c r="O51" s="96">
        <f>Odessa!O51+MAX(145,O$2*вспомогат!$J$4)</f>
        <v>1510.4</v>
      </c>
      <c r="P51" s="96">
        <f>Odessa!P51+MAX(145,P$2*вспомогат!$J$4)</f>
        <v>1679</v>
      </c>
      <c r="Q51" s="96">
        <f>Odessa!Q51+MAX(145,Q$2*вспомогат!$J$4)</f>
        <v>1797.6</v>
      </c>
      <c r="R51" s="96">
        <f>Odessa!R51+MAX(145,R$2*вспомогат!$J$4)</f>
        <v>1966.1999999999998</v>
      </c>
      <c r="S51" s="96">
        <f>Odessa!S51+MAX(145,S$2*вспомогат!$J$4)</f>
        <v>2134.8000000000002</v>
      </c>
      <c r="T51" s="96">
        <f>Odessa!T51+MAX(145,T$2*вспомогат!$J$4)</f>
        <v>2303.3999999999996</v>
      </c>
      <c r="U51" s="96">
        <f>Odessa!U51+MAX(145,U$2*вспомогат!$J$4)</f>
        <v>2472</v>
      </c>
      <c r="V51" s="96">
        <f>Odessa!V51+MAX(145,V$2*вспомогат!$J$4)</f>
        <v>2640.6</v>
      </c>
      <c r="W51" s="96">
        <f>Odessa!W51+MAX(145,W$2*вспомогат!$J$4)</f>
        <v>2809.2</v>
      </c>
      <c r="X51" s="96">
        <f>Odessa!X51+MAX(145,X$2*вспомогат!$J$4)</f>
        <v>2977.8</v>
      </c>
      <c r="Y51" s="96">
        <f>Odessa!Y51+MAX(145,Y$2*вспомогат!$J$4)</f>
        <v>3146.3999999999996</v>
      </c>
      <c r="Z51" s="96">
        <f>Odessa!Z51+MAX(145,Z$2*вспомогат!$J$4)</f>
        <v>3315</v>
      </c>
    </row>
    <row r="52" spans="2:26">
      <c r="B52" s="88" t="s">
        <v>69</v>
      </c>
      <c r="C52" s="88" t="s">
        <v>68</v>
      </c>
      <c r="D52" s="89" t="s">
        <v>9</v>
      </c>
      <c r="E52" s="94"/>
      <c r="F52" s="95"/>
      <c r="G52" s="96">
        <f>Odessa!G52+MAX(145,G$2*вспомогат!$J$4)</f>
        <v>311.60000000000002</v>
      </c>
      <c r="H52" s="96">
        <f>Odessa!H52+MAX(145,H$2*вспомогат!$J$4)</f>
        <v>435.2</v>
      </c>
      <c r="I52" s="96">
        <f>Odessa!I52+MAX(145,I$2*вспомогат!$J$4)</f>
        <v>558.79999999999995</v>
      </c>
      <c r="J52" s="96">
        <f>Odessa!J52+MAX(145,J$2*вспомогат!$J$4)</f>
        <v>682.4</v>
      </c>
      <c r="K52" s="96">
        <f>Odessa!K52+MAX(145,K$2*вспомогат!$J$4)</f>
        <v>786</v>
      </c>
      <c r="L52" s="96">
        <f>Odessa!L52+MAX(145,L$2*вспомогат!$J$4)</f>
        <v>944.59999999999991</v>
      </c>
      <c r="M52" s="96">
        <f>Odessa!M52+MAX(145,M$2*вспомогат!$J$4)</f>
        <v>1103.1999999999998</v>
      </c>
      <c r="N52" s="96">
        <f>Odessa!N52+MAX(145,N$2*вспомогат!$J$4)</f>
        <v>1261.8</v>
      </c>
      <c r="O52" s="96">
        <f>Odessa!O52+MAX(145,O$2*вспомогат!$J$4)</f>
        <v>1420.4</v>
      </c>
      <c r="P52" s="96">
        <f>Odessa!P52+MAX(145,P$2*вспомогат!$J$4)</f>
        <v>1579</v>
      </c>
      <c r="Q52" s="96">
        <f>Odessa!Q52+MAX(145,Q$2*вспомогат!$J$4)</f>
        <v>1687.6</v>
      </c>
      <c r="R52" s="96">
        <f>Odessa!R52+MAX(145,R$2*вспомогат!$J$4)</f>
        <v>1846.1999999999998</v>
      </c>
      <c r="S52" s="96">
        <f>Odessa!S52+MAX(145,S$2*вспомогат!$J$4)</f>
        <v>2004.8</v>
      </c>
      <c r="T52" s="96">
        <f>Odessa!T52+MAX(145,T$2*вспомогат!$J$4)</f>
        <v>2163.3999999999996</v>
      </c>
      <c r="U52" s="96">
        <f>Odessa!U52+MAX(145,U$2*вспомогат!$J$4)</f>
        <v>2322</v>
      </c>
      <c r="V52" s="96">
        <f>Odessa!V52+MAX(145,V$2*вспомогат!$J$4)</f>
        <v>2480.6</v>
      </c>
      <c r="W52" s="96">
        <f>Odessa!W52+MAX(145,W$2*вспомогат!$J$4)</f>
        <v>2639.2</v>
      </c>
      <c r="X52" s="96">
        <f>Odessa!X52+MAX(145,X$2*вспомогат!$J$4)</f>
        <v>2797.8</v>
      </c>
      <c r="Y52" s="96">
        <f>Odessa!Y52+MAX(145,Y$2*вспомогат!$J$4)</f>
        <v>2956.3999999999996</v>
      </c>
      <c r="Z52" s="96">
        <f>Odessa!Z52+MAX(145,Z$2*вспомогат!$J$4)</f>
        <v>3115</v>
      </c>
    </row>
    <row r="53" spans="2:26">
      <c r="B53" s="88" t="s">
        <v>70</v>
      </c>
      <c r="C53" s="88" t="s">
        <v>68</v>
      </c>
      <c r="D53" s="89" t="s">
        <v>9</v>
      </c>
      <c r="E53" s="94"/>
      <c r="F53" s="95"/>
      <c r="G53" s="96">
        <f>Odessa!G53+MAX(145,G$2*вспомогат!$J$4)</f>
        <v>306.60000000000002</v>
      </c>
      <c r="H53" s="96">
        <f>Odessa!H53+MAX(145,H$2*вспомогат!$J$4)</f>
        <v>425.2</v>
      </c>
      <c r="I53" s="96">
        <f>Odessa!I53+MAX(145,I$2*вспомогат!$J$4)</f>
        <v>543.79999999999995</v>
      </c>
      <c r="J53" s="96">
        <f>Odessa!J53+MAX(145,J$2*вспомогат!$J$4)</f>
        <v>662.4</v>
      </c>
      <c r="K53" s="96">
        <f>Odessa!K53+MAX(145,K$2*вспомогат!$J$4)</f>
        <v>761</v>
      </c>
      <c r="L53" s="96">
        <f>Odessa!L53+MAX(145,L$2*вспомогат!$J$4)</f>
        <v>914.59999999999991</v>
      </c>
      <c r="M53" s="96">
        <f>Odessa!M53+MAX(145,M$2*вспомогат!$J$4)</f>
        <v>1068.1999999999998</v>
      </c>
      <c r="N53" s="96">
        <f>Odessa!N53+MAX(145,N$2*вспомогат!$J$4)</f>
        <v>1221.8</v>
      </c>
      <c r="O53" s="96">
        <f>Odessa!O53+MAX(145,O$2*вспомогат!$J$4)</f>
        <v>1375.4</v>
      </c>
      <c r="P53" s="96">
        <f>Odessa!P53+MAX(145,P$2*вспомогат!$J$4)</f>
        <v>1529</v>
      </c>
      <c r="Q53" s="96">
        <f>Odessa!Q53+MAX(145,Q$2*вспомогат!$J$4)</f>
        <v>1632.6</v>
      </c>
      <c r="R53" s="96">
        <f>Odessa!R53+MAX(145,R$2*вспомогат!$J$4)</f>
        <v>1786.1999999999998</v>
      </c>
      <c r="S53" s="96">
        <f>Odessa!S53+MAX(145,S$2*вспомогат!$J$4)</f>
        <v>1939.8</v>
      </c>
      <c r="T53" s="96">
        <f>Odessa!T53+MAX(145,T$2*вспомогат!$J$4)</f>
        <v>2093.3999999999996</v>
      </c>
      <c r="U53" s="96">
        <f>Odessa!U53+MAX(145,U$2*вспомогат!$J$4)</f>
        <v>2247</v>
      </c>
      <c r="V53" s="96">
        <f>Odessa!V53+MAX(145,V$2*вспомогат!$J$4)</f>
        <v>2400.6</v>
      </c>
      <c r="W53" s="96">
        <f>Odessa!W53+MAX(145,W$2*вспомогат!$J$4)</f>
        <v>2554.1999999999998</v>
      </c>
      <c r="X53" s="96">
        <f>Odessa!X53+MAX(145,X$2*вспомогат!$J$4)</f>
        <v>2707.8</v>
      </c>
      <c r="Y53" s="96">
        <f>Odessa!Y53+MAX(145,Y$2*вспомогат!$J$4)</f>
        <v>2861.3999999999996</v>
      </c>
      <c r="Z53" s="96">
        <f>Odessa!Z53+MAX(145,Z$2*вспомогат!$J$4)</f>
        <v>3015</v>
      </c>
    </row>
    <row r="54" spans="2:26">
      <c r="B54" s="88" t="s">
        <v>71</v>
      </c>
      <c r="C54" s="88" t="s">
        <v>72</v>
      </c>
      <c r="D54" s="89" t="s">
        <v>9</v>
      </c>
      <c r="E54" s="94"/>
      <c r="F54" s="95"/>
      <c r="G54" s="96">
        <f>Odessa!G54+MAX(145,G$2*вспомогат!$J$4)</f>
        <v>330.6</v>
      </c>
      <c r="H54" s="96">
        <f>Odessa!H54+MAX(145,H$2*вспомогат!$J$4)</f>
        <v>473.2</v>
      </c>
      <c r="I54" s="96">
        <f>Odessa!I54+MAX(145,I$2*вспомогат!$J$4)</f>
        <v>615.79999999999995</v>
      </c>
      <c r="J54" s="96">
        <f>Odessa!J54+MAX(145,J$2*вспомогат!$J$4)</f>
        <v>758.4</v>
      </c>
      <c r="K54" s="96">
        <f>Odessa!K54+MAX(145,K$2*вспомогат!$J$4)</f>
        <v>881</v>
      </c>
      <c r="L54" s="96">
        <f>Odessa!L54+MAX(145,L$2*вспомогат!$J$4)</f>
        <v>1058.5999999999999</v>
      </c>
      <c r="M54" s="96">
        <f>Odessa!M54+MAX(145,M$2*вспомогат!$J$4)</f>
        <v>1236.1999999999998</v>
      </c>
      <c r="N54" s="96">
        <f>Odessa!N54+MAX(145,N$2*вспомогат!$J$4)</f>
        <v>1413.8</v>
      </c>
      <c r="O54" s="96">
        <f>Odessa!O54+MAX(145,O$2*вспомогат!$J$4)</f>
        <v>1591.4</v>
      </c>
      <c r="P54" s="96">
        <f>Odessa!P54+MAX(145,P$2*вспомогат!$J$4)</f>
        <v>1769</v>
      </c>
      <c r="Q54" s="96">
        <f>Odessa!Q54+MAX(145,Q$2*вспомогат!$J$4)</f>
        <v>1896.6</v>
      </c>
      <c r="R54" s="96">
        <f>Odessa!R54+MAX(145,R$2*вспомогат!$J$4)</f>
        <v>2074.1999999999998</v>
      </c>
      <c r="S54" s="96">
        <f>Odessa!S54+MAX(145,S$2*вспомогат!$J$4)</f>
        <v>2251.8000000000002</v>
      </c>
      <c r="T54" s="96">
        <f>Odessa!T54+MAX(145,T$2*вспомогат!$J$4)</f>
        <v>2429.3999999999996</v>
      </c>
      <c r="U54" s="96">
        <f>Odessa!U54+MAX(145,U$2*вспомогат!$J$4)</f>
        <v>2607</v>
      </c>
      <c r="V54" s="96">
        <f>Odessa!V54+MAX(145,V$2*вспомогат!$J$4)</f>
        <v>2784.6</v>
      </c>
      <c r="W54" s="96">
        <f>Odessa!W54+MAX(145,W$2*вспомогат!$J$4)</f>
        <v>2962.2</v>
      </c>
      <c r="X54" s="96">
        <f>Odessa!X54+MAX(145,X$2*вспомогат!$J$4)</f>
        <v>3139.8</v>
      </c>
      <c r="Y54" s="96">
        <f>Odessa!Y54+MAX(145,Y$2*вспомогат!$J$4)</f>
        <v>3317.3999999999996</v>
      </c>
      <c r="Z54" s="96">
        <f>Odessa!Z54+MAX(145,Z$2*вспомогат!$J$4)</f>
        <v>3495</v>
      </c>
    </row>
    <row r="55" spans="2:26">
      <c r="B55" s="88" t="s">
        <v>73</v>
      </c>
      <c r="C55" s="88" t="s">
        <v>74</v>
      </c>
      <c r="D55" s="89" t="s">
        <v>9</v>
      </c>
      <c r="E55" s="94"/>
      <c r="F55" s="95"/>
      <c r="G55" s="96">
        <f>Odessa!G55+MAX(145,G$2*вспомогат!$J$4)</f>
        <v>328.6</v>
      </c>
      <c r="H55" s="96">
        <f>Odessa!H55+MAX(145,H$2*вспомогат!$J$4)</f>
        <v>469.2</v>
      </c>
      <c r="I55" s="96">
        <f>Odessa!I55+MAX(145,I$2*вспомогат!$J$4)</f>
        <v>609.79999999999995</v>
      </c>
      <c r="J55" s="96">
        <f>Odessa!J55+MAX(145,J$2*вспомогат!$J$4)</f>
        <v>750.4</v>
      </c>
      <c r="K55" s="96">
        <f>Odessa!K55+MAX(145,K$2*вспомогат!$J$4)</f>
        <v>871</v>
      </c>
      <c r="L55" s="96">
        <f>Odessa!L55+MAX(145,L$2*вспомогат!$J$4)</f>
        <v>1046.5999999999999</v>
      </c>
      <c r="M55" s="96">
        <f>Odessa!M55+MAX(145,M$2*вспомогат!$J$4)</f>
        <v>1222.1999999999998</v>
      </c>
      <c r="N55" s="96">
        <f>Odessa!N55+MAX(145,N$2*вспомогат!$J$4)</f>
        <v>1397.8</v>
      </c>
      <c r="O55" s="96">
        <f>Odessa!O55+MAX(145,O$2*вспомогат!$J$4)</f>
        <v>1573.4</v>
      </c>
      <c r="P55" s="96">
        <f>Odessa!P55+MAX(145,P$2*вспомогат!$J$4)</f>
        <v>1749</v>
      </c>
      <c r="Q55" s="96">
        <f>Odessa!Q55+MAX(145,Q$2*вспомогат!$J$4)</f>
        <v>1874.6</v>
      </c>
      <c r="R55" s="96">
        <f>Odessa!R55+MAX(145,R$2*вспомогат!$J$4)</f>
        <v>2050.1999999999998</v>
      </c>
      <c r="S55" s="96">
        <f>Odessa!S55+MAX(145,S$2*вспомогат!$J$4)</f>
        <v>2225.8000000000002</v>
      </c>
      <c r="T55" s="96">
        <f>Odessa!T55+MAX(145,T$2*вспомогат!$J$4)</f>
        <v>2401.3999999999996</v>
      </c>
      <c r="U55" s="96">
        <f>Odessa!U55+MAX(145,U$2*вспомогат!$J$4)</f>
        <v>2577</v>
      </c>
      <c r="V55" s="96">
        <f>Odessa!V55+MAX(145,V$2*вспомогат!$J$4)</f>
        <v>2752.6</v>
      </c>
      <c r="W55" s="96">
        <f>Odessa!W55+MAX(145,W$2*вспомогат!$J$4)</f>
        <v>2928.2</v>
      </c>
      <c r="X55" s="96">
        <f>Odessa!X55+MAX(145,X$2*вспомогат!$J$4)</f>
        <v>3103.8</v>
      </c>
      <c r="Y55" s="96">
        <f>Odessa!Y55+MAX(145,Y$2*вспомогат!$J$4)</f>
        <v>3279.3999999999996</v>
      </c>
      <c r="Z55" s="96">
        <f>Odessa!Z55+MAX(145,Z$2*вспомогат!$J$4)</f>
        <v>3455</v>
      </c>
    </row>
    <row r="56" spans="2:26">
      <c r="B56" s="88" t="s">
        <v>76</v>
      </c>
      <c r="C56" s="88" t="s">
        <v>77</v>
      </c>
      <c r="D56" s="89" t="s">
        <v>9</v>
      </c>
      <c r="E56" s="94"/>
      <c r="F56" s="95"/>
      <c r="G56" s="96">
        <f>Odessa!G56+MAX(145,G$2*вспомогат!$J$4)</f>
        <v>347.6</v>
      </c>
      <c r="H56" s="96">
        <f>Odessa!H56+MAX(145,H$2*вспомогат!$J$4)</f>
        <v>507.2</v>
      </c>
      <c r="I56" s="96">
        <f>Odessa!I56+MAX(145,I$2*вспомогат!$J$4)</f>
        <v>666.8</v>
      </c>
      <c r="J56" s="96">
        <f>Odessa!J56+MAX(145,J$2*вспомогат!$J$4)</f>
        <v>826.4</v>
      </c>
      <c r="K56" s="96">
        <f>Odessa!K56+MAX(145,K$2*вспомогат!$J$4)</f>
        <v>966</v>
      </c>
      <c r="L56" s="96">
        <f>Odessa!L56+MAX(145,L$2*вспомогат!$J$4)</f>
        <v>1160.5999999999999</v>
      </c>
      <c r="M56" s="96">
        <f>Odessa!M56+MAX(145,M$2*вспомогат!$J$4)</f>
        <v>1355.1999999999998</v>
      </c>
      <c r="N56" s="96">
        <f>Odessa!N56+MAX(145,N$2*вспомогат!$J$4)</f>
        <v>1549.8</v>
      </c>
      <c r="O56" s="96">
        <f>Odessa!O56+MAX(145,O$2*вспомогат!$J$4)</f>
        <v>1744.4</v>
      </c>
      <c r="P56" s="96">
        <f>Odessa!P56+MAX(145,P$2*вспомогат!$J$4)</f>
        <v>1939</v>
      </c>
      <c r="Q56" s="96">
        <f>Odessa!Q56+MAX(145,Q$2*вспомогат!$J$4)</f>
        <v>2083.6</v>
      </c>
      <c r="R56" s="96">
        <f>Odessa!R56+MAX(145,R$2*вспомогат!$J$4)</f>
        <v>2278.1999999999998</v>
      </c>
      <c r="S56" s="96">
        <f>Odessa!S56+MAX(145,S$2*вспомогат!$J$4)</f>
        <v>2472.8000000000002</v>
      </c>
      <c r="T56" s="96">
        <f>Odessa!T56+MAX(145,T$2*вспомогат!$J$4)</f>
        <v>2667.3999999999996</v>
      </c>
      <c r="U56" s="96">
        <f>Odessa!U56+MAX(145,U$2*вспомогат!$J$4)</f>
        <v>2862</v>
      </c>
      <c r="V56" s="96">
        <f>Odessa!V56+MAX(145,V$2*вспомогат!$J$4)</f>
        <v>3056.6</v>
      </c>
      <c r="W56" s="96">
        <f>Odessa!W56+MAX(145,W$2*вспомогат!$J$4)</f>
        <v>3251.2</v>
      </c>
      <c r="X56" s="96">
        <f>Odessa!X56+MAX(145,X$2*вспомогат!$J$4)</f>
        <v>3445.8</v>
      </c>
      <c r="Y56" s="96">
        <f>Odessa!Y56+MAX(145,Y$2*вспомогат!$J$4)</f>
        <v>3640.3999999999996</v>
      </c>
      <c r="Z56" s="96">
        <f>Odessa!Z56+MAX(145,Z$2*вспомогат!$J$4)</f>
        <v>3835</v>
      </c>
    </row>
    <row r="57" spans="2:26">
      <c r="B57" s="88" t="s">
        <v>78</v>
      </c>
      <c r="C57" s="88" t="s">
        <v>77</v>
      </c>
      <c r="D57" s="89" t="s">
        <v>9</v>
      </c>
      <c r="E57" s="94"/>
      <c r="F57" s="95"/>
      <c r="G57" s="96">
        <f>Odessa!G57+MAX(145,G$2*вспомогат!$J$4)</f>
        <v>351.6</v>
      </c>
      <c r="H57" s="96">
        <f>Odessa!H57+MAX(145,H$2*вспомогат!$J$4)</f>
        <v>515.20000000000005</v>
      </c>
      <c r="I57" s="96">
        <f>Odessa!I57+MAX(145,I$2*вспомогат!$J$4)</f>
        <v>678.8</v>
      </c>
      <c r="J57" s="96">
        <f>Odessa!J57+MAX(145,J$2*вспомогат!$J$4)</f>
        <v>842.4</v>
      </c>
      <c r="K57" s="96">
        <f>Odessa!K57+MAX(145,K$2*вспомогат!$J$4)</f>
        <v>986</v>
      </c>
      <c r="L57" s="96">
        <f>Odessa!L57+MAX(145,L$2*вспомогат!$J$4)</f>
        <v>1184.5999999999999</v>
      </c>
      <c r="M57" s="96">
        <f>Odessa!M57+MAX(145,M$2*вспомогат!$J$4)</f>
        <v>1383.1999999999998</v>
      </c>
      <c r="N57" s="96">
        <f>Odessa!N57+MAX(145,N$2*вспомогат!$J$4)</f>
        <v>1581.8</v>
      </c>
      <c r="O57" s="96">
        <f>Odessa!O57+MAX(145,O$2*вспомогат!$J$4)</f>
        <v>1780.4</v>
      </c>
      <c r="P57" s="96">
        <f>Odessa!P57+MAX(145,P$2*вспомогат!$J$4)</f>
        <v>1979</v>
      </c>
      <c r="Q57" s="96">
        <f>Odessa!Q57+MAX(145,Q$2*вспомогат!$J$4)</f>
        <v>2127.6</v>
      </c>
      <c r="R57" s="96">
        <f>Odessa!R57+MAX(145,R$2*вспомогат!$J$4)</f>
        <v>2326.1999999999998</v>
      </c>
      <c r="S57" s="96">
        <f>Odessa!S57+MAX(145,S$2*вспомогат!$J$4)</f>
        <v>2524.8000000000002</v>
      </c>
      <c r="T57" s="96">
        <f>Odessa!T57+MAX(145,T$2*вспомогат!$J$4)</f>
        <v>2723.3999999999996</v>
      </c>
      <c r="U57" s="96">
        <f>Odessa!U57+MAX(145,U$2*вспомогат!$J$4)</f>
        <v>2922</v>
      </c>
      <c r="V57" s="96">
        <f>Odessa!V57+MAX(145,V$2*вспомогат!$J$4)</f>
        <v>3120.6</v>
      </c>
      <c r="W57" s="96">
        <f>Odessa!W57+MAX(145,W$2*вспомогат!$J$4)</f>
        <v>3319.2</v>
      </c>
      <c r="X57" s="96">
        <f>Odessa!X57+MAX(145,X$2*вспомогат!$J$4)</f>
        <v>3517.8</v>
      </c>
      <c r="Y57" s="96">
        <f>Odessa!Y57+MAX(145,Y$2*вспомогат!$J$4)</f>
        <v>3716.3999999999996</v>
      </c>
      <c r="Z57" s="96">
        <f>Odessa!Z57+MAX(145,Z$2*вспомогат!$J$4)</f>
        <v>3915</v>
      </c>
    </row>
    <row r="58" spans="2:26">
      <c r="B58" s="88" t="s">
        <v>79</v>
      </c>
      <c r="C58" s="88" t="s">
        <v>80</v>
      </c>
      <c r="D58" s="89" t="s">
        <v>9</v>
      </c>
      <c r="E58" s="94"/>
      <c r="F58" s="95"/>
      <c r="G58" s="96">
        <f>Odessa!G58+MAX(145,G$2*вспомогат!$J$4)</f>
        <v>316.60000000000002</v>
      </c>
      <c r="H58" s="96">
        <f>Odessa!H58+MAX(145,H$2*вспомогат!$J$4)</f>
        <v>445.2</v>
      </c>
      <c r="I58" s="96">
        <f>Odessa!I58+MAX(145,I$2*вспомогат!$J$4)</f>
        <v>573.79999999999995</v>
      </c>
      <c r="J58" s="96">
        <f>Odessa!J58+MAX(145,J$2*вспомогат!$J$4)</f>
        <v>702.4</v>
      </c>
      <c r="K58" s="96">
        <f>Odessa!K58+MAX(145,K$2*вспомогат!$J$4)</f>
        <v>811</v>
      </c>
      <c r="L58" s="96">
        <f>Odessa!L58+MAX(145,L$2*вспомогат!$J$4)</f>
        <v>974.59999999999991</v>
      </c>
      <c r="M58" s="96">
        <f>Odessa!M58+MAX(145,M$2*вспомогат!$J$4)</f>
        <v>1138.1999999999998</v>
      </c>
      <c r="N58" s="96">
        <f>Odessa!N58+MAX(145,N$2*вспомогат!$J$4)</f>
        <v>1301.8</v>
      </c>
      <c r="O58" s="96">
        <f>Odessa!O58+MAX(145,O$2*вспомогат!$J$4)</f>
        <v>1465.4</v>
      </c>
      <c r="P58" s="96">
        <f>Odessa!P58+MAX(145,P$2*вспомогат!$J$4)</f>
        <v>1629</v>
      </c>
      <c r="Q58" s="96">
        <f>Odessa!Q58+MAX(145,Q$2*вспомогат!$J$4)</f>
        <v>1742.6</v>
      </c>
      <c r="R58" s="96">
        <f>Odessa!R58+MAX(145,R$2*вспомогат!$J$4)</f>
        <v>1906.1999999999998</v>
      </c>
      <c r="S58" s="96">
        <f>Odessa!S58+MAX(145,S$2*вспомогат!$J$4)</f>
        <v>2069.8000000000002</v>
      </c>
      <c r="T58" s="96">
        <f>Odessa!T58+MAX(145,T$2*вспомогат!$J$4)</f>
        <v>2233.3999999999996</v>
      </c>
      <c r="U58" s="96">
        <f>Odessa!U58+MAX(145,U$2*вспомогат!$J$4)</f>
        <v>2397</v>
      </c>
      <c r="V58" s="96">
        <f>Odessa!V58+MAX(145,V$2*вспомогат!$J$4)</f>
        <v>2560.6</v>
      </c>
      <c r="W58" s="96">
        <f>Odessa!W58+MAX(145,W$2*вспомогат!$J$4)</f>
        <v>2724.2</v>
      </c>
      <c r="X58" s="96">
        <f>Odessa!X58+MAX(145,X$2*вспомогат!$J$4)</f>
        <v>2887.8</v>
      </c>
      <c r="Y58" s="96">
        <f>Odessa!Y58+MAX(145,Y$2*вспомогат!$J$4)</f>
        <v>3051.3999999999996</v>
      </c>
      <c r="Z58" s="96">
        <f>Odessa!Z58+MAX(145,Z$2*вспомогат!$J$4)</f>
        <v>3215</v>
      </c>
    </row>
    <row r="59" spans="2:26">
      <c r="B59" s="88" t="s">
        <v>81</v>
      </c>
      <c r="C59" s="88" t="s">
        <v>82</v>
      </c>
      <c r="D59" s="89" t="s">
        <v>9</v>
      </c>
      <c r="E59" s="94"/>
      <c r="F59" s="95"/>
      <c r="G59" s="96">
        <f>Odessa!G59+MAX(145,G$2*вспомогат!$J$4)</f>
        <v>318.60000000000002</v>
      </c>
      <c r="H59" s="96">
        <f>Odessa!H59+MAX(145,H$2*вспомогат!$J$4)</f>
        <v>449.2</v>
      </c>
      <c r="I59" s="96">
        <f>Odessa!I59+MAX(145,I$2*вспомогат!$J$4)</f>
        <v>579.79999999999995</v>
      </c>
      <c r="J59" s="96">
        <f>Odessa!J59+MAX(145,J$2*вспомогат!$J$4)</f>
        <v>710.4</v>
      </c>
      <c r="K59" s="96">
        <f>Odessa!K59+MAX(145,K$2*вспомогат!$J$4)</f>
        <v>821</v>
      </c>
      <c r="L59" s="96">
        <f>Odessa!L59+MAX(145,L$2*вспомогат!$J$4)</f>
        <v>986.59999999999991</v>
      </c>
      <c r="M59" s="96">
        <f>Odessa!M59+MAX(145,M$2*вспомогат!$J$4)</f>
        <v>1152.1999999999998</v>
      </c>
      <c r="N59" s="96">
        <f>Odessa!N59+MAX(145,N$2*вспомогат!$J$4)</f>
        <v>1317.8</v>
      </c>
      <c r="O59" s="96">
        <f>Odessa!O59+MAX(145,O$2*вспомогат!$J$4)</f>
        <v>1483.4</v>
      </c>
      <c r="P59" s="96">
        <f>Odessa!P59+MAX(145,P$2*вспомогат!$J$4)</f>
        <v>1649</v>
      </c>
      <c r="Q59" s="96">
        <f>Odessa!Q59+MAX(145,Q$2*вспомогат!$J$4)</f>
        <v>1764.6</v>
      </c>
      <c r="R59" s="96">
        <f>Odessa!R59+MAX(145,R$2*вспомогат!$J$4)</f>
        <v>1930.1999999999998</v>
      </c>
      <c r="S59" s="96">
        <f>Odessa!S59+MAX(145,S$2*вспомогат!$J$4)</f>
        <v>2095.8000000000002</v>
      </c>
      <c r="T59" s="96">
        <f>Odessa!T59+MAX(145,T$2*вспомогат!$J$4)</f>
        <v>2261.3999999999996</v>
      </c>
      <c r="U59" s="96">
        <f>Odessa!U59+MAX(145,U$2*вспомогат!$J$4)</f>
        <v>2427</v>
      </c>
      <c r="V59" s="96">
        <f>Odessa!V59+MAX(145,V$2*вспомогат!$J$4)</f>
        <v>2592.6</v>
      </c>
      <c r="W59" s="96">
        <f>Odessa!W59+MAX(145,W$2*вспомогат!$J$4)</f>
        <v>2758.2</v>
      </c>
      <c r="X59" s="96">
        <f>Odessa!X59+MAX(145,X$2*вспомогат!$J$4)</f>
        <v>2923.8</v>
      </c>
      <c r="Y59" s="96">
        <f>Odessa!Y59+MAX(145,Y$2*вспомогат!$J$4)</f>
        <v>3089.3999999999996</v>
      </c>
      <c r="Z59" s="96">
        <f>Odessa!Z59+MAX(145,Z$2*вспомогат!$J$4)</f>
        <v>3255</v>
      </c>
    </row>
    <row r="60" spans="2:26">
      <c r="B60" s="88" t="s">
        <v>83</v>
      </c>
      <c r="C60" s="88" t="s">
        <v>82</v>
      </c>
      <c r="D60" s="89" t="s">
        <v>13</v>
      </c>
      <c r="E60" s="94"/>
      <c r="F60" s="95"/>
      <c r="G60" s="96">
        <f>Odessa!G60+MAX(145,G$2*вспомогат!$J$4)</f>
        <v>282.5090909090909</v>
      </c>
      <c r="H60" s="96">
        <f>Odessa!H60+MAX(145,H$2*вспомогат!$J$4)</f>
        <v>377.0181818181818</v>
      </c>
      <c r="I60" s="96">
        <f>Odessa!I60+MAX(145,I$2*вспомогат!$J$4)</f>
        <v>471.5272727272727</v>
      </c>
      <c r="J60" s="96">
        <f>Odessa!J60+MAX(145,J$2*вспомогат!$J$4)</f>
        <v>566.0363636363636</v>
      </c>
      <c r="K60" s="96">
        <f>Odessa!K60+MAX(145,K$2*вспомогат!$J$4)</f>
        <v>640.5454545454545</v>
      </c>
      <c r="L60" s="96">
        <f>Odessa!L60+MAX(145,L$2*вспомогат!$J$4)</f>
        <v>770.0545454545454</v>
      </c>
      <c r="M60" s="96">
        <f>Odessa!M60+MAX(145,M$2*вспомогат!$J$4)</f>
        <v>899.56363636363631</v>
      </c>
      <c r="N60" s="96">
        <f>Odessa!N60+MAX(145,N$2*вспомогат!$J$4)</f>
        <v>1029.0727272727272</v>
      </c>
      <c r="O60" s="96">
        <f>Odessa!O60+MAX(145,O$2*вспомогат!$J$4)</f>
        <v>1158.5818181818181</v>
      </c>
      <c r="P60" s="96">
        <f>Odessa!P60+MAX(145,P$2*вспомогат!$J$4)</f>
        <v>1288.090909090909</v>
      </c>
      <c r="Q60" s="96">
        <f>Odessa!Q60+MAX(145,Q$2*вспомогат!$J$4)</f>
        <v>1367.6</v>
      </c>
      <c r="R60" s="96">
        <f>Odessa!R60+MAX(145,R$2*вспомогат!$J$4)</f>
        <v>1497.1090909090908</v>
      </c>
      <c r="S60" s="96">
        <f>Odessa!S60+MAX(145,S$2*вспомогат!$J$4)</f>
        <v>1626.6181818181817</v>
      </c>
      <c r="T60" s="96">
        <f>Odessa!T60+MAX(145,T$2*вспомогат!$J$4)</f>
        <v>1756.1272727272726</v>
      </c>
      <c r="U60" s="96">
        <f>Odessa!U60+MAX(145,U$2*вспомогат!$J$4)</f>
        <v>1885.6363636363635</v>
      </c>
      <c r="V60" s="96">
        <f>Odessa!V60+MAX(145,V$2*вспомогат!$J$4)</f>
        <v>2015.1454545454544</v>
      </c>
      <c r="W60" s="96">
        <f>Odessa!W60+MAX(145,W$2*вспомогат!$J$4)</f>
        <v>2144.6545454545453</v>
      </c>
      <c r="X60" s="96">
        <f>Odessa!X60+MAX(145,X$2*вспомогат!$J$4)</f>
        <v>2274.1636363636362</v>
      </c>
      <c r="Y60" s="96">
        <f>Odessa!Y60+MAX(145,Y$2*вспомогат!$J$4)</f>
        <v>2403.6727272727271</v>
      </c>
      <c r="Z60" s="96">
        <f>Odessa!Z60+MAX(145,Z$2*вспомогат!$J$4)</f>
        <v>2533.181818181818</v>
      </c>
    </row>
    <row r="61" spans="2:26">
      <c r="B61" s="88" t="s">
        <v>84</v>
      </c>
      <c r="C61" s="88" t="s">
        <v>85</v>
      </c>
      <c r="D61" s="89" t="s">
        <v>9</v>
      </c>
      <c r="E61" s="94"/>
      <c r="F61" s="95"/>
      <c r="G61" s="96">
        <f>Odessa!G61+MAX(145,G$2*вспомогат!$J$4)</f>
        <v>345.6</v>
      </c>
      <c r="H61" s="96">
        <f>Odessa!H61+MAX(145,H$2*вспомогат!$J$4)</f>
        <v>503.2</v>
      </c>
      <c r="I61" s="96">
        <f>Odessa!I61+MAX(145,I$2*вспомогат!$J$4)</f>
        <v>660.8</v>
      </c>
      <c r="J61" s="96">
        <f>Odessa!J61+MAX(145,J$2*вспомогат!$J$4)</f>
        <v>818.4</v>
      </c>
      <c r="K61" s="96">
        <f>Odessa!K61+MAX(145,K$2*вспомогат!$J$4)</f>
        <v>956</v>
      </c>
      <c r="L61" s="96">
        <f>Odessa!L61+MAX(145,L$2*вспомогат!$J$4)</f>
        <v>1148.5999999999999</v>
      </c>
      <c r="M61" s="96">
        <f>Odessa!M61+MAX(145,M$2*вспомогат!$J$4)</f>
        <v>1341.1999999999998</v>
      </c>
      <c r="N61" s="96">
        <f>Odessa!N61+MAX(145,N$2*вспомогат!$J$4)</f>
        <v>1533.8</v>
      </c>
      <c r="O61" s="96">
        <f>Odessa!O61+MAX(145,O$2*вспомогат!$J$4)</f>
        <v>1726.4</v>
      </c>
      <c r="P61" s="96">
        <f>Odessa!P61+MAX(145,P$2*вспомогат!$J$4)</f>
        <v>1919</v>
      </c>
      <c r="Q61" s="96">
        <f>Odessa!Q61+MAX(145,Q$2*вспомогат!$J$4)</f>
        <v>2061.6</v>
      </c>
      <c r="R61" s="96">
        <f>Odessa!R61+MAX(145,R$2*вспомогат!$J$4)</f>
        <v>2254.1999999999998</v>
      </c>
      <c r="S61" s="96">
        <f>Odessa!S61+MAX(145,S$2*вспомогат!$J$4)</f>
        <v>2446.8000000000002</v>
      </c>
      <c r="T61" s="96">
        <f>Odessa!T61+MAX(145,T$2*вспомогат!$J$4)</f>
        <v>2639.3999999999996</v>
      </c>
      <c r="U61" s="96">
        <f>Odessa!U61+MAX(145,U$2*вспомогат!$J$4)</f>
        <v>2832</v>
      </c>
      <c r="V61" s="96">
        <f>Odessa!V61+MAX(145,V$2*вспомогат!$J$4)</f>
        <v>3024.6</v>
      </c>
      <c r="W61" s="96">
        <f>Odessa!W61+MAX(145,W$2*вспомогат!$J$4)</f>
        <v>3217.2</v>
      </c>
      <c r="X61" s="96">
        <f>Odessa!X61+MAX(145,X$2*вспомогат!$J$4)</f>
        <v>3409.8</v>
      </c>
      <c r="Y61" s="96">
        <f>Odessa!Y61+MAX(145,Y$2*вспомогат!$J$4)</f>
        <v>3602.3999999999996</v>
      </c>
      <c r="Z61" s="96">
        <f>Odessa!Z61+MAX(145,Z$2*вспомогат!$J$4)</f>
        <v>3795</v>
      </c>
    </row>
    <row r="62" spans="2:26">
      <c r="B62" s="88" t="s">
        <v>86</v>
      </c>
      <c r="C62" s="88" t="s">
        <v>85</v>
      </c>
      <c r="D62" s="89" t="s">
        <v>9</v>
      </c>
      <c r="E62" s="94"/>
      <c r="F62" s="95"/>
      <c r="G62" s="96">
        <f>Odessa!G62+MAX(145,G$2*вспомогат!$J$4)</f>
        <v>345.6</v>
      </c>
      <c r="H62" s="96">
        <f>Odessa!H62+MAX(145,H$2*вспомогат!$J$4)</f>
        <v>503.2</v>
      </c>
      <c r="I62" s="96">
        <f>Odessa!I62+MAX(145,I$2*вспомогат!$J$4)</f>
        <v>660.8</v>
      </c>
      <c r="J62" s="96">
        <f>Odessa!J62+MAX(145,J$2*вспомогат!$J$4)</f>
        <v>818.4</v>
      </c>
      <c r="K62" s="96">
        <f>Odessa!K62+MAX(145,K$2*вспомогат!$J$4)</f>
        <v>956</v>
      </c>
      <c r="L62" s="96">
        <f>Odessa!L62+MAX(145,L$2*вспомогат!$J$4)</f>
        <v>1148.5999999999999</v>
      </c>
      <c r="M62" s="96">
        <f>Odessa!M62+MAX(145,M$2*вспомогат!$J$4)</f>
        <v>1341.1999999999998</v>
      </c>
      <c r="N62" s="96">
        <f>Odessa!N62+MAX(145,N$2*вспомогат!$J$4)</f>
        <v>1533.8</v>
      </c>
      <c r="O62" s="96">
        <f>Odessa!O62+MAX(145,O$2*вспомогат!$J$4)</f>
        <v>1726.4</v>
      </c>
      <c r="P62" s="96">
        <f>Odessa!P62+MAX(145,P$2*вспомогат!$J$4)</f>
        <v>1919</v>
      </c>
      <c r="Q62" s="96">
        <f>Odessa!Q62+MAX(145,Q$2*вспомогат!$J$4)</f>
        <v>2061.6</v>
      </c>
      <c r="R62" s="96">
        <f>Odessa!R62+MAX(145,R$2*вспомогат!$J$4)</f>
        <v>2254.1999999999998</v>
      </c>
      <c r="S62" s="96">
        <f>Odessa!S62+MAX(145,S$2*вспомогат!$J$4)</f>
        <v>2446.8000000000002</v>
      </c>
      <c r="T62" s="96">
        <f>Odessa!T62+MAX(145,T$2*вспомогат!$J$4)</f>
        <v>2639.3999999999996</v>
      </c>
      <c r="U62" s="96">
        <f>Odessa!U62+MAX(145,U$2*вспомогат!$J$4)</f>
        <v>2832</v>
      </c>
      <c r="V62" s="96">
        <f>Odessa!V62+MAX(145,V$2*вспомогат!$J$4)</f>
        <v>3024.6</v>
      </c>
      <c r="W62" s="96">
        <f>Odessa!W62+MAX(145,W$2*вспомогат!$J$4)</f>
        <v>3217.2</v>
      </c>
      <c r="X62" s="96">
        <f>Odessa!X62+MAX(145,X$2*вспомогат!$J$4)</f>
        <v>3409.8</v>
      </c>
      <c r="Y62" s="96">
        <f>Odessa!Y62+MAX(145,Y$2*вспомогат!$J$4)</f>
        <v>3602.3999999999996</v>
      </c>
      <c r="Z62" s="96">
        <f>Odessa!Z62+MAX(145,Z$2*вспомогат!$J$4)</f>
        <v>3795</v>
      </c>
    </row>
    <row r="63" spans="2:26">
      <c r="B63" s="88" t="s">
        <v>87</v>
      </c>
      <c r="C63" s="88" t="s">
        <v>85</v>
      </c>
      <c r="D63" s="89" t="s">
        <v>9</v>
      </c>
      <c r="E63" s="94"/>
      <c r="F63" s="95"/>
      <c r="G63" s="96">
        <f>Odessa!G63+MAX(145,G$2*вспомогат!$J$4)</f>
        <v>393.6</v>
      </c>
      <c r="H63" s="96">
        <f>Odessa!H63+MAX(145,H$2*вспомогат!$J$4)</f>
        <v>599.20000000000005</v>
      </c>
      <c r="I63" s="96">
        <f>Odessa!I63+MAX(145,I$2*вспомогат!$J$4)</f>
        <v>804.8</v>
      </c>
      <c r="J63" s="96">
        <f>Odessa!J63+MAX(145,J$2*вспомогат!$J$4)</f>
        <v>1010.4</v>
      </c>
      <c r="K63" s="96">
        <f>Odessa!K63+MAX(145,K$2*вспомогат!$J$4)</f>
        <v>1196</v>
      </c>
      <c r="L63" s="96">
        <f>Odessa!L63+MAX(145,L$2*вспомогат!$J$4)</f>
        <v>1436.6</v>
      </c>
      <c r="M63" s="96">
        <f>Odessa!M63+MAX(145,M$2*вспомогат!$J$4)</f>
        <v>1677.1999999999998</v>
      </c>
      <c r="N63" s="96">
        <f>Odessa!N63+MAX(145,N$2*вспомогат!$J$4)</f>
        <v>1917.8</v>
      </c>
      <c r="O63" s="96">
        <f>Odessa!O63+MAX(145,O$2*вспомогат!$J$4)</f>
        <v>2158.4</v>
      </c>
      <c r="P63" s="96">
        <f>Odessa!P63+MAX(145,P$2*вспомогат!$J$4)</f>
        <v>2399</v>
      </c>
      <c r="Q63" s="96">
        <f>Odessa!Q63+MAX(145,Q$2*вспомогат!$J$4)</f>
        <v>2589.6</v>
      </c>
      <c r="R63" s="96">
        <f>Odessa!R63+MAX(145,R$2*вспомогат!$J$4)</f>
        <v>2830.2</v>
      </c>
      <c r="S63" s="96">
        <f>Odessa!S63+MAX(145,S$2*вспомогат!$J$4)</f>
        <v>3070.8</v>
      </c>
      <c r="T63" s="96">
        <f>Odessa!T63+MAX(145,T$2*вспомогат!$J$4)</f>
        <v>3311.3999999999996</v>
      </c>
      <c r="U63" s="96">
        <f>Odessa!U63+MAX(145,U$2*вспомогат!$J$4)</f>
        <v>3552</v>
      </c>
      <c r="V63" s="96">
        <f>Odessa!V63+MAX(145,V$2*вспомогат!$J$4)</f>
        <v>3792.6</v>
      </c>
      <c r="W63" s="96">
        <f>Odessa!W63+MAX(145,W$2*вспомогат!$J$4)</f>
        <v>4033.2</v>
      </c>
      <c r="X63" s="96">
        <f>Odessa!X63+MAX(145,X$2*вспомогат!$J$4)</f>
        <v>4273.8</v>
      </c>
      <c r="Y63" s="96">
        <f>Odessa!Y63+MAX(145,Y$2*вспомогат!$J$4)</f>
        <v>4514.3999999999996</v>
      </c>
      <c r="Z63" s="96">
        <f>Odessa!Z63+MAX(145,Z$2*вспомогат!$J$4)</f>
        <v>4755</v>
      </c>
    </row>
    <row r="64" spans="2:26">
      <c r="B64" s="88" t="s">
        <v>88</v>
      </c>
      <c r="C64" s="88" t="s">
        <v>85</v>
      </c>
      <c r="D64" s="89" t="s">
        <v>9</v>
      </c>
      <c r="E64" s="94"/>
      <c r="F64" s="95"/>
      <c r="G64" s="96">
        <f>Odessa!G64+MAX(145,G$2*вспомогат!$J$4)</f>
        <v>416.6</v>
      </c>
      <c r="H64" s="96">
        <f>Odessa!H64+MAX(145,H$2*вспомогат!$J$4)</f>
        <v>645.20000000000005</v>
      </c>
      <c r="I64" s="96">
        <f>Odessa!I64+MAX(145,I$2*вспомогат!$J$4)</f>
        <v>873.8</v>
      </c>
      <c r="J64" s="96">
        <f>Odessa!J64+MAX(145,J$2*вспомогат!$J$4)</f>
        <v>1102.4000000000001</v>
      </c>
      <c r="K64" s="96">
        <f>Odessa!K64+MAX(145,K$2*вспомогат!$J$4)</f>
        <v>1311</v>
      </c>
      <c r="L64" s="96">
        <f>Odessa!L64+MAX(145,L$2*вспомогат!$J$4)</f>
        <v>1574.6</v>
      </c>
      <c r="M64" s="96">
        <f>Odessa!M64+MAX(145,M$2*вспомогат!$J$4)</f>
        <v>1838.1999999999998</v>
      </c>
      <c r="N64" s="96">
        <f>Odessa!N64+MAX(145,N$2*вспомогат!$J$4)</f>
        <v>2101.8000000000002</v>
      </c>
      <c r="O64" s="96">
        <f>Odessa!O64+MAX(145,O$2*вспомогат!$J$4)</f>
        <v>2365.4</v>
      </c>
      <c r="P64" s="96">
        <f>Odessa!P64+MAX(145,P$2*вспомогат!$J$4)</f>
        <v>2629</v>
      </c>
      <c r="Q64" s="96">
        <f>Odessa!Q64+MAX(145,Q$2*вспомогат!$J$4)</f>
        <v>2842.6</v>
      </c>
      <c r="R64" s="96">
        <f>Odessa!R64+MAX(145,R$2*вспомогат!$J$4)</f>
        <v>3106.2</v>
      </c>
      <c r="S64" s="96">
        <f>Odessa!S64+MAX(145,S$2*вспомогат!$J$4)</f>
        <v>3369.8</v>
      </c>
      <c r="T64" s="96">
        <f>Odessa!T64+MAX(145,T$2*вспомогат!$J$4)</f>
        <v>3633.3999999999996</v>
      </c>
      <c r="U64" s="96">
        <f>Odessa!U64+MAX(145,U$2*вспомогат!$J$4)</f>
        <v>3897</v>
      </c>
      <c r="V64" s="96">
        <f>Odessa!V64+MAX(145,V$2*вспомогат!$J$4)</f>
        <v>4160.6000000000004</v>
      </c>
      <c r="W64" s="96">
        <f>Odessa!W64+MAX(145,W$2*вспомогат!$J$4)</f>
        <v>4424.2</v>
      </c>
      <c r="X64" s="96">
        <f>Odessa!X64+MAX(145,X$2*вспомогат!$J$4)</f>
        <v>4687.8</v>
      </c>
      <c r="Y64" s="96">
        <f>Odessa!Y64+MAX(145,Y$2*вспомогат!$J$4)</f>
        <v>4951.3999999999996</v>
      </c>
      <c r="Z64" s="96">
        <f>Odessa!Z64+MAX(145,Z$2*вспомогат!$J$4)</f>
        <v>5215</v>
      </c>
    </row>
    <row r="65" spans="2:26">
      <c r="B65" s="88" t="s">
        <v>89</v>
      </c>
      <c r="C65" s="88" t="s">
        <v>90</v>
      </c>
      <c r="D65" s="89" t="s">
        <v>13</v>
      </c>
      <c r="E65" s="94"/>
      <c r="F65" s="95"/>
      <c r="G65" s="96">
        <f>Odessa!G65+MAX(145,G$2*вспомогат!$J$4)</f>
        <v>282.5090909090909</v>
      </c>
      <c r="H65" s="96">
        <f>Odessa!H65+MAX(145,H$2*вспомогат!$J$4)</f>
        <v>377.0181818181818</v>
      </c>
      <c r="I65" s="96">
        <f>Odessa!I65+MAX(145,I$2*вспомогат!$J$4)</f>
        <v>471.5272727272727</v>
      </c>
      <c r="J65" s="96">
        <f>Odessa!J65+MAX(145,J$2*вспомогат!$J$4)</f>
        <v>566.0363636363636</v>
      </c>
      <c r="K65" s="96">
        <f>Odessa!K65+MAX(145,K$2*вспомогат!$J$4)</f>
        <v>640.5454545454545</v>
      </c>
      <c r="L65" s="96">
        <f>Odessa!L65+MAX(145,L$2*вспомогат!$J$4)</f>
        <v>770.0545454545454</v>
      </c>
      <c r="M65" s="96">
        <f>Odessa!M65+MAX(145,M$2*вспомогат!$J$4)</f>
        <v>899.56363636363631</v>
      </c>
      <c r="N65" s="96">
        <f>Odessa!N65+MAX(145,N$2*вспомогат!$J$4)</f>
        <v>1029.0727272727272</v>
      </c>
      <c r="O65" s="96">
        <f>Odessa!O65+MAX(145,O$2*вспомогат!$J$4)</f>
        <v>1158.5818181818181</v>
      </c>
      <c r="P65" s="96">
        <f>Odessa!P65+MAX(145,P$2*вспомогат!$J$4)</f>
        <v>1288.090909090909</v>
      </c>
      <c r="Q65" s="96">
        <f>Odessa!Q65+MAX(145,Q$2*вспомогат!$J$4)</f>
        <v>1367.6</v>
      </c>
      <c r="R65" s="96">
        <f>Odessa!R65+MAX(145,R$2*вспомогат!$J$4)</f>
        <v>1497.1090909090908</v>
      </c>
      <c r="S65" s="96">
        <f>Odessa!S65+MAX(145,S$2*вспомогат!$J$4)</f>
        <v>1626.6181818181817</v>
      </c>
      <c r="T65" s="96">
        <f>Odessa!T65+MAX(145,T$2*вспомогат!$J$4)</f>
        <v>1756.1272727272726</v>
      </c>
      <c r="U65" s="96">
        <f>Odessa!U65+MAX(145,U$2*вспомогат!$J$4)</f>
        <v>1885.6363636363635</v>
      </c>
      <c r="V65" s="96">
        <f>Odessa!V65+MAX(145,V$2*вспомогат!$J$4)</f>
        <v>2015.1454545454544</v>
      </c>
      <c r="W65" s="96">
        <f>Odessa!W65+MAX(145,W$2*вспомогат!$J$4)</f>
        <v>2144.6545454545453</v>
      </c>
      <c r="X65" s="96">
        <f>Odessa!X65+MAX(145,X$2*вспомогат!$J$4)</f>
        <v>2274.1636363636362</v>
      </c>
      <c r="Y65" s="96">
        <f>Odessa!Y65+MAX(145,Y$2*вспомогат!$J$4)</f>
        <v>2403.6727272727271</v>
      </c>
      <c r="Z65" s="96">
        <f>Odessa!Z65+MAX(145,Z$2*вспомогат!$J$4)</f>
        <v>2533.181818181818</v>
      </c>
    </row>
    <row r="66" spans="2:26">
      <c r="B66" s="88" t="s">
        <v>91</v>
      </c>
      <c r="C66" s="88" t="s">
        <v>90</v>
      </c>
      <c r="D66" s="89" t="s">
        <v>13</v>
      </c>
      <c r="E66" s="94"/>
      <c r="F66" s="95"/>
      <c r="G66" s="96">
        <f>Odessa!G66+MAX(145,G$2*вспомогат!$J$4)</f>
        <v>287.5090909090909</v>
      </c>
      <c r="H66" s="96">
        <f>Odessa!H66+MAX(145,H$2*вспомогат!$J$4)</f>
        <v>387.0181818181818</v>
      </c>
      <c r="I66" s="96">
        <f>Odessa!I66+MAX(145,I$2*вспомогат!$J$4)</f>
        <v>486.5272727272727</v>
      </c>
      <c r="J66" s="96">
        <f>Odessa!J66+MAX(145,J$2*вспомогат!$J$4)</f>
        <v>586.0363636363636</v>
      </c>
      <c r="K66" s="96">
        <f>Odessa!K66+MAX(145,K$2*вспомогат!$J$4)</f>
        <v>665.5454545454545</v>
      </c>
      <c r="L66" s="96">
        <f>Odessa!L66+MAX(145,L$2*вспомогат!$J$4)</f>
        <v>800.0545454545454</v>
      </c>
      <c r="M66" s="96">
        <f>Odessa!M66+MAX(145,M$2*вспомогат!$J$4)</f>
        <v>934.56363636363631</v>
      </c>
      <c r="N66" s="96">
        <f>Odessa!N66+MAX(145,N$2*вспомогат!$J$4)</f>
        <v>1069.0727272727272</v>
      </c>
      <c r="O66" s="96">
        <f>Odessa!O66+MAX(145,O$2*вспомогат!$J$4)</f>
        <v>1203.5818181818181</v>
      </c>
      <c r="P66" s="96">
        <f>Odessa!P66+MAX(145,P$2*вспомогат!$J$4)</f>
        <v>1338.090909090909</v>
      </c>
      <c r="Q66" s="96">
        <f>Odessa!Q66+MAX(145,Q$2*вспомогат!$J$4)</f>
        <v>1422.6</v>
      </c>
      <c r="R66" s="96">
        <f>Odessa!R66+MAX(145,R$2*вспомогат!$J$4)</f>
        <v>1557.1090909090908</v>
      </c>
      <c r="S66" s="96">
        <f>Odessa!S66+MAX(145,S$2*вспомогат!$J$4)</f>
        <v>1691.6181818181817</v>
      </c>
      <c r="T66" s="96">
        <f>Odessa!T66+MAX(145,T$2*вспомогат!$J$4)</f>
        <v>1826.1272727272726</v>
      </c>
      <c r="U66" s="96">
        <f>Odessa!U66+MAX(145,U$2*вспомогат!$J$4)</f>
        <v>1960.6363636363635</v>
      </c>
      <c r="V66" s="96">
        <f>Odessa!V66+MAX(145,V$2*вспомогат!$J$4)</f>
        <v>2095.1454545454544</v>
      </c>
      <c r="W66" s="96">
        <f>Odessa!W66+MAX(145,W$2*вспомогат!$J$4)</f>
        <v>2229.6545454545453</v>
      </c>
      <c r="X66" s="96">
        <f>Odessa!X66+MAX(145,X$2*вспомогат!$J$4)</f>
        <v>2364.1636363636362</v>
      </c>
      <c r="Y66" s="96">
        <f>Odessa!Y66+MAX(145,Y$2*вспомогат!$J$4)</f>
        <v>2498.6727272727271</v>
      </c>
      <c r="Z66" s="96">
        <f>Odessa!Z66+MAX(145,Z$2*вспомогат!$J$4)</f>
        <v>2633.181818181818</v>
      </c>
    </row>
    <row r="67" spans="2:26">
      <c r="B67" s="85" t="s">
        <v>9</v>
      </c>
      <c r="C67" s="85" t="s">
        <v>115</v>
      </c>
      <c r="D67" s="89" t="s">
        <v>191</v>
      </c>
      <c r="E67" s="94"/>
      <c r="F67" s="95"/>
      <c r="G67" s="96">
        <f>Odessa!G67+MAX(145,G$2*вспомогат!$J$4)</f>
        <v>281.60000000000002</v>
      </c>
      <c r="H67" s="96">
        <f>Odessa!H67+MAX(145,H$2*вспомогат!$J$4)</f>
        <v>375.2</v>
      </c>
      <c r="I67" s="96">
        <f>Odessa!I67+MAX(145,I$2*вспомогат!$J$4)</f>
        <v>468.79999999999995</v>
      </c>
      <c r="J67" s="96">
        <f>Odessa!J67+MAX(145,J$2*вспомогат!$J$4)</f>
        <v>562.4</v>
      </c>
      <c r="K67" s="96">
        <f>Odessa!K67+MAX(145,K$2*вспомогат!$J$4)</f>
        <v>636</v>
      </c>
      <c r="L67" s="96">
        <f>Odessa!L67+MAX(145,L$2*вспомогат!$J$4)</f>
        <v>764.59999999999991</v>
      </c>
      <c r="M67" s="96">
        <f>Odessa!M67+MAX(145,M$2*вспомогат!$J$4)</f>
        <v>893.19999999999993</v>
      </c>
      <c r="N67" s="96">
        <f>Odessa!N67+MAX(145,N$2*вспомогат!$J$4)</f>
        <v>1021.8</v>
      </c>
      <c r="O67" s="96">
        <f>Odessa!O67+MAX(145,O$2*вспомогат!$J$4)</f>
        <v>1150.4000000000001</v>
      </c>
      <c r="P67" s="96">
        <f>Odessa!P67+MAX(145,P$2*вспомогат!$J$4)</f>
        <v>1279</v>
      </c>
      <c r="Q67" s="96">
        <f>Odessa!Q67+MAX(145,Q$2*вспомогат!$J$4)</f>
        <v>1357.6</v>
      </c>
      <c r="R67" s="96">
        <f>Odessa!R67+MAX(145,R$2*вспомогат!$J$4)</f>
        <v>1486.1999999999998</v>
      </c>
      <c r="S67" s="96">
        <f>Odessa!S67+MAX(145,S$2*вспомогат!$J$4)</f>
        <v>1614.8</v>
      </c>
      <c r="T67" s="96">
        <f>Odessa!T67+MAX(145,T$2*вспомогат!$J$4)</f>
        <v>1743.3999999999999</v>
      </c>
      <c r="U67" s="96">
        <f>Odessa!U67+MAX(145,U$2*вспомогат!$J$4)</f>
        <v>1872</v>
      </c>
      <c r="V67" s="96">
        <f>Odessa!V67+MAX(145,V$2*вспомогат!$J$4)</f>
        <v>2000.6</v>
      </c>
      <c r="W67" s="96">
        <f>Odessa!W67+MAX(145,W$2*вспомогат!$J$4)</f>
        <v>2129.1999999999998</v>
      </c>
      <c r="X67" s="96">
        <f>Odessa!X67+MAX(145,X$2*вспомогат!$J$4)</f>
        <v>2257.8000000000002</v>
      </c>
      <c r="Y67" s="96">
        <f>Odessa!Y67+MAX(145,Y$2*вспомогат!$J$4)</f>
        <v>2386.3999999999996</v>
      </c>
      <c r="Z67" s="96">
        <f>Odessa!Z67+MAX(145,Z$2*вспомогат!$J$4)</f>
        <v>2515</v>
      </c>
    </row>
    <row r="68" spans="2:26">
      <c r="B68" s="88" t="s">
        <v>92</v>
      </c>
      <c r="C68" s="88" t="s">
        <v>93</v>
      </c>
      <c r="D68" s="89" t="s">
        <v>9</v>
      </c>
      <c r="E68" s="94"/>
      <c r="F68" s="95"/>
      <c r="G68" s="96">
        <f>Odessa!G68+MAX(145,G$2*вспомогат!$J$4)</f>
        <v>323.60000000000002</v>
      </c>
      <c r="H68" s="96">
        <f>Odessa!H68+MAX(145,H$2*вспомогат!$J$4)</f>
        <v>459.2</v>
      </c>
      <c r="I68" s="96">
        <f>Odessa!I68+MAX(145,I$2*вспомогат!$J$4)</f>
        <v>594.79999999999995</v>
      </c>
      <c r="J68" s="96">
        <f>Odessa!J68+MAX(145,J$2*вспомогат!$J$4)</f>
        <v>730.4</v>
      </c>
      <c r="K68" s="96">
        <f>Odessa!K68+MAX(145,K$2*вспомогат!$J$4)</f>
        <v>846</v>
      </c>
      <c r="L68" s="96">
        <f>Odessa!L68+MAX(145,L$2*вспомогат!$J$4)</f>
        <v>1016.5999999999999</v>
      </c>
      <c r="M68" s="96">
        <f>Odessa!M68+MAX(145,M$2*вспомогат!$J$4)</f>
        <v>1187.1999999999998</v>
      </c>
      <c r="N68" s="96">
        <f>Odessa!N68+MAX(145,N$2*вспомогат!$J$4)</f>
        <v>1357.8</v>
      </c>
      <c r="O68" s="96">
        <f>Odessa!O68+MAX(145,O$2*вспомогат!$J$4)</f>
        <v>1528.4</v>
      </c>
      <c r="P68" s="96">
        <f>Odessa!P68+MAX(145,P$2*вспомогат!$J$4)</f>
        <v>1699</v>
      </c>
      <c r="Q68" s="96">
        <f>Odessa!Q68+MAX(145,Q$2*вспомогат!$J$4)</f>
        <v>1819.6</v>
      </c>
      <c r="R68" s="96">
        <f>Odessa!R68+MAX(145,R$2*вспомогат!$J$4)</f>
        <v>1990.1999999999998</v>
      </c>
      <c r="S68" s="96">
        <f>Odessa!S68+MAX(145,S$2*вспомогат!$J$4)</f>
        <v>2160.8000000000002</v>
      </c>
      <c r="T68" s="96">
        <f>Odessa!T68+MAX(145,T$2*вспомогат!$J$4)</f>
        <v>2331.3999999999996</v>
      </c>
      <c r="U68" s="96">
        <f>Odessa!U68+MAX(145,U$2*вспомогат!$J$4)</f>
        <v>2502</v>
      </c>
      <c r="V68" s="96">
        <f>Odessa!V68+MAX(145,V$2*вспомогат!$J$4)</f>
        <v>2672.6</v>
      </c>
      <c r="W68" s="96">
        <f>Odessa!W68+MAX(145,W$2*вспомогат!$J$4)</f>
        <v>2843.2</v>
      </c>
      <c r="X68" s="96">
        <f>Odessa!X68+MAX(145,X$2*вспомогат!$J$4)</f>
        <v>3013.8</v>
      </c>
      <c r="Y68" s="96">
        <f>Odessa!Y68+MAX(145,Y$2*вспомогат!$J$4)</f>
        <v>3184.3999999999996</v>
      </c>
      <c r="Z68" s="96">
        <f>Odessa!Z68+MAX(145,Z$2*вспомогат!$J$4)</f>
        <v>3355</v>
      </c>
    </row>
    <row r="69" spans="2:26">
      <c r="B69" s="88" t="s">
        <v>94</v>
      </c>
      <c r="C69" s="88" t="s">
        <v>95</v>
      </c>
      <c r="D69" s="89" t="s">
        <v>13</v>
      </c>
      <c r="E69" s="94"/>
      <c r="F69" s="95"/>
      <c r="G69" s="96">
        <f>Odessa!G69+MAX(145,G$2*вспомогат!$J$4)</f>
        <v>282.5090909090909</v>
      </c>
      <c r="H69" s="96">
        <f>Odessa!H69+MAX(145,H$2*вспомогат!$J$4)</f>
        <v>377.0181818181818</v>
      </c>
      <c r="I69" s="96">
        <f>Odessa!I69+MAX(145,I$2*вспомогат!$J$4)</f>
        <v>471.5272727272727</v>
      </c>
      <c r="J69" s="96">
        <f>Odessa!J69+MAX(145,J$2*вспомогат!$J$4)</f>
        <v>566.0363636363636</v>
      </c>
      <c r="K69" s="96">
        <f>Odessa!K69+MAX(145,K$2*вспомогат!$J$4)</f>
        <v>640.5454545454545</v>
      </c>
      <c r="L69" s="96">
        <f>Odessa!L69+MAX(145,L$2*вспомогат!$J$4)</f>
        <v>770.0545454545454</v>
      </c>
      <c r="M69" s="96">
        <f>Odessa!M69+MAX(145,M$2*вспомогат!$J$4)</f>
        <v>899.56363636363631</v>
      </c>
      <c r="N69" s="96">
        <f>Odessa!N69+MAX(145,N$2*вспомогат!$J$4)</f>
        <v>1029.0727272727272</v>
      </c>
      <c r="O69" s="96">
        <f>Odessa!O69+MAX(145,O$2*вспомогат!$J$4)</f>
        <v>1158.5818181818181</v>
      </c>
      <c r="P69" s="96">
        <f>Odessa!P69+MAX(145,P$2*вспомогат!$J$4)</f>
        <v>1288.090909090909</v>
      </c>
      <c r="Q69" s="96">
        <f>Odessa!Q69+MAX(145,Q$2*вспомогат!$J$4)</f>
        <v>1367.6</v>
      </c>
      <c r="R69" s="96">
        <f>Odessa!R69+MAX(145,R$2*вспомогат!$J$4)</f>
        <v>1497.1090909090908</v>
      </c>
      <c r="S69" s="96">
        <f>Odessa!S69+MAX(145,S$2*вспомогат!$J$4)</f>
        <v>1626.6181818181817</v>
      </c>
      <c r="T69" s="96">
        <f>Odessa!T69+MAX(145,T$2*вспомогат!$J$4)</f>
        <v>1756.1272727272726</v>
      </c>
      <c r="U69" s="96">
        <f>Odessa!U69+MAX(145,U$2*вспомогат!$J$4)</f>
        <v>1885.6363636363635</v>
      </c>
      <c r="V69" s="96">
        <f>Odessa!V69+MAX(145,V$2*вспомогат!$J$4)</f>
        <v>2015.1454545454544</v>
      </c>
      <c r="W69" s="96">
        <f>Odessa!W69+MAX(145,W$2*вспомогат!$J$4)</f>
        <v>2144.6545454545453</v>
      </c>
      <c r="X69" s="96">
        <f>Odessa!X69+MAX(145,X$2*вспомогат!$J$4)</f>
        <v>2274.1636363636362</v>
      </c>
      <c r="Y69" s="96">
        <f>Odessa!Y69+MAX(145,Y$2*вспомогат!$J$4)</f>
        <v>2403.6727272727271</v>
      </c>
      <c r="Z69" s="96">
        <f>Odessa!Z69+MAX(145,Z$2*вспомогат!$J$4)</f>
        <v>2533.181818181818</v>
      </c>
    </row>
    <row r="70" spans="2:26">
      <c r="B70" s="88" t="s">
        <v>96</v>
      </c>
      <c r="C70" s="88" t="s">
        <v>95</v>
      </c>
      <c r="D70" s="89" t="s">
        <v>13</v>
      </c>
      <c r="E70" s="94"/>
      <c r="F70" s="95"/>
      <c r="G70" s="96">
        <f>Odessa!G70+MAX(145,G$2*вспомогат!$J$4)</f>
        <v>282.5090909090909</v>
      </c>
      <c r="H70" s="96">
        <f>Odessa!H70+MAX(145,H$2*вспомогат!$J$4)</f>
        <v>377.0181818181818</v>
      </c>
      <c r="I70" s="96">
        <f>Odessa!I70+MAX(145,I$2*вспомогат!$J$4)</f>
        <v>471.5272727272727</v>
      </c>
      <c r="J70" s="96">
        <f>Odessa!J70+MAX(145,J$2*вспомогат!$J$4)</f>
        <v>566.0363636363636</v>
      </c>
      <c r="K70" s="96">
        <f>Odessa!K70+MAX(145,K$2*вспомогат!$J$4)</f>
        <v>640.5454545454545</v>
      </c>
      <c r="L70" s="96">
        <f>Odessa!L70+MAX(145,L$2*вспомогат!$J$4)</f>
        <v>770.0545454545454</v>
      </c>
      <c r="M70" s="96">
        <f>Odessa!M70+MAX(145,M$2*вспомогат!$J$4)</f>
        <v>899.56363636363631</v>
      </c>
      <c r="N70" s="96">
        <f>Odessa!N70+MAX(145,N$2*вспомогат!$J$4)</f>
        <v>1029.0727272727272</v>
      </c>
      <c r="O70" s="96">
        <f>Odessa!O70+MAX(145,O$2*вспомогат!$J$4)</f>
        <v>1158.5818181818181</v>
      </c>
      <c r="P70" s="96">
        <f>Odessa!P70+MAX(145,P$2*вспомогат!$J$4)</f>
        <v>1288.090909090909</v>
      </c>
      <c r="Q70" s="96">
        <f>Odessa!Q70+MAX(145,Q$2*вспомогат!$J$4)</f>
        <v>1367.6</v>
      </c>
      <c r="R70" s="96">
        <f>Odessa!R70+MAX(145,R$2*вспомогат!$J$4)</f>
        <v>1497.1090909090908</v>
      </c>
      <c r="S70" s="96">
        <f>Odessa!S70+MAX(145,S$2*вспомогат!$J$4)</f>
        <v>1626.6181818181817</v>
      </c>
      <c r="T70" s="96">
        <f>Odessa!T70+MAX(145,T$2*вспомогат!$J$4)</f>
        <v>1756.1272727272726</v>
      </c>
      <c r="U70" s="96">
        <f>Odessa!U70+MAX(145,U$2*вспомогат!$J$4)</f>
        <v>1885.6363636363635</v>
      </c>
      <c r="V70" s="96">
        <f>Odessa!V70+MAX(145,V$2*вспомогат!$J$4)</f>
        <v>2015.1454545454544</v>
      </c>
      <c r="W70" s="96">
        <f>Odessa!W70+MAX(145,W$2*вспомогат!$J$4)</f>
        <v>2144.6545454545453</v>
      </c>
      <c r="X70" s="96">
        <f>Odessa!X70+MAX(145,X$2*вспомогат!$J$4)</f>
        <v>2274.1636363636362</v>
      </c>
      <c r="Y70" s="96">
        <f>Odessa!Y70+MAX(145,Y$2*вспомогат!$J$4)</f>
        <v>2403.6727272727271</v>
      </c>
      <c r="Z70" s="96">
        <f>Odessa!Z70+MAX(145,Z$2*вспомогат!$J$4)</f>
        <v>2533.181818181818</v>
      </c>
    </row>
    <row r="71" spans="2:26">
      <c r="B71" s="88" t="s">
        <v>97</v>
      </c>
      <c r="C71" s="88" t="s">
        <v>95</v>
      </c>
      <c r="D71" s="89" t="s">
        <v>13</v>
      </c>
      <c r="E71" s="94"/>
      <c r="F71" s="95"/>
      <c r="G71" s="96">
        <f>Odessa!G71+MAX(145,G$2*вспомогат!$J$4)</f>
        <v>282.5090909090909</v>
      </c>
      <c r="H71" s="96">
        <f>Odessa!H71+MAX(145,H$2*вспомогат!$J$4)</f>
        <v>377.0181818181818</v>
      </c>
      <c r="I71" s="96">
        <f>Odessa!I71+MAX(145,I$2*вспомогат!$J$4)</f>
        <v>471.5272727272727</v>
      </c>
      <c r="J71" s="96">
        <f>Odessa!J71+MAX(145,J$2*вспомогат!$J$4)</f>
        <v>566.0363636363636</v>
      </c>
      <c r="K71" s="96">
        <f>Odessa!K71+MAX(145,K$2*вспомогат!$J$4)</f>
        <v>640.5454545454545</v>
      </c>
      <c r="L71" s="96">
        <f>Odessa!L71+MAX(145,L$2*вспомогат!$J$4)</f>
        <v>770.0545454545454</v>
      </c>
      <c r="M71" s="96">
        <f>Odessa!M71+MAX(145,M$2*вспомогат!$J$4)</f>
        <v>899.56363636363631</v>
      </c>
      <c r="N71" s="96">
        <f>Odessa!N71+MAX(145,N$2*вспомогат!$J$4)</f>
        <v>1029.0727272727272</v>
      </c>
      <c r="O71" s="96">
        <f>Odessa!O71+MAX(145,O$2*вспомогат!$J$4)</f>
        <v>1158.5818181818181</v>
      </c>
      <c r="P71" s="96">
        <f>Odessa!P71+MAX(145,P$2*вспомогат!$J$4)</f>
        <v>1288.090909090909</v>
      </c>
      <c r="Q71" s="96">
        <f>Odessa!Q71+MAX(145,Q$2*вспомогат!$J$4)</f>
        <v>1367.6</v>
      </c>
      <c r="R71" s="96">
        <f>Odessa!R71+MAX(145,R$2*вспомогат!$J$4)</f>
        <v>1497.1090909090908</v>
      </c>
      <c r="S71" s="96">
        <f>Odessa!S71+MAX(145,S$2*вспомогат!$J$4)</f>
        <v>1626.6181818181817</v>
      </c>
      <c r="T71" s="96">
        <f>Odessa!T71+MAX(145,T$2*вспомогат!$J$4)</f>
        <v>1756.1272727272726</v>
      </c>
      <c r="U71" s="96">
        <f>Odessa!U71+MAX(145,U$2*вспомогат!$J$4)</f>
        <v>1885.6363636363635</v>
      </c>
      <c r="V71" s="96">
        <f>Odessa!V71+MAX(145,V$2*вспомогат!$J$4)</f>
        <v>2015.1454545454544</v>
      </c>
      <c r="W71" s="96">
        <f>Odessa!W71+MAX(145,W$2*вспомогат!$J$4)</f>
        <v>2144.6545454545453</v>
      </c>
      <c r="X71" s="96">
        <f>Odessa!X71+MAX(145,X$2*вспомогат!$J$4)</f>
        <v>2274.1636363636362</v>
      </c>
      <c r="Y71" s="96">
        <f>Odessa!Y71+MAX(145,Y$2*вспомогат!$J$4)</f>
        <v>2403.6727272727271</v>
      </c>
      <c r="Z71" s="96">
        <f>Odessa!Z71+MAX(145,Z$2*вспомогат!$J$4)</f>
        <v>2533.181818181818</v>
      </c>
    </row>
    <row r="72" spans="2:26">
      <c r="B72" s="88" t="s">
        <v>98</v>
      </c>
      <c r="C72" s="88" t="s">
        <v>99</v>
      </c>
      <c r="D72" s="89" t="s">
        <v>13</v>
      </c>
      <c r="E72" s="94"/>
      <c r="F72" s="95"/>
      <c r="G72" s="96">
        <f>Odessa!G72+MAX(145,G$2*вспомогат!$J$4)</f>
        <v>282.5090909090909</v>
      </c>
      <c r="H72" s="96">
        <f>Odessa!H72+MAX(145,H$2*вспомогат!$J$4)</f>
        <v>377.0181818181818</v>
      </c>
      <c r="I72" s="96">
        <f>Odessa!I72+MAX(145,I$2*вспомогат!$J$4)</f>
        <v>471.5272727272727</v>
      </c>
      <c r="J72" s="96">
        <f>Odessa!J72+MAX(145,J$2*вспомогат!$J$4)</f>
        <v>566.0363636363636</v>
      </c>
      <c r="K72" s="96">
        <f>Odessa!K72+MAX(145,K$2*вспомогат!$J$4)</f>
        <v>640.5454545454545</v>
      </c>
      <c r="L72" s="96">
        <f>Odessa!L72+MAX(145,L$2*вспомогат!$J$4)</f>
        <v>770.0545454545454</v>
      </c>
      <c r="M72" s="96">
        <f>Odessa!M72+MAX(145,M$2*вспомогат!$J$4)</f>
        <v>899.56363636363631</v>
      </c>
      <c r="N72" s="96">
        <f>Odessa!N72+MAX(145,N$2*вспомогат!$J$4)</f>
        <v>1029.0727272727272</v>
      </c>
      <c r="O72" s="96">
        <f>Odessa!O72+MAX(145,O$2*вспомогат!$J$4)</f>
        <v>1158.5818181818181</v>
      </c>
      <c r="P72" s="96">
        <f>Odessa!P72+MAX(145,P$2*вспомогат!$J$4)</f>
        <v>1288.090909090909</v>
      </c>
      <c r="Q72" s="96">
        <f>Odessa!Q72+MAX(145,Q$2*вспомогат!$J$4)</f>
        <v>1367.6</v>
      </c>
      <c r="R72" s="96">
        <f>Odessa!R72+MAX(145,R$2*вспомогат!$J$4)</f>
        <v>1497.1090909090908</v>
      </c>
      <c r="S72" s="96">
        <f>Odessa!S72+MAX(145,S$2*вспомогат!$J$4)</f>
        <v>1626.6181818181817</v>
      </c>
      <c r="T72" s="96">
        <f>Odessa!T72+MAX(145,T$2*вспомогат!$J$4)</f>
        <v>1756.1272727272726</v>
      </c>
      <c r="U72" s="96">
        <f>Odessa!U72+MAX(145,U$2*вспомогат!$J$4)</f>
        <v>1885.6363636363635</v>
      </c>
      <c r="V72" s="96">
        <f>Odessa!V72+MAX(145,V$2*вспомогат!$J$4)</f>
        <v>2015.1454545454544</v>
      </c>
      <c r="W72" s="96">
        <f>Odessa!W72+MAX(145,W$2*вспомогат!$J$4)</f>
        <v>2144.6545454545453</v>
      </c>
      <c r="X72" s="96">
        <f>Odessa!X72+MAX(145,X$2*вспомогат!$J$4)</f>
        <v>2274.1636363636362</v>
      </c>
      <c r="Y72" s="96">
        <f>Odessa!Y72+MAX(145,Y$2*вспомогат!$J$4)</f>
        <v>2403.6727272727271</v>
      </c>
      <c r="Z72" s="96">
        <f>Odessa!Z72+MAX(145,Z$2*вспомогат!$J$4)</f>
        <v>2533.181818181818</v>
      </c>
    </row>
    <row r="73" spans="2:26">
      <c r="B73" s="88" t="s">
        <v>100</v>
      </c>
      <c r="C73" s="88" t="s">
        <v>101</v>
      </c>
      <c r="D73" s="89" t="s">
        <v>9</v>
      </c>
      <c r="E73" s="94"/>
      <c r="F73" s="95"/>
      <c r="G73" s="96">
        <f>Odessa!G73+MAX(145,G$2*вспомогат!$J$4)</f>
        <v>326.60000000000002</v>
      </c>
      <c r="H73" s="96">
        <f>Odessa!H73+MAX(145,H$2*вспомогат!$J$4)</f>
        <v>465.2</v>
      </c>
      <c r="I73" s="96">
        <f>Odessa!I73+MAX(145,I$2*вспомогат!$J$4)</f>
        <v>603.79999999999995</v>
      </c>
      <c r="J73" s="96">
        <f>Odessa!J73+MAX(145,J$2*вспомогат!$J$4)</f>
        <v>742.4</v>
      </c>
      <c r="K73" s="96">
        <f>Odessa!K73+MAX(145,K$2*вспомогат!$J$4)</f>
        <v>861</v>
      </c>
      <c r="L73" s="96">
        <f>Odessa!L73+MAX(145,L$2*вспомогат!$J$4)</f>
        <v>1034.5999999999999</v>
      </c>
      <c r="M73" s="96">
        <f>Odessa!M73+MAX(145,M$2*вспомогат!$J$4)</f>
        <v>1208.1999999999998</v>
      </c>
      <c r="N73" s="96">
        <f>Odessa!N73+MAX(145,N$2*вспомогат!$J$4)</f>
        <v>1381.8</v>
      </c>
      <c r="O73" s="96">
        <f>Odessa!O73+MAX(145,O$2*вспомогат!$J$4)</f>
        <v>1555.4</v>
      </c>
      <c r="P73" s="96">
        <f>Odessa!P73+MAX(145,P$2*вспомогат!$J$4)</f>
        <v>1729</v>
      </c>
      <c r="Q73" s="96">
        <f>Odessa!Q73+MAX(145,Q$2*вспомогат!$J$4)</f>
        <v>1852.6</v>
      </c>
      <c r="R73" s="96">
        <f>Odessa!R73+MAX(145,R$2*вспомогат!$J$4)</f>
        <v>2026.1999999999998</v>
      </c>
      <c r="S73" s="96">
        <f>Odessa!S73+MAX(145,S$2*вспомогат!$J$4)</f>
        <v>2199.8000000000002</v>
      </c>
      <c r="T73" s="96">
        <f>Odessa!T73+MAX(145,T$2*вспомогат!$J$4)</f>
        <v>2373.3999999999996</v>
      </c>
      <c r="U73" s="96">
        <f>Odessa!U73+MAX(145,U$2*вспомогат!$J$4)</f>
        <v>2547</v>
      </c>
      <c r="V73" s="96">
        <f>Odessa!V73+MAX(145,V$2*вспомогат!$J$4)</f>
        <v>2720.6</v>
      </c>
      <c r="W73" s="96">
        <f>Odessa!W73+MAX(145,W$2*вспомогат!$J$4)</f>
        <v>2894.2</v>
      </c>
      <c r="X73" s="96">
        <f>Odessa!X73+MAX(145,X$2*вспомогат!$J$4)</f>
        <v>3067.8</v>
      </c>
      <c r="Y73" s="96">
        <f>Odessa!Y73+MAX(145,Y$2*вспомогат!$J$4)</f>
        <v>3241.3999999999996</v>
      </c>
      <c r="Z73" s="96">
        <f>Odessa!Z73+MAX(145,Z$2*вспомогат!$J$4)</f>
        <v>3415</v>
      </c>
    </row>
    <row r="74" spans="2:26">
      <c r="B74" s="88" t="s">
        <v>102</v>
      </c>
      <c r="C74" s="88" t="s">
        <v>103</v>
      </c>
      <c r="D74" s="89" t="s">
        <v>13</v>
      </c>
      <c r="E74" s="94"/>
      <c r="F74" s="95"/>
      <c r="G74" s="96">
        <f>Odessa!G74+MAX(145,G$2*вспомогат!$J$4)</f>
        <v>327.5090909090909</v>
      </c>
      <c r="H74" s="96">
        <f>Odessa!H74+MAX(145,H$2*вспомогат!$J$4)</f>
        <v>467.0181818181818</v>
      </c>
      <c r="I74" s="96">
        <f>Odessa!I74+MAX(145,I$2*вспомогат!$J$4)</f>
        <v>606.5272727272727</v>
      </c>
      <c r="J74" s="96">
        <f>Odessa!J74+MAX(145,J$2*вспомогат!$J$4)</f>
        <v>746.0363636363636</v>
      </c>
      <c r="K74" s="96">
        <f>Odessa!K74+MAX(145,K$2*вспомогат!$J$4)</f>
        <v>865.5454545454545</v>
      </c>
      <c r="L74" s="96">
        <f>Odessa!L74+MAX(145,L$2*вспомогат!$J$4)</f>
        <v>1040.0545454545454</v>
      </c>
      <c r="M74" s="96">
        <f>Odessa!M74+MAX(145,M$2*вспомогат!$J$4)</f>
        <v>1214.5636363636363</v>
      </c>
      <c r="N74" s="96">
        <f>Odessa!N74+MAX(145,N$2*вспомогат!$J$4)</f>
        <v>1389.0727272727272</v>
      </c>
      <c r="O74" s="96">
        <f>Odessa!O74+MAX(145,O$2*вспомогат!$J$4)</f>
        <v>1563.5818181818181</v>
      </c>
      <c r="P74" s="96">
        <f>Odessa!P74+MAX(145,P$2*вспомогат!$J$4)</f>
        <v>1738.090909090909</v>
      </c>
      <c r="Q74" s="96">
        <f>Odessa!Q74+MAX(145,Q$2*вспомогат!$J$4)</f>
        <v>1862.6</v>
      </c>
      <c r="R74" s="96">
        <f>Odessa!R74+MAX(145,R$2*вспомогат!$J$4)</f>
        <v>2037.1090909090908</v>
      </c>
      <c r="S74" s="96">
        <f>Odessa!S74+MAX(145,S$2*вспомогат!$J$4)</f>
        <v>2211.6181818181817</v>
      </c>
      <c r="T74" s="96">
        <f>Odessa!T74+MAX(145,T$2*вспомогат!$J$4)</f>
        <v>2386.1272727272726</v>
      </c>
      <c r="U74" s="96">
        <f>Odessa!U74+MAX(145,U$2*вспомогат!$J$4)</f>
        <v>2560.6363636363635</v>
      </c>
      <c r="V74" s="96">
        <f>Odessa!V74+MAX(145,V$2*вспомогат!$J$4)</f>
        <v>2735.1454545454544</v>
      </c>
      <c r="W74" s="96">
        <f>Odessa!W74+MAX(145,W$2*вспомогат!$J$4)</f>
        <v>2909.6545454545453</v>
      </c>
      <c r="X74" s="96">
        <f>Odessa!X74+MAX(145,X$2*вспомогат!$J$4)</f>
        <v>3084.1636363636362</v>
      </c>
      <c r="Y74" s="96">
        <f>Odessa!Y74+MAX(145,Y$2*вспомогат!$J$4)</f>
        <v>3258.6727272727271</v>
      </c>
      <c r="Z74" s="96">
        <f>Odessa!Z74+MAX(145,Z$2*вспомогат!$J$4)</f>
        <v>3433.181818181818</v>
      </c>
    </row>
    <row r="75" spans="2:26">
      <c r="B75" s="88" t="s">
        <v>105</v>
      </c>
      <c r="C75" s="88" t="s">
        <v>103</v>
      </c>
      <c r="D75" s="89" t="s">
        <v>230</v>
      </c>
      <c r="E75" s="94"/>
      <c r="F75" s="95"/>
      <c r="G75" s="96">
        <f>Odessa!G75+MAX(145,G$2*вспомогат!$J$4)</f>
        <v>431.6</v>
      </c>
      <c r="H75" s="96">
        <f>Odessa!H75+MAX(145,H$2*вспомогат!$J$4)</f>
        <v>675.2</v>
      </c>
      <c r="I75" s="96">
        <f>Odessa!I75+MAX(145,I$2*вспомогат!$J$4)</f>
        <v>918.8</v>
      </c>
      <c r="J75" s="96">
        <f>Odessa!J75+MAX(145,J$2*вспомогат!$J$4)</f>
        <v>1162.4000000000001</v>
      </c>
      <c r="K75" s="96">
        <f>Odessa!K75+MAX(145,K$2*вспомогат!$J$4)</f>
        <v>1386</v>
      </c>
      <c r="L75" s="96">
        <f>Odessa!L75+MAX(145,L$2*вспомогат!$J$4)</f>
        <v>1664.6</v>
      </c>
      <c r="M75" s="96">
        <f>Odessa!M75+MAX(145,M$2*вспомогат!$J$4)</f>
        <v>1943.1999999999998</v>
      </c>
      <c r="N75" s="96">
        <f>Odessa!N75+MAX(145,N$2*вспомогат!$J$4)</f>
        <v>2221.8000000000002</v>
      </c>
      <c r="O75" s="96">
        <f>Odessa!O75+MAX(145,O$2*вспомогат!$J$4)</f>
        <v>2500.3999999999996</v>
      </c>
      <c r="P75" s="96">
        <f>Odessa!P75+MAX(145,P$2*вспомогат!$J$4)</f>
        <v>2729</v>
      </c>
      <c r="Q75" s="96">
        <f>Odessa!Q75+MAX(145,Q$2*вспомогат!$J$4)</f>
        <v>3007.6</v>
      </c>
      <c r="R75" s="96">
        <f>Odessa!R75+MAX(145,R$2*вспомогат!$J$4)</f>
        <v>3286.2</v>
      </c>
      <c r="S75" s="96">
        <f>Odessa!S75+MAX(145,S$2*вспомогат!$J$4)</f>
        <v>3564.8</v>
      </c>
      <c r="T75" s="96">
        <f>Odessa!T75+MAX(145,T$2*вспомогат!$J$4)</f>
        <v>3843.3999999999996</v>
      </c>
      <c r="U75" s="96">
        <f>Odessa!U75+MAX(145,U$2*вспомогат!$J$4)</f>
        <v>4122</v>
      </c>
      <c r="V75" s="96">
        <f>Odessa!V75+MAX(145,V$2*вспомогат!$J$4)</f>
        <v>4400.6000000000004</v>
      </c>
      <c r="W75" s="96">
        <f>Odessa!W75+MAX(145,W$2*вспомогат!$J$4)</f>
        <v>4679.2</v>
      </c>
      <c r="X75" s="96">
        <f>Odessa!X75+MAX(145,X$2*вспомогат!$J$4)</f>
        <v>4957.7999999999993</v>
      </c>
      <c r="Y75" s="96">
        <f>Odessa!Y75+MAX(145,Y$2*вспомогат!$J$4)</f>
        <v>5236.3999999999996</v>
      </c>
      <c r="Z75" s="96">
        <f>Odessa!Z75+MAX(145,Z$2*вспомогат!$J$4)</f>
        <v>5515</v>
      </c>
    </row>
    <row r="76" spans="2:26">
      <c r="B76" s="88" t="s">
        <v>106</v>
      </c>
      <c r="C76" s="88" t="s">
        <v>103</v>
      </c>
      <c r="D76" s="89" t="s">
        <v>9</v>
      </c>
      <c r="E76" s="94"/>
      <c r="F76" s="95"/>
      <c r="G76" s="96">
        <f>Odessa!G76+MAX(145,G$2*вспомогат!$J$4)</f>
        <v>381.6</v>
      </c>
      <c r="H76" s="96">
        <f>Odessa!H76+MAX(145,H$2*вспомогат!$J$4)</f>
        <v>575.20000000000005</v>
      </c>
      <c r="I76" s="96">
        <f>Odessa!I76+MAX(145,I$2*вспомогат!$J$4)</f>
        <v>768.8</v>
      </c>
      <c r="J76" s="96">
        <f>Odessa!J76+MAX(145,J$2*вспомогат!$J$4)</f>
        <v>962.4</v>
      </c>
      <c r="K76" s="96">
        <f>Odessa!K76+MAX(145,K$2*вспомогат!$J$4)</f>
        <v>1136</v>
      </c>
      <c r="L76" s="96">
        <f>Odessa!L76+MAX(145,L$2*вспомогат!$J$4)</f>
        <v>1364.6</v>
      </c>
      <c r="M76" s="96">
        <f>Odessa!M76+MAX(145,M$2*вспомогат!$J$4)</f>
        <v>1593.1999999999998</v>
      </c>
      <c r="N76" s="96">
        <f>Odessa!N76+MAX(145,N$2*вспомогат!$J$4)</f>
        <v>1821.8</v>
      </c>
      <c r="O76" s="96">
        <f>Odessa!O76+MAX(145,O$2*вспомогат!$J$4)</f>
        <v>2050.4</v>
      </c>
      <c r="P76" s="96">
        <f>Odessa!P76+MAX(145,P$2*вспомогат!$J$4)</f>
        <v>2279</v>
      </c>
      <c r="Q76" s="96">
        <f>Odessa!Q76+MAX(145,Q$2*вспомогат!$J$4)</f>
        <v>2457.6</v>
      </c>
      <c r="R76" s="96">
        <f>Odessa!R76+MAX(145,R$2*вспомогат!$J$4)</f>
        <v>2686.2</v>
      </c>
      <c r="S76" s="96">
        <f>Odessa!S76+MAX(145,S$2*вспомогат!$J$4)</f>
        <v>2914.8</v>
      </c>
      <c r="T76" s="96">
        <f>Odessa!T76+MAX(145,T$2*вспомогат!$J$4)</f>
        <v>3143.3999999999996</v>
      </c>
      <c r="U76" s="96">
        <f>Odessa!U76+MAX(145,U$2*вспомогат!$J$4)</f>
        <v>3372</v>
      </c>
      <c r="V76" s="96">
        <f>Odessa!V76+MAX(145,V$2*вспомогат!$J$4)</f>
        <v>3600.6</v>
      </c>
      <c r="W76" s="96">
        <f>Odessa!W76+MAX(145,W$2*вспомогат!$J$4)</f>
        <v>3829.2</v>
      </c>
      <c r="X76" s="96">
        <f>Odessa!X76+MAX(145,X$2*вспомогат!$J$4)</f>
        <v>4057.8</v>
      </c>
      <c r="Y76" s="96">
        <f>Odessa!Y76+MAX(145,Y$2*вспомогат!$J$4)</f>
        <v>4286.3999999999996</v>
      </c>
      <c r="Z76" s="96">
        <f>Odessa!Z76+MAX(145,Z$2*вспомогат!$J$4)</f>
        <v>4515</v>
      </c>
    </row>
    <row r="77" spans="2:26">
      <c r="B77" s="88" t="s">
        <v>107</v>
      </c>
      <c r="C77" s="88" t="s">
        <v>103</v>
      </c>
      <c r="D77" s="89" t="s">
        <v>9</v>
      </c>
      <c r="E77" s="94"/>
      <c r="F77" s="95"/>
      <c r="G77" s="96">
        <f>Odessa!G77+MAX(145,G$2*вспомогат!$J$4)</f>
        <v>381.6</v>
      </c>
      <c r="H77" s="96">
        <f>Odessa!H77+MAX(145,H$2*вспомогат!$J$4)</f>
        <v>575.20000000000005</v>
      </c>
      <c r="I77" s="96">
        <f>Odessa!I77+MAX(145,I$2*вспомогат!$J$4)</f>
        <v>768.8</v>
      </c>
      <c r="J77" s="96">
        <f>Odessa!J77+MAX(145,J$2*вспомогат!$J$4)</f>
        <v>962.4</v>
      </c>
      <c r="K77" s="96">
        <f>Odessa!K77+MAX(145,K$2*вспомогат!$J$4)</f>
        <v>1136</v>
      </c>
      <c r="L77" s="96">
        <f>Odessa!L77+MAX(145,L$2*вспомогат!$J$4)</f>
        <v>1364.6</v>
      </c>
      <c r="M77" s="96">
        <f>Odessa!M77+MAX(145,M$2*вспомогат!$J$4)</f>
        <v>1593.1999999999998</v>
      </c>
      <c r="N77" s="96">
        <f>Odessa!N77+MAX(145,N$2*вспомогат!$J$4)</f>
        <v>1821.8</v>
      </c>
      <c r="O77" s="96">
        <f>Odessa!O77+MAX(145,O$2*вспомогат!$J$4)</f>
        <v>2050.4</v>
      </c>
      <c r="P77" s="96">
        <f>Odessa!P77+MAX(145,P$2*вспомогат!$J$4)</f>
        <v>2279</v>
      </c>
      <c r="Q77" s="96">
        <f>Odessa!Q77+MAX(145,Q$2*вспомогат!$J$4)</f>
        <v>2457.6</v>
      </c>
      <c r="R77" s="96">
        <f>Odessa!R77+MAX(145,R$2*вспомогат!$J$4)</f>
        <v>2686.2</v>
      </c>
      <c r="S77" s="96">
        <f>Odessa!S77+MAX(145,S$2*вспомогат!$J$4)</f>
        <v>2914.8</v>
      </c>
      <c r="T77" s="96">
        <f>Odessa!T77+MAX(145,T$2*вспомогат!$J$4)</f>
        <v>3143.3999999999996</v>
      </c>
      <c r="U77" s="96">
        <f>Odessa!U77+MAX(145,U$2*вспомогат!$J$4)</f>
        <v>3372</v>
      </c>
      <c r="V77" s="96">
        <f>Odessa!V77+MAX(145,V$2*вспомогат!$J$4)</f>
        <v>3600.6</v>
      </c>
      <c r="W77" s="96">
        <f>Odessa!W77+MAX(145,W$2*вспомогат!$J$4)</f>
        <v>3829.2</v>
      </c>
      <c r="X77" s="96">
        <f>Odessa!X77+MAX(145,X$2*вспомогат!$J$4)</f>
        <v>4057.8</v>
      </c>
      <c r="Y77" s="96">
        <f>Odessa!Y77+MAX(145,Y$2*вспомогат!$J$4)</f>
        <v>4286.3999999999996</v>
      </c>
      <c r="Z77" s="96">
        <f>Odessa!Z77+MAX(145,Z$2*вспомогат!$J$4)</f>
        <v>4515</v>
      </c>
    </row>
    <row r="78" spans="2:26">
      <c r="B78" s="88" t="s">
        <v>108</v>
      </c>
      <c r="C78" s="88" t="s">
        <v>103</v>
      </c>
      <c r="D78" s="89" t="s">
        <v>9</v>
      </c>
      <c r="E78" s="94"/>
      <c r="F78" s="95"/>
      <c r="G78" s="96">
        <f>Odessa!G78+MAX(145,G$2*вспомогат!$J$4)</f>
        <v>351.6</v>
      </c>
      <c r="H78" s="96">
        <f>Odessa!H78+MAX(145,H$2*вспомогат!$J$4)</f>
        <v>515.20000000000005</v>
      </c>
      <c r="I78" s="96">
        <f>Odessa!I78+MAX(145,I$2*вспомогат!$J$4)</f>
        <v>678.8</v>
      </c>
      <c r="J78" s="96">
        <f>Odessa!J78+MAX(145,J$2*вспомогат!$J$4)</f>
        <v>842.4</v>
      </c>
      <c r="K78" s="96">
        <f>Odessa!K78+MAX(145,K$2*вспомогат!$J$4)</f>
        <v>986</v>
      </c>
      <c r="L78" s="96">
        <f>Odessa!L78+MAX(145,L$2*вспомогат!$J$4)</f>
        <v>1184.5999999999999</v>
      </c>
      <c r="M78" s="96">
        <f>Odessa!M78+MAX(145,M$2*вспомогат!$J$4)</f>
        <v>1383.1999999999998</v>
      </c>
      <c r="N78" s="96">
        <f>Odessa!N78+MAX(145,N$2*вспомогат!$J$4)</f>
        <v>1581.8</v>
      </c>
      <c r="O78" s="96">
        <f>Odessa!O78+MAX(145,O$2*вспомогат!$J$4)</f>
        <v>1780.4</v>
      </c>
      <c r="P78" s="96">
        <f>Odessa!P78+MAX(145,P$2*вспомогат!$J$4)</f>
        <v>1979</v>
      </c>
      <c r="Q78" s="96">
        <f>Odessa!Q78+MAX(145,Q$2*вспомогат!$J$4)</f>
        <v>2127.6</v>
      </c>
      <c r="R78" s="96">
        <f>Odessa!R78+MAX(145,R$2*вспомогат!$J$4)</f>
        <v>2326.1999999999998</v>
      </c>
      <c r="S78" s="96">
        <f>Odessa!S78+MAX(145,S$2*вспомогат!$J$4)</f>
        <v>2524.8000000000002</v>
      </c>
      <c r="T78" s="96">
        <f>Odessa!T78+MAX(145,T$2*вспомогат!$J$4)</f>
        <v>2723.3999999999996</v>
      </c>
      <c r="U78" s="96">
        <f>Odessa!U78+MAX(145,U$2*вспомогат!$J$4)</f>
        <v>2922</v>
      </c>
      <c r="V78" s="96">
        <f>Odessa!V78+MAX(145,V$2*вспомогат!$J$4)</f>
        <v>3120.6</v>
      </c>
      <c r="W78" s="96">
        <f>Odessa!W78+MAX(145,W$2*вспомогат!$J$4)</f>
        <v>3319.2</v>
      </c>
      <c r="X78" s="96">
        <f>Odessa!X78+MAX(145,X$2*вспомогат!$J$4)</f>
        <v>3517.8</v>
      </c>
      <c r="Y78" s="96">
        <f>Odessa!Y78+MAX(145,Y$2*вспомогат!$J$4)</f>
        <v>3716.3999999999996</v>
      </c>
      <c r="Z78" s="96">
        <f>Odessa!Z78+MAX(145,Z$2*вспомогат!$J$4)</f>
        <v>3915</v>
      </c>
    </row>
    <row r="79" spans="2:26">
      <c r="B79" s="88" t="s">
        <v>109</v>
      </c>
      <c r="C79" s="88" t="s">
        <v>110</v>
      </c>
      <c r="D79" s="89" t="s">
        <v>9</v>
      </c>
      <c r="E79" s="94"/>
      <c r="F79" s="95"/>
      <c r="G79" s="96">
        <f>Odessa!G79+MAX(145,G$2*вспомогат!$J$4)</f>
        <v>328.6</v>
      </c>
      <c r="H79" s="96">
        <f>Odessa!H79+MAX(145,H$2*вспомогат!$J$4)</f>
        <v>469.2</v>
      </c>
      <c r="I79" s="96">
        <f>Odessa!I79+MAX(145,I$2*вспомогат!$J$4)</f>
        <v>609.79999999999995</v>
      </c>
      <c r="J79" s="96">
        <f>Odessa!J79+MAX(145,J$2*вспомогат!$J$4)</f>
        <v>750.4</v>
      </c>
      <c r="K79" s="96">
        <f>Odessa!K79+MAX(145,K$2*вспомогат!$J$4)</f>
        <v>871</v>
      </c>
      <c r="L79" s="96">
        <f>Odessa!L79+MAX(145,L$2*вспомогат!$J$4)</f>
        <v>1046.5999999999999</v>
      </c>
      <c r="M79" s="96">
        <f>Odessa!M79+MAX(145,M$2*вспомогат!$J$4)</f>
        <v>1222.1999999999998</v>
      </c>
      <c r="N79" s="96">
        <f>Odessa!N79+MAX(145,N$2*вспомогат!$J$4)</f>
        <v>1397.8</v>
      </c>
      <c r="O79" s="96">
        <f>Odessa!O79+MAX(145,O$2*вспомогат!$J$4)</f>
        <v>1573.4</v>
      </c>
      <c r="P79" s="96">
        <f>Odessa!P79+MAX(145,P$2*вспомогат!$J$4)</f>
        <v>1749</v>
      </c>
      <c r="Q79" s="96">
        <f>Odessa!Q79+MAX(145,Q$2*вспомогат!$J$4)</f>
        <v>1874.6</v>
      </c>
      <c r="R79" s="96">
        <f>Odessa!R79+MAX(145,R$2*вспомогат!$J$4)</f>
        <v>2050.1999999999998</v>
      </c>
      <c r="S79" s="96">
        <f>Odessa!S79+MAX(145,S$2*вспомогат!$J$4)</f>
        <v>2225.8000000000002</v>
      </c>
      <c r="T79" s="96">
        <f>Odessa!T79+MAX(145,T$2*вспомогат!$J$4)</f>
        <v>2401.3999999999996</v>
      </c>
      <c r="U79" s="96">
        <f>Odessa!U79+MAX(145,U$2*вспомогат!$J$4)</f>
        <v>2577</v>
      </c>
      <c r="V79" s="96">
        <f>Odessa!V79+MAX(145,V$2*вспомогат!$J$4)</f>
        <v>2752.6</v>
      </c>
      <c r="W79" s="96">
        <f>Odessa!W79+MAX(145,W$2*вспомогат!$J$4)</f>
        <v>2928.2</v>
      </c>
      <c r="X79" s="96">
        <f>Odessa!X79+MAX(145,X$2*вспомогат!$J$4)</f>
        <v>3103.8</v>
      </c>
      <c r="Y79" s="96">
        <f>Odessa!Y79+MAX(145,Y$2*вспомогат!$J$4)</f>
        <v>3279.3999999999996</v>
      </c>
      <c r="Z79" s="96">
        <f>Odessa!Z79+MAX(145,Z$2*вспомогат!$J$4)</f>
        <v>3455</v>
      </c>
    </row>
    <row r="80" spans="2:26">
      <c r="B80" s="88" t="s">
        <v>111</v>
      </c>
      <c r="C80" s="88" t="s">
        <v>110</v>
      </c>
      <c r="D80" s="89" t="s">
        <v>13</v>
      </c>
      <c r="E80" s="94"/>
      <c r="F80" s="95"/>
      <c r="G80" s="96">
        <f>Odessa!G80+MAX(145,G$2*вспомогат!$J$4)</f>
        <v>282.5090909090909</v>
      </c>
      <c r="H80" s="96">
        <f>Odessa!H80+MAX(145,H$2*вспомогат!$J$4)</f>
        <v>377.0181818181818</v>
      </c>
      <c r="I80" s="96">
        <f>Odessa!I80+MAX(145,I$2*вспомогат!$J$4)</f>
        <v>471.5272727272727</v>
      </c>
      <c r="J80" s="96">
        <f>Odessa!J80+MAX(145,J$2*вспомогат!$J$4)</f>
        <v>566.0363636363636</v>
      </c>
      <c r="K80" s="96">
        <f>Odessa!K80+MAX(145,K$2*вспомогат!$J$4)</f>
        <v>640.5454545454545</v>
      </c>
      <c r="L80" s="96">
        <f>Odessa!L80+MAX(145,L$2*вспомогат!$J$4)</f>
        <v>770.0545454545454</v>
      </c>
      <c r="M80" s="96">
        <f>Odessa!M80+MAX(145,M$2*вспомогат!$J$4)</f>
        <v>899.56363636363631</v>
      </c>
      <c r="N80" s="96">
        <f>Odessa!N80+MAX(145,N$2*вспомогат!$J$4)</f>
        <v>1029.0727272727272</v>
      </c>
      <c r="O80" s="96">
        <f>Odessa!O80+MAX(145,O$2*вспомогат!$J$4)</f>
        <v>1158.5818181818181</v>
      </c>
      <c r="P80" s="96">
        <f>Odessa!P80+MAX(145,P$2*вспомогат!$J$4)</f>
        <v>1288.090909090909</v>
      </c>
      <c r="Q80" s="96">
        <f>Odessa!Q80+MAX(145,Q$2*вспомогат!$J$4)</f>
        <v>1367.6</v>
      </c>
      <c r="R80" s="96">
        <f>Odessa!R80+MAX(145,R$2*вспомогат!$J$4)</f>
        <v>1497.1090909090908</v>
      </c>
      <c r="S80" s="96">
        <f>Odessa!S80+MAX(145,S$2*вспомогат!$J$4)</f>
        <v>1626.6181818181817</v>
      </c>
      <c r="T80" s="96">
        <f>Odessa!T80+MAX(145,T$2*вспомогат!$J$4)</f>
        <v>1756.1272727272726</v>
      </c>
      <c r="U80" s="96">
        <f>Odessa!U80+MAX(145,U$2*вспомогат!$J$4)</f>
        <v>1885.6363636363635</v>
      </c>
      <c r="V80" s="96">
        <f>Odessa!V80+MAX(145,V$2*вспомогат!$J$4)</f>
        <v>2015.1454545454544</v>
      </c>
      <c r="W80" s="96">
        <f>Odessa!W80+MAX(145,W$2*вспомогат!$J$4)</f>
        <v>2144.6545454545453</v>
      </c>
      <c r="X80" s="96">
        <f>Odessa!X80+MAX(145,X$2*вспомогат!$J$4)</f>
        <v>2274.1636363636362</v>
      </c>
      <c r="Y80" s="96">
        <f>Odessa!Y80+MAX(145,Y$2*вспомогат!$J$4)</f>
        <v>2403.6727272727271</v>
      </c>
      <c r="Z80" s="96">
        <f>Odessa!Z80+MAX(145,Z$2*вспомогат!$J$4)</f>
        <v>2533.181818181818</v>
      </c>
    </row>
    <row r="81" spans="2:26">
      <c r="B81" s="88" t="s">
        <v>112</v>
      </c>
      <c r="C81" s="88" t="s">
        <v>110</v>
      </c>
      <c r="D81" s="89" t="s">
        <v>13</v>
      </c>
      <c r="E81" s="94"/>
      <c r="F81" s="95"/>
      <c r="G81" s="96">
        <f>Odessa!G81+MAX(145,G$2*вспомогат!$J$4)</f>
        <v>282.5090909090909</v>
      </c>
      <c r="H81" s="96">
        <f>Odessa!H81+MAX(145,H$2*вспомогат!$J$4)</f>
        <v>377.0181818181818</v>
      </c>
      <c r="I81" s="96">
        <f>Odessa!I81+MAX(145,I$2*вспомогат!$J$4)</f>
        <v>471.5272727272727</v>
      </c>
      <c r="J81" s="96">
        <f>Odessa!J81+MAX(145,J$2*вспомогат!$J$4)</f>
        <v>566.0363636363636</v>
      </c>
      <c r="K81" s="96">
        <f>Odessa!K81+MAX(145,K$2*вспомогат!$J$4)</f>
        <v>640.5454545454545</v>
      </c>
      <c r="L81" s="96">
        <f>Odessa!L81+MAX(145,L$2*вспомогат!$J$4)</f>
        <v>770.0545454545454</v>
      </c>
      <c r="M81" s="96">
        <f>Odessa!M81+MAX(145,M$2*вспомогат!$J$4)</f>
        <v>899.56363636363631</v>
      </c>
      <c r="N81" s="96">
        <f>Odessa!N81+MAX(145,N$2*вспомогат!$J$4)</f>
        <v>1029.0727272727272</v>
      </c>
      <c r="O81" s="96">
        <f>Odessa!O81+MAX(145,O$2*вспомогат!$J$4)</f>
        <v>1158.5818181818181</v>
      </c>
      <c r="P81" s="96">
        <f>Odessa!P81+MAX(145,P$2*вспомогат!$J$4)</f>
        <v>1288.090909090909</v>
      </c>
      <c r="Q81" s="96">
        <f>Odessa!Q81+MAX(145,Q$2*вспомогат!$J$4)</f>
        <v>1367.6</v>
      </c>
      <c r="R81" s="96">
        <f>Odessa!R81+MAX(145,R$2*вспомогат!$J$4)</f>
        <v>1497.1090909090908</v>
      </c>
      <c r="S81" s="96">
        <f>Odessa!S81+MAX(145,S$2*вспомогат!$J$4)</f>
        <v>1626.6181818181817</v>
      </c>
      <c r="T81" s="96">
        <f>Odessa!T81+MAX(145,T$2*вспомогат!$J$4)</f>
        <v>1756.1272727272726</v>
      </c>
      <c r="U81" s="96">
        <f>Odessa!U81+MAX(145,U$2*вспомогат!$J$4)</f>
        <v>1885.6363636363635</v>
      </c>
      <c r="V81" s="96">
        <f>Odessa!V81+MAX(145,V$2*вспомогат!$J$4)</f>
        <v>2015.1454545454544</v>
      </c>
      <c r="W81" s="96">
        <f>Odessa!W81+MAX(145,W$2*вспомогат!$J$4)</f>
        <v>2144.6545454545453</v>
      </c>
      <c r="X81" s="96">
        <f>Odessa!X81+MAX(145,X$2*вспомогат!$J$4)</f>
        <v>2274.1636363636362</v>
      </c>
      <c r="Y81" s="96">
        <f>Odessa!Y81+MAX(145,Y$2*вспомогат!$J$4)</f>
        <v>2403.6727272727271</v>
      </c>
      <c r="Z81" s="96">
        <f>Odessa!Z81+MAX(145,Z$2*вспомогат!$J$4)</f>
        <v>2533.181818181818</v>
      </c>
    </row>
    <row r="82" spans="2:26">
      <c r="B82" s="88" t="s">
        <v>166</v>
      </c>
      <c r="C82" s="88" t="s">
        <v>60</v>
      </c>
      <c r="D82" s="89" t="s">
        <v>13</v>
      </c>
      <c r="E82" s="94"/>
      <c r="F82" s="95"/>
      <c r="G82" s="96">
        <f>Odessa!G82+MAX(145,G$2*вспомогат!$J$4)</f>
        <v>287.5090909090909</v>
      </c>
      <c r="H82" s="96">
        <f>Odessa!H82+MAX(145,H$2*вспомогат!$J$4)</f>
        <v>387.0181818181818</v>
      </c>
      <c r="I82" s="96">
        <f>Odessa!I82+MAX(145,I$2*вспомогат!$J$4)</f>
        <v>486.5272727272727</v>
      </c>
      <c r="J82" s="96">
        <f>Odessa!J82+MAX(145,J$2*вспомогат!$J$4)</f>
        <v>586.0363636363636</v>
      </c>
      <c r="K82" s="96">
        <f>Odessa!K82+MAX(145,K$2*вспомогат!$J$4)</f>
        <v>665.5454545454545</v>
      </c>
      <c r="L82" s="96">
        <f>Odessa!L82+MAX(145,L$2*вспомогат!$J$4)</f>
        <v>800.0545454545454</v>
      </c>
      <c r="M82" s="96">
        <f>Odessa!M82+MAX(145,M$2*вспомогат!$J$4)</f>
        <v>934.56363636363631</v>
      </c>
      <c r="N82" s="96">
        <f>Odessa!N82+MAX(145,N$2*вспомогат!$J$4)</f>
        <v>1069.0727272727272</v>
      </c>
      <c r="O82" s="96">
        <f>Odessa!O82+MAX(145,O$2*вспомогат!$J$4)</f>
        <v>1203.5818181818181</v>
      </c>
      <c r="P82" s="96">
        <f>Odessa!P82+MAX(145,P$2*вспомогат!$J$4)</f>
        <v>1338.090909090909</v>
      </c>
      <c r="Q82" s="96">
        <f>Odessa!Q82+MAX(145,Q$2*вспомогат!$J$4)</f>
        <v>1422.6</v>
      </c>
      <c r="R82" s="96">
        <f>Odessa!R82+MAX(145,R$2*вспомогат!$J$4)</f>
        <v>1557.1090909090908</v>
      </c>
      <c r="S82" s="96">
        <f>Odessa!S82+MAX(145,S$2*вспомогат!$J$4)</f>
        <v>1691.6181818181817</v>
      </c>
      <c r="T82" s="96">
        <f>Odessa!T82+MAX(145,T$2*вспомогат!$J$4)</f>
        <v>1826.1272727272726</v>
      </c>
      <c r="U82" s="96">
        <f>Odessa!U82+MAX(145,U$2*вспомогат!$J$4)</f>
        <v>1960.6363636363635</v>
      </c>
      <c r="V82" s="96">
        <f>Odessa!V82+MAX(145,V$2*вспомогат!$J$4)</f>
        <v>2095.1454545454544</v>
      </c>
      <c r="W82" s="96">
        <f>Odessa!W82+MAX(145,W$2*вспомогат!$J$4)</f>
        <v>2229.6545454545453</v>
      </c>
      <c r="X82" s="96">
        <f>Odessa!X82+MAX(145,X$2*вспомогат!$J$4)</f>
        <v>2364.1636363636362</v>
      </c>
      <c r="Y82" s="96">
        <f>Odessa!Y82+MAX(145,Y$2*вспомогат!$J$4)</f>
        <v>2498.6727272727271</v>
      </c>
      <c r="Z82" s="96">
        <f>Odessa!Z82+MAX(145,Z$2*вспомогат!$J$4)</f>
        <v>2633.181818181818</v>
      </c>
    </row>
    <row r="83" spans="2:26">
      <c r="B83" s="88" t="s">
        <v>167</v>
      </c>
      <c r="C83" s="88" t="s">
        <v>60</v>
      </c>
      <c r="D83" s="89" t="s">
        <v>13</v>
      </c>
      <c r="E83" s="94"/>
      <c r="F83" s="95"/>
      <c r="G83" s="96">
        <f>Odessa!G83+MAX(145,G$2*вспомогат!$J$4)</f>
        <v>287.5090909090909</v>
      </c>
      <c r="H83" s="96">
        <f>Odessa!H83+MAX(145,H$2*вспомогат!$J$4)</f>
        <v>387.0181818181818</v>
      </c>
      <c r="I83" s="96">
        <f>Odessa!I83+MAX(145,I$2*вспомогат!$J$4)</f>
        <v>486.5272727272727</v>
      </c>
      <c r="J83" s="96">
        <f>Odessa!J83+MAX(145,J$2*вспомогат!$J$4)</f>
        <v>586.0363636363636</v>
      </c>
      <c r="K83" s="96">
        <f>Odessa!K83+MAX(145,K$2*вспомогат!$J$4)</f>
        <v>665.5454545454545</v>
      </c>
      <c r="L83" s="96">
        <f>Odessa!L83+MAX(145,L$2*вспомогат!$J$4)</f>
        <v>800.0545454545454</v>
      </c>
      <c r="M83" s="96">
        <f>Odessa!M83+MAX(145,M$2*вспомогат!$J$4)</f>
        <v>934.56363636363631</v>
      </c>
      <c r="N83" s="96">
        <f>Odessa!N83+MAX(145,N$2*вспомогат!$J$4)</f>
        <v>1069.0727272727272</v>
      </c>
      <c r="O83" s="96">
        <f>Odessa!O83+MAX(145,O$2*вспомогат!$J$4)</f>
        <v>1203.5818181818181</v>
      </c>
      <c r="P83" s="96">
        <f>Odessa!P83+MAX(145,P$2*вспомогат!$J$4)</f>
        <v>1338.090909090909</v>
      </c>
      <c r="Q83" s="96">
        <f>Odessa!Q83+MAX(145,Q$2*вспомогат!$J$4)</f>
        <v>1422.6</v>
      </c>
      <c r="R83" s="96">
        <f>Odessa!R83+MAX(145,R$2*вспомогат!$J$4)</f>
        <v>1557.1090909090908</v>
      </c>
      <c r="S83" s="96">
        <f>Odessa!S83+MAX(145,S$2*вспомогат!$J$4)</f>
        <v>1691.6181818181817</v>
      </c>
      <c r="T83" s="96">
        <f>Odessa!T83+MAX(145,T$2*вспомогат!$J$4)</f>
        <v>1826.1272727272726</v>
      </c>
      <c r="U83" s="96">
        <f>Odessa!U83+MAX(145,U$2*вспомогат!$J$4)</f>
        <v>1960.6363636363635</v>
      </c>
      <c r="V83" s="96">
        <f>Odessa!V83+MAX(145,V$2*вспомогат!$J$4)</f>
        <v>2095.1454545454544</v>
      </c>
      <c r="W83" s="96">
        <f>Odessa!W83+MAX(145,W$2*вспомогат!$J$4)</f>
        <v>2229.6545454545453</v>
      </c>
      <c r="X83" s="96">
        <f>Odessa!X83+MAX(145,X$2*вспомогат!$J$4)</f>
        <v>2364.1636363636362</v>
      </c>
      <c r="Y83" s="96">
        <f>Odessa!Y83+MAX(145,Y$2*вспомогат!$J$4)</f>
        <v>2498.6727272727271</v>
      </c>
      <c r="Z83" s="96">
        <f>Odessa!Z83+MAX(145,Z$2*вспомогат!$J$4)</f>
        <v>2633.181818181818</v>
      </c>
    </row>
    <row r="84" spans="2:26">
      <c r="B84" s="88" t="s">
        <v>164</v>
      </c>
      <c r="C84" s="88" t="s">
        <v>24</v>
      </c>
      <c r="D84" s="89" t="s">
        <v>13</v>
      </c>
      <c r="E84" s="94"/>
      <c r="F84" s="95"/>
      <c r="G84" s="96">
        <f>Odessa!G84+MAX(145,G$2*вспомогат!$J$4)</f>
        <v>302.5090909090909</v>
      </c>
      <c r="H84" s="96">
        <f>Odessa!H84+MAX(145,H$2*вспомогат!$J$4)</f>
        <v>417.0181818181818</v>
      </c>
      <c r="I84" s="96">
        <f>Odessa!I84+MAX(145,I$2*вспомогат!$J$4)</f>
        <v>531.5272727272727</v>
      </c>
      <c r="J84" s="96">
        <f>Odessa!J84+MAX(145,J$2*вспомогат!$J$4)</f>
        <v>646.0363636363636</v>
      </c>
      <c r="K84" s="96">
        <f>Odessa!K84+MAX(145,K$2*вспомогат!$J$4)</f>
        <v>740.5454545454545</v>
      </c>
      <c r="L84" s="96">
        <f>Odessa!L84+MAX(145,L$2*вспомогат!$J$4)</f>
        <v>890.0545454545454</v>
      </c>
      <c r="M84" s="96">
        <f>Odessa!M84+MAX(145,M$2*вспомогат!$J$4)</f>
        <v>1039.5636363636363</v>
      </c>
      <c r="N84" s="96">
        <f>Odessa!N84+MAX(145,N$2*вспомогат!$J$4)</f>
        <v>1189.0727272727272</v>
      </c>
      <c r="O84" s="96">
        <f>Odessa!O84+MAX(145,O$2*вспомогат!$J$4)</f>
        <v>1338.5818181818181</v>
      </c>
      <c r="P84" s="96">
        <f>Odessa!P84+MAX(145,P$2*вспомогат!$J$4)</f>
        <v>1488.090909090909</v>
      </c>
      <c r="Q84" s="96">
        <f>Odessa!Q84+MAX(145,Q$2*вспомогат!$J$4)</f>
        <v>1587.6</v>
      </c>
      <c r="R84" s="96">
        <f>Odessa!R84+MAX(145,R$2*вспомогат!$J$4)</f>
        <v>1737.1090909090908</v>
      </c>
      <c r="S84" s="96">
        <f>Odessa!S84+MAX(145,S$2*вспомогат!$J$4)</f>
        <v>1886.6181818181817</v>
      </c>
      <c r="T84" s="96">
        <f>Odessa!T84+MAX(145,T$2*вспомогат!$J$4)</f>
        <v>2036.1272727272726</v>
      </c>
      <c r="U84" s="96">
        <f>Odessa!U84+MAX(145,U$2*вспомогат!$J$4)</f>
        <v>2185.6363636363635</v>
      </c>
      <c r="V84" s="96">
        <f>Odessa!V84+MAX(145,V$2*вспомогат!$J$4)</f>
        <v>2335.1454545454544</v>
      </c>
      <c r="W84" s="96">
        <f>Odessa!W84+MAX(145,W$2*вспомогат!$J$4)</f>
        <v>2484.6545454545453</v>
      </c>
      <c r="X84" s="96">
        <f>Odessa!X84+MAX(145,X$2*вспомогат!$J$4)</f>
        <v>2634.1636363636362</v>
      </c>
      <c r="Y84" s="96">
        <f>Odessa!Y84+MAX(145,Y$2*вспомогат!$J$4)</f>
        <v>2783.6727272727271</v>
      </c>
      <c r="Z84" s="96">
        <f>Odessa!Z84+MAX(145,Z$2*вспомогат!$J$4)</f>
        <v>2933.181818181818</v>
      </c>
    </row>
    <row r="85" spans="2:26">
      <c r="B85" s="88" t="s">
        <v>168</v>
      </c>
      <c r="C85" s="88" t="s">
        <v>20</v>
      </c>
      <c r="D85" s="89" t="s">
        <v>13</v>
      </c>
      <c r="E85" s="94"/>
      <c r="F85" s="95"/>
      <c r="G85" s="96">
        <f>Odessa!G85+MAX(145,G$2*вспомогат!$J$4)</f>
        <v>302.5090909090909</v>
      </c>
      <c r="H85" s="96">
        <f>Odessa!H85+MAX(145,H$2*вспомогат!$J$4)</f>
        <v>417.0181818181818</v>
      </c>
      <c r="I85" s="96">
        <f>Odessa!I85+MAX(145,I$2*вспомогат!$J$4)</f>
        <v>531.5272727272727</v>
      </c>
      <c r="J85" s="96">
        <f>Odessa!J85+MAX(145,J$2*вспомогат!$J$4)</f>
        <v>646.0363636363636</v>
      </c>
      <c r="K85" s="96">
        <f>Odessa!K85+MAX(145,K$2*вспомогат!$J$4)</f>
        <v>740.5454545454545</v>
      </c>
      <c r="L85" s="96">
        <f>Odessa!L85+MAX(145,L$2*вспомогат!$J$4)</f>
        <v>890.0545454545454</v>
      </c>
      <c r="M85" s="96">
        <f>Odessa!M85+MAX(145,M$2*вспомогат!$J$4)</f>
        <v>1039.5636363636363</v>
      </c>
      <c r="N85" s="96">
        <f>Odessa!N85+MAX(145,N$2*вспомогат!$J$4)</f>
        <v>1189.0727272727272</v>
      </c>
      <c r="O85" s="96">
        <f>Odessa!O85+MAX(145,O$2*вспомогат!$J$4)</f>
        <v>1338.5818181818181</v>
      </c>
      <c r="P85" s="96">
        <f>Odessa!P85+MAX(145,P$2*вспомогат!$J$4)</f>
        <v>1488.090909090909</v>
      </c>
      <c r="Q85" s="96">
        <f>Odessa!Q85+MAX(145,Q$2*вспомогат!$J$4)</f>
        <v>1587.6</v>
      </c>
      <c r="R85" s="96">
        <f>Odessa!R85+MAX(145,R$2*вспомогат!$J$4)</f>
        <v>1737.1090909090908</v>
      </c>
      <c r="S85" s="96">
        <f>Odessa!S85+MAX(145,S$2*вспомогат!$J$4)</f>
        <v>1886.6181818181817</v>
      </c>
      <c r="T85" s="96">
        <f>Odessa!T85+MAX(145,T$2*вспомогат!$J$4)</f>
        <v>2036.1272727272726</v>
      </c>
      <c r="U85" s="96">
        <f>Odessa!U85+MAX(145,U$2*вспомогат!$J$4)</f>
        <v>2185.6363636363635</v>
      </c>
      <c r="V85" s="96">
        <f>Odessa!V85+MAX(145,V$2*вспомогат!$J$4)</f>
        <v>2335.1454545454544</v>
      </c>
      <c r="W85" s="96">
        <f>Odessa!W85+MAX(145,W$2*вспомогат!$J$4)</f>
        <v>2484.6545454545453</v>
      </c>
      <c r="X85" s="96">
        <f>Odessa!X85+MAX(145,X$2*вспомогат!$J$4)</f>
        <v>2634.1636363636362</v>
      </c>
      <c r="Y85" s="96">
        <f>Odessa!Y85+MAX(145,Y$2*вспомогат!$J$4)</f>
        <v>2783.6727272727271</v>
      </c>
      <c r="Z85" s="96">
        <f>Odessa!Z85+MAX(145,Z$2*вспомогат!$J$4)</f>
        <v>2933.181818181818</v>
      </c>
    </row>
    <row r="86" spans="2:26">
      <c r="B86" s="88" t="s">
        <v>165</v>
      </c>
      <c r="C86" s="88" t="s">
        <v>24</v>
      </c>
      <c r="D86" s="89" t="s">
        <v>13</v>
      </c>
      <c r="E86" s="94"/>
      <c r="F86" s="95"/>
      <c r="G86" s="96">
        <f>Odessa!G86+MAX(145,G$2*вспомогат!$J$4)</f>
        <v>283.5090909090909</v>
      </c>
      <c r="H86" s="96">
        <f>Odessa!H86+MAX(145,H$2*вспомогат!$J$4)</f>
        <v>379.0181818181818</v>
      </c>
      <c r="I86" s="96">
        <f>Odessa!I86+MAX(145,I$2*вспомогат!$J$4)</f>
        <v>474.5272727272727</v>
      </c>
      <c r="J86" s="96">
        <f>Odessa!J86+MAX(145,J$2*вспомогат!$J$4)</f>
        <v>570.0363636363636</v>
      </c>
      <c r="K86" s="96">
        <f>Odessa!K86+MAX(145,K$2*вспомогат!$J$4)</f>
        <v>645.5454545454545</v>
      </c>
      <c r="L86" s="96">
        <f>Odessa!L86+MAX(145,L$2*вспомогат!$J$4)</f>
        <v>776.0545454545454</v>
      </c>
      <c r="M86" s="96">
        <f>Odessa!M86+MAX(145,M$2*вспомогат!$J$4)</f>
        <v>906.56363636363631</v>
      </c>
      <c r="N86" s="96">
        <f>Odessa!N86+MAX(145,N$2*вспомогат!$J$4)</f>
        <v>1037.0727272727272</v>
      </c>
      <c r="O86" s="96">
        <f>Odessa!O86+MAX(145,O$2*вспомогат!$J$4)</f>
        <v>1167.5818181818181</v>
      </c>
      <c r="P86" s="96">
        <f>Odessa!P86+MAX(145,P$2*вспомогат!$J$4)</f>
        <v>1298.090909090909</v>
      </c>
      <c r="Q86" s="96">
        <f>Odessa!Q86+MAX(145,Q$2*вспомогат!$J$4)</f>
        <v>1378.6</v>
      </c>
      <c r="R86" s="96">
        <f>Odessa!R86+MAX(145,R$2*вспомогат!$J$4)</f>
        <v>1509.1090909090908</v>
      </c>
      <c r="S86" s="96">
        <f>Odessa!S86+MAX(145,S$2*вспомогат!$J$4)</f>
        <v>1639.6181818181817</v>
      </c>
      <c r="T86" s="96">
        <f>Odessa!T86+MAX(145,T$2*вспомогат!$J$4)</f>
        <v>1770.1272727272726</v>
      </c>
      <c r="U86" s="96">
        <f>Odessa!U86+MAX(145,U$2*вспомогат!$J$4)</f>
        <v>1900.6363636363635</v>
      </c>
      <c r="V86" s="96">
        <f>Odessa!V86+MAX(145,V$2*вспомогат!$J$4)</f>
        <v>2031.1454545454544</v>
      </c>
      <c r="W86" s="96">
        <f>Odessa!W86+MAX(145,W$2*вспомогат!$J$4)</f>
        <v>2161.6545454545453</v>
      </c>
      <c r="X86" s="96">
        <f>Odessa!X86+MAX(145,X$2*вспомогат!$J$4)</f>
        <v>2292.1636363636362</v>
      </c>
      <c r="Y86" s="96">
        <f>Odessa!Y86+MAX(145,Y$2*вспомогат!$J$4)</f>
        <v>2422.6727272727271</v>
      </c>
      <c r="Z86" s="96">
        <f>Odessa!Z86+MAX(145,Z$2*вспомогат!$J$4)</f>
        <v>2553.181818181818</v>
      </c>
    </row>
    <row r="87" spans="2:26">
      <c r="B87" s="88" t="s">
        <v>181</v>
      </c>
      <c r="C87" s="88" t="s">
        <v>103</v>
      </c>
      <c r="D87" s="89" t="s">
        <v>9</v>
      </c>
      <c r="E87" s="94"/>
      <c r="F87" s="95"/>
      <c r="G87" s="96">
        <f>Odessa!G87+MAX(145,G$2*вспомогат!$J$4)</f>
        <v>378.6</v>
      </c>
      <c r="H87" s="96">
        <f>Odessa!H87+MAX(145,H$2*вспомогат!$J$4)</f>
        <v>569.20000000000005</v>
      </c>
      <c r="I87" s="96">
        <f>Odessa!I87+MAX(145,I$2*вспомогат!$J$4)</f>
        <v>759.8</v>
      </c>
      <c r="J87" s="96">
        <f>Odessa!J87+MAX(145,J$2*вспомогат!$J$4)</f>
        <v>950.4</v>
      </c>
      <c r="K87" s="96">
        <f>Odessa!K87+MAX(145,K$2*вспомогат!$J$4)</f>
        <v>1121</v>
      </c>
      <c r="L87" s="96">
        <f>Odessa!L87+MAX(145,L$2*вспомогат!$J$4)</f>
        <v>1346.6</v>
      </c>
      <c r="M87" s="96">
        <f>Odessa!M87+MAX(145,M$2*вспомогат!$J$4)</f>
        <v>1572.1999999999998</v>
      </c>
      <c r="N87" s="96">
        <f>Odessa!N87+MAX(145,N$2*вспомогат!$J$4)</f>
        <v>1797.8</v>
      </c>
      <c r="O87" s="96">
        <f>Odessa!O87+MAX(145,O$2*вспомогат!$J$4)</f>
        <v>2023.4</v>
      </c>
      <c r="P87" s="96">
        <f>Odessa!P87+MAX(145,P$2*вспомогат!$J$4)</f>
        <v>2249</v>
      </c>
      <c r="Q87" s="96">
        <f>Odessa!Q87+MAX(145,Q$2*вспомогат!$J$4)</f>
        <v>2424.6</v>
      </c>
      <c r="R87" s="96">
        <f>Odessa!R87+MAX(145,R$2*вспомогат!$J$4)</f>
        <v>2650.2</v>
      </c>
      <c r="S87" s="96">
        <f>Odessa!S87+MAX(145,S$2*вспомогат!$J$4)</f>
        <v>2875.8</v>
      </c>
      <c r="T87" s="96">
        <f>Odessa!T87+MAX(145,T$2*вспомогат!$J$4)</f>
        <v>3101.3999999999996</v>
      </c>
      <c r="U87" s="96">
        <f>Odessa!U87+MAX(145,U$2*вспомогат!$J$4)</f>
        <v>3327</v>
      </c>
      <c r="V87" s="96">
        <f>Odessa!V87+MAX(145,V$2*вспомогат!$J$4)</f>
        <v>3552.6</v>
      </c>
      <c r="W87" s="96">
        <f>Odessa!W87+MAX(145,W$2*вспомогат!$J$4)</f>
        <v>3778.2</v>
      </c>
      <c r="X87" s="96">
        <f>Odessa!X87+MAX(145,X$2*вспомогат!$J$4)</f>
        <v>4003.8</v>
      </c>
      <c r="Y87" s="96">
        <f>Odessa!Y87+MAX(145,Y$2*вспомогат!$J$4)</f>
        <v>4229.3999999999996</v>
      </c>
      <c r="Z87" s="96">
        <f>Odessa!Z87+MAX(145,Z$2*вспомогат!$J$4)</f>
        <v>4455</v>
      </c>
    </row>
    <row r="88" spans="2:26">
      <c r="B88" s="2" t="s">
        <v>227</v>
      </c>
      <c r="C88" s="12" t="s">
        <v>216</v>
      </c>
      <c r="D88" s="15" t="s">
        <v>9</v>
      </c>
      <c r="E88" s="94"/>
      <c r="F88" s="95"/>
      <c r="G88" s="96">
        <f>Odessa!G88+MAX(145,G$2*вспомогат!$J$4)</f>
        <v>371.6</v>
      </c>
      <c r="H88" s="96">
        <f>Odessa!H88+MAX(145,H$2*вспомогат!$J$4)</f>
        <v>555.20000000000005</v>
      </c>
      <c r="I88" s="96">
        <f>Odessa!I88+MAX(145,I$2*вспомогат!$J$4)</f>
        <v>738.8</v>
      </c>
      <c r="J88" s="96">
        <f>Odessa!J88+MAX(145,J$2*вспомогат!$J$4)</f>
        <v>922.4</v>
      </c>
      <c r="K88" s="96">
        <f>Odessa!K88+MAX(145,K$2*вспомогат!$J$4)</f>
        <v>1086</v>
      </c>
      <c r="L88" s="96">
        <f>Odessa!L88+MAX(145,L$2*вспомогат!$J$4)</f>
        <v>1304.5999999999999</v>
      </c>
      <c r="M88" s="96">
        <f>Odessa!M88+MAX(145,M$2*вспомогат!$J$4)</f>
        <v>1523.1999999999998</v>
      </c>
      <c r="N88" s="96">
        <f>Odessa!N88+MAX(145,N$2*вспомогат!$J$4)</f>
        <v>1741.8</v>
      </c>
      <c r="O88" s="96">
        <f>Odessa!O88+MAX(145,O$2*вспомогат!$J$4)</f>
        <v>1960.4</v>
      </c>
      <c r="P88" s="96">
        <f>Odessa!P88+MAX(145,P$2*вспомогат!$J$4)</f>
        <v>2179</v>
      </c>
      <c r="Q88" s="96">
        <f>Odessa!Q88+MAX(145,Q$2*вспомогат!$J$4)</f>
        <v>2347.6</v>
      </c>
      <c r="R88" s="96">
        <f>Odessa!R88+MAX(145,R$2*вспомогат!$J$4)</f>
        <v>2566.1999999999998</v>
      </c>
      <c r="S88" s="96">
        <f>Odessa!S88+MAX(145,S$2*вспомогат!$J$4)</f>
        <v>2784.8</v>
      </c>
      <c r="T88" s="96">
        <f>Odessa!T88+MAX(145,T$2*вспомогат!$J$4)</f>
        <v>3003.3999999999996</v>
      </c>
      <c r="U88" s="96">
        <f>Odessa!U88+MAX(145,U$2*вспомогат!$J$4)</f>
        <v>3222</v>
      </c>
      <c r="V88" s="96">
        <f>Odessa!V88+MAX(145,V$2*вспомогат!$J$4)</f>
        <v>3440.6</v>
      </c>
      <c r="W88" s="96">
        <f>Odessa!W88+MAX(145,W$2*вспомогат!$J$4)</f>
        <v>3659.2</v>
      </c>
      <c r="X88" s="96">
        <f>Odessa!X88+MAX(145,X$2*вспомогат!$J$4)</f>
        <v>3877.8</v>
      </c>
      <c r="Y88" s="96">
        <f>Odessa!Y88+MAX(145,Y$2*вспомогат!$J$4)</f>
        <v>4096.3999999999996</v>
      </c>
      <c r="Z88" s="96">
        <f>Odessa!Z88+MAX(145,Z$2*вспомогат!$J$4)</f>
        <v>4315</v>
      </c>
    </row>
    <row r="89" spans="2:26">
      <c r="B89" s="12" t="s">
        <v>228</v>
      </c>
      <c r="C89" s="12" t="s">
        <v>229</v>
      </c>
      <c r="D89" s="15" t="s">
        <v>9</v>
      </c>
      <c r="E89" s="94"/>
      <c r="F89" s="95"/>
      <c r="G89" s="96">
        <f>Odessa!G89+MAX(145,G$2*вспомогат!$J$4)</f>
        <v>368.6</v>
      </c>
      <c r="H89" s="96">
        <f>Odessa!H89+MAX(145,H$2*вспомогат!$J$4)</f>
        <v>549.20000000000005</v>
      </c>
      <c r="I89" s="96">
        <f>Odessa!I89+MAX(145,I$2*вспомогат!$J$4)</f>
        <v>729.8</v>
      </c>
      <c r="J89" s="96">
        <f>Odessa!J89+MAX(145,J$2*вспомогат!$J$4)</f>
        <v>910.4</v>
      </c>
      <c r="K89" s="96">
        <f>Odessa!K89+MAX(145,K$2*вспомогат!$J$4)</f>
        <v>1071</v>
      </c>
      <c r="L89" s="96">
        <f>Odessa!L89+MAX(145,L$2*вспомогат!$J$4)</f>
        <v>1286.5999999999999</v>
      </c>
      <c r="M89" s="96">
        <f>Odessa!M89+MAX(145,M$2*вспомогат!$J$4)</f>
        <v>1502.1999999999998</v>
      </c>
      <c r="N89" s="96">
        <f>Odessa!N89+MAX(145,N$2*вспомогат!$J$4)</f>
        <v>1717.8</v>
      </c>
      <c r="O89" s="96">
        <f>Odessa!O89+MAX(145,O$2*вспомогат!$J$4)</f>
        <v>1933.4</v>
      </c>
      <c r="P89" s="96">
        <f>Odessa!P89+MAX(145,P$2*вспомогат!$J$4)</f>
        <v>2149</v>
      </c>
      <c r="Q89" s="96">
        <f>Odessa!Q89+MAX(145,Q$2*вспомогат!$J$4)</f>
        <v>2314.6</v>
      </c>
      <c r="R89" s="96">
        <f>Odessa!R89+MAX(145,R$2*вспомогат!$J$4)</f>
        <v>2530.1999999999998</v>
      </c>
      <c r="S89" s="96">
        <f>Odessa!S89+MAX(145,S$2*вспомогат!$J$4)</f>
        <v>2745.8</v>
      </c>
      <c r="T89" s="96">
        <f>Odessa!T89+MAX(145,T$2*вспомогат!$J$4)</f>
        <v>2961.3999999999996</v>
      </c>
      <c r="U89" s="96">
        <f>Odessa!U89+MAX(145,U$2*вспомогат!$J$4)</f>
        <v>3177</v>
      </c>
      <c r="V89" s="96">
        <f>Odessa!V89+MAX(145,V$2*вспомогат!$J$4)</f>
        <v>3392.6</v>
      </c>
      <c r="W89" s="96">
        <f>Odessa!W89+MAX(145,W$2*вспомогат!$J$4)</f>
        <v>3608.2</v>
      </c>
      <c r="X89" s="96">
        <f>Odessa!X89+MAX(145,X$2*вспомогат!$J$4)</f>
        <v>3823.8</v>
      </c>
      <c r="Y89" s="96">
        <f>Odessa!Y89+MAX(145,Y$2*вспомогат!$J$4)</f>
        <v>4039.3999999999996</v>
      </c>
      <c r="Z89" s="96">
        <f>Odessa!Z89+MAX(145,Z$2*вспомогат!$J$4)</f>
        <v>4255</v>
      </c>
    </row>
    <row r="90" spans="2:26">
      <c r="B90" s="88" t="s">
        <v>36</v>
      </c>
      <c r="C90" s="88" t="s">
        <v>37</v>
      </c>
      <c r="D90" s="89" t="s">
        <v>230</v>
      </c>
      <c r="E90" s="2"/>
      <c r="F90" s="2"/>
      <c r="G90" s="96" t="e">
        <f>Odessa!G90+MAX(145,G$2*вспомогат!$J$4)</f>
        <v>#VALUE!</v>
      </c>
      <c r="H90" s="96" t="e">
        <f>Odessa!H90+MAX(145,H$2*вспомогат!$J$4)</f>
        <v>#VALUE!</v>
      </c>
      <c r="I90" s="96" t="e">
        <f>Odessa!I90+MAX(145,I$2*вспомогат!$J$4)</f>
        <v>#VALUE!</v>
      </c>
      <c r="J90" s="96" t="e">
        <f>Odessa!J90+MAX(145,J$2*вспомогат!$J$4)</f>
        <v>#VALUE!</v>
      </c>
      <c r="K90" s="96" t="e">
        <f>Odessa!K90+MAX(145,K$2*вспомогат!$J$4)</f>
        <v>#VALUE!</v>
      </c>
      <c r="L90" s="96" t="e">
        <f>Odessa!L90+MAX(145,L$2*вспомогат!$J$4)</f>
        <v>#VALUE!</v>
      </c>
      <c r="M90" s="96" t="e">
        <f>Odessa!M90+MAX(145,M$2*вспомогат!$J$4)</f>
        <v>#VALUE!</v>
      </c>
      <c r="N90" s="96" t="e">
        <f>Odessa!N90+MAX(145,N$2*вспомогат!$J$4)</f>
        <v>#VALUE!</v>
      </c>
      <c r="O90" s="96" t="e">
        <f>Odessa!O90+MAX(145,O$2*вспомогат!$J$4)</f>
        <v>#VALUE!</v>
      </c>
      <c r="P90" s="96" t="e">
        <f>Odessa!P90+MAX(145,P$2*вспомогат!$J$4)</f>
        <v>#VALUE!</v>
      </c>
      <c r="Q90" s="96" t="e">
        <f>Odessa!Q90+MAX(145,Q$2*вспомогат!$J$4)</f>
        <v>#VALUE!</v>
      </c>
      <c r="R90" s="96" t="e">
        <f>Odessa!R90+MAX(145,R$2*вспомогат!$J$4)</f>
        <v>#VALUE!</v>
      </c>
      <c r="S90" s="96" t="e">
        <f>Odessa!S90+MAX(145,S$2*вспомогат!$J$4)</f>
        <v>#VALUE!</v>
      </c>
      <c r="T90" s="96" t="e">
        <f>Odessa!T90+MAX(145,T$2*вспомогат!$J$4)</f>
        <v>#VALUE!</v>
      </c>
      <c r="U90" s="96" t="e">
        <f>Odessa!U90+MAX(145,U$2*вспомогат!$J$4)</f>
        <v>#VALUE!</v>
      </c>
      <c r="V90" s="96" t="e">
        <f>Odessa!V90+MAX(145,V$2*вспомогат!$J$4)</f>
        <v>#VALUE!</v>
      </c>
      <c r="W90" s="96" t="e">
        <f>Odessa!W90+MAX(145,W$2*вспомогат!$J$4)</f>
        <v>#VALUE!</v>
      </c>
      <c r="X90" s="96" t="e">
        <f>Odessa!X90+MAX(145,X$2*вспомогат!$J$4)</f>
        <v>#VALUE!</v>
      </c>
      <c r="Y90" s="96" t="e">
        <f>Odessa!Y90+MAX(145,Y$2*вспомогат!$J$4)</f>
        <v>#VALUE!</v>
      </c>
      <c r="Z90" s="96" t="e">
        <f>Odessa!Z90+MAX(145,Z$2*вспомогат!$J$4)</f>
        <v>#VALUE!</v>
      </c>
    </row>
    <row r="91" spans="2:26">
      <c r="B91" s="88" t="s">
        <v>7</v>
      </c>
      <c r="C91" s="88" t="s">
        <v>197</v>
      </c>
      <c r="D91" s="89" t="s">
        <v>9</v>
      </c>
      <c r="E91" s="2"/>
      <c r="F91" s="2"/>
      <c r="G91" s="96" t="e">
        <f>Odessa!G91+MAX(145,G$2*вспомогат!$J$4)</f>
        <v>#VALUE!</v>
      </c>
      <c r="H91" s="96" t="e">
        <f>Odessa!H91+MAX(145,H$2*вспомогат!$J$4)</f>
        <v>#VALUE!</v>
      </c>
      <c r="I91" s="96" t="e">
        <f>Odessa!I91+MAX(145,I$2*вспомогат!$J$4)</f>
        <v>#VALUE!</v>
      </c>
      <c r="J91" s="96" t="e">
        <f>Odessa!J91+MAX(145,J$2*вспомогат!$J$4)</f>
        <v>#VALUE!</v>
      </c>
      <c r="K91" s="96" t="e">
        <f>Odessa!K91+MAX(145,K$2*вспомогат!$J$4)</f>
        <v>#VALUE!</v>
      </c>
      <c r="L91" s="96" t="e">
        <f>Odessa!L91+MAX(145,L$2*вспомогат!$J$4)</f>
        <v>#VALUE!</v>
      </c>
      <c r="M91" s="96" t="e">
        <f>Odessa!M91+MAX(145,M$2*вспомогат!$J$4)</f>
        <v>#VALUE!</v>
      </c>
      <c r="N91" s="96" t="e">
        <f>Odessa!N91+MAX(145,N$2*вспомогат!$J$4)</f>
        <v>#VALUE!</v>
      </c>
      <c r="O91" s="96" t="e">
        <f>Odessa!O91+MAX(145,O$2*вспомогат!$J$4)</f>
        <v>#VALUE!</v>
      </c>
      <c r="P91" s="96" t="e">
        <f>Odessa!P91+MAX(145,P$2*вспомогат!$J$4)</f>
        <v>#VALUE!</v>
      </c>
      <c r="Q91" s="96" t="e">
        <f>Odessa!Q91+MAX(145,Q$2*вспомогат!$J$4)</f>
        <v>#VALUE!</v>
      </c>
      <c r="R91" s="96" t="e">
        <f>Odessa!R91+MAX(145,R$2*вспомогат!$J$4)</f>
        <v>#VALUE!</v>
      </c>
      <c r="S91" s="96" t="e">
        <f>Odessa!S91+MAX(145,S$2*вспомогат!$J$4)</f>
        <v>#VALUE!</v>
      </c>
      <c r="T91" s="96" t="e">
        <f>Odessa!T91+MAX(145,T$2*вспомогат!$J$4)</f>
        <v>#VALUE!</v>
      </c>
      <c r="U91" s="96" t="e">
        <f>Odessa!U91+MAX(145,U$2*вспомогат!$J$4)</f>
        <v>#VALUE!</v>
      </c>
      <c r="V91" s="96" t="e">
        <f>Odessa!V91+MAX(145,V$2*вспомогат!$J$4)</f>
        <v>#VALUE!</v>
      </c>
      <c r="W91" s="96" t="e">
        <f>Odessa!W91+MAX(145,W$2*вспомогат!$J$4)</f>
        <v>#VALUE!</v>
      </c>
      <c r="X91" s="96" t="e">
        <f>Odessa!X91+MAX(145,X$2*вспомогат!$J$4)</f>
        <v>#VALUE!</v>
      </c>
      <c r="Y91" s="96" t="e">
        <f>Odessa!Y91+MAX(145,Y$2*вспомогат!$J$4)</f>
        <v>#VALUE!</v>
      </c>
      <c r="Z91" s="96" t="e">
        <f>Odessa!Z91+MAX(145,Z$2*вспомогат!$J$4)</f>
        <v>#VALUE!</v>
      </c>
    </row>
    <row r="92" spans="2:26">
      <c r="B92" s="88" t="s">
        <v>57</v>
      </c>
      <c r="C92" s="88" t="s">
        <v>58</v>
      </c>
      <c r="D92" s="89" t="s">
        <v>9</v>
      </c>
      <c r="E92" s="2"/>
      <c r="F92" s="2"/>
      <c r="G92" s="96" t="e">
        <f>Odessa!G92+MAX(145,G$2*вспомогат!$J$4)</f>
        <v>#VALUE!</v>
      </c>
      <c r="H92" s="96" t="e">
        <f>Odessa!H92+MAX(145,H$2*вспомогат!$J$4)</f>
        <v>#VALUE!</v>
      </c>
      <c r="I92" s="96" t="e">
        <f>Odessa!I92+MAX(145,I$2*вспомогат!$J$4)</f>
        <v>#VALUE!</v>
      </c>
      <c r="J92" s="96" t="e">
        <f>Odessa!J92+MAX(145,J$2*вспомогат!$J$4)</f>
        <v>#VALUE!</v>
      </c>
      <c r="K92" s="96" t="e">
        <f>Odessa!K92+MAX(145,K$2*вспомогат!$J$4)</f>
        <v>#VALUE!</v>
      </c>
      <c r="L92" s="96" t="e">
        <f>Odessa!L92+MAX(145,L$2*вспомогат!$J$4)</f>
        <v>#VALUE!</v>
      </c>
      <c r="M92" s="96" t="e">
        <f>Odessa!M92+MAX(145,M$2*вспомогат!$J$4)</f>
        <v>#VALUE!</v>
      </c>
      <c r="N92" s="96" t="e">
        <f>Odessa!N92+MAX(145,N$2*вспомогат!$J$4)</f>
        <v>#VALUE!</v>
      </c>
      <c r="O92" s="96" t="e">
        <f>Odessa!O92+MAX(145,O$2*вспомогат!$J$4)</f>
        <v>#VALUE!</v>
      </c>
      <c r="P92" s="96" t="e">
        <f>Odessa!P92+MAX(145,P$2*вспомогат!$J$4)</f>
        <v>#VALUE!</v>
      </c>
      <c r="Q92" s="96" t="e">
        <f>Odessa!Q92+MAX(145,Q$2*вспомогат!$J$4)</f>
        <v>#VALUE!</v>
      </c>
      <c r="R92" s="96" t="e">
        <f>Odessa!R92+MAX(145,R$2*вспомогат!$J$4)</f>
        <v>#VALUE!</v>
      </c>
      <c r="S92" s="96" t="e">
        <f>Odessa!S92+MAX(145,S$2*вспомогат!$J$4)</f>
        <v>#VALUE!</v>
      </c>
      <c r="T92" s="96" t="e">
        <f>Odessa!T92+MAX(145,T$2*вспомогат!$J$4)</f>
        <v>#VALUE!</v>
      </c>
      <c r="U92" s="96" t="e">
        <f>Odessa!U92+MAX(145,U$2*вспомогат!$J$4)</f>
        <v>#VALUE!</v>
      </c>
      <c r="V92" s="96" t="e">
        <f>Odessa!V92+MAX(145,V$2*вспомогат!$J$4)</f>
        <v>#VALUE!</v>
      </c>
      <c r="W92" s="96" t="e">
        <f>Odessa!W92+MAX(145,W$2*вспомогат!$J$4)</f>
        <v>#VALUE!</v>
      </c>
      <c r="X92" s="96" t="e">
        <f>Odessa!X92+MAX(145,X$2*вспомогат!$J$4)</f>
        <v>#VALUE!</v>
      </c>
      <c r="Y92" s="96" t="e">
        <f>Odessa!Y92+MAX(145,Y$2*вспомогат!$J$4)</f>
        <v>#VALUE!</v>
      </c>
      <c r="Z92" s="96" t="e">
        <f>Odessa!Z92+MAX(145,Z$2*вспомогат!$J$4)</f>
        <v>#VALUE!</v>
      </c>
    </row>
    <row r="93" spans="2:26">
      <c r="B93" s="88" t="s">
        <v>247</v>
      </c>
      <c r="C93" s="88" t="s">
        <v>103</v>
      </c>
      <c r="D93" s="89" t="s">
        <v>230</v>
      </c>
      <c r="E93" s="2"/>
      <c r="F93" s="2"/>
      <c r="G93" s="96" t="e">
        <f>Odessa!G93+MAX(145,G$2*вспомогат!$J$4)</f>
        <v>#VALUE!</v>
      </c>
      <c r="H93" s="96" t="e">
        <f>Odessa!H93+MAX(145,H$2*вспомогат!$J$4)</f>
        <v>#VALUE!</v>
      </c>
      <c r="I93" s="96" t="e">
        <f>Odessa!I93+MAX(145,I$2*вспомогат!$J$4)</f>
        <v>#VALUE!</v>
      </c>
      <c r="J93" s="96" t="e">
        <f>Odessa!J93+MAX(145,J$2*вспомогат!$J$4)</f>
        <v>#VALUE!</v>
      </c>
      <c r="K93" s="96" t="e">
        <f>Odessa!K93+MAX(145,K$2*вспомогат!$J$4)</f>
        <v>#VALUE!</v>
      </c>
      <c r="L93" s="96" t="e">
        <f>Odessa!L93+MAX(145,L$2*вспомогат!$J$4)</f>
        <v>#VALUE!</v>
      </c>
      <c r="M93" s="96" t="e">
        <f>Odessa!M93+MAX(145,M$2*вспомогат!$J$4)</f>
        <v>#VALUE!</v>
      </c>
      <c r="N93" s="96" t="e">
        <f>Odessa!N93+MAX(145,N$2*вспомогат!$J$4)</f>
        <v>#VALUE!</v>
      </c>
      <c r="O93" s="96" t="e">
        <f>Odessa!O93+MAX(145,O$2*вспомогат!$J$4)</f>
        <v>#VALUE!</v>
      </c>
      <c r="P93" s="96" t="e">
        <f>Odessa!P93+MAX(145,P$2*вспомогат!$J$4)</f>
        <v>#VALUE!</v>
      </c>
      <c r="Q93" s="96" t="e">
        <f>Odessa!Q93+MAX(145,Q$2*вспомогат!$J$4)</f>
        <v>#VALUE!</v>
      </c>
      <c r="R93" s="96" t="e">
        <f>Odessa!R93+MAX(145,R$2*вспомогат!$J$4)</f>
        <v>#VALUE!</v>
      </c>
      <c r="S93" s="96" t="e">
        <f>Odessa!S93+MAX(145,S$2*вспомогат!$J$4)</f>
        <v>#VALUE!</v>
      </c>
      <c r="T93" s="96" t="e">
        <f>Odessa!T93+MAX(145,T$2*вспомогат!$J$4)</f>
        <v>#VALUE!</v>
      </c>
      <c r="U93" s="96" t="e">
        <f>Odessa!U93+MAX(145,U$2*вспомогат!$J$4)</f>
        <v>#VALUE!</v>
      </c>
      <c r="V93" s="96" t="e">
        <f>Odessa!V93+MAX(145,V$2*вспомогат!$J$4)</f>
        <v>#VALUE!</v>
      </c>
      <c r="W93" s="96" t="e">
        <f>Odessa!W93+MAX(145,W$2*вспомогат!$J$4)</f>
        <v>#VALUE!</v>
      </c>
      <c r="X93" s="96" t="e">
        <f>Odessa!X93+MAX(145,X$2*вспомогат!$J$4)</f>
        <v>#VALUE!</v>
      </c>
      <c r="Y93" s="96" t="e">
        <f>Odessa!Y93+MAX(145,Y$2*вспомогат!$J$4)</f>
        <v>#VALUE!</v>
      </c>
      <c r="Z93" s="96" t="e">
        <f>Odessa!Z93+MAX(145,Z$2*вспомогат!$J$4)</f>
        <v>#VALUE!</v>
      </c>
    </row>
    <row r="94" spans="2:26">
      <c r="B94" s="12" t="s">
        <v>232</v>
      </c>
      <c r="C94" s="88" t="s">
        <v>75</v>
      </c>
      <c r="D94" s="89" t="s">
        <v>230</v>
      </c>
      <c r="E94" s="2"/>
      <c r="F94" s="2"/>
      <c r="G94" s="96" t="e">
        <f>Odessa!G94+MAX(145,G$2*вспомогат!$J$4)</f>
        <v>#VALUE!</v>
      </c>
      <c r="H94" s="96" t="e">
        <f>Odessa!H94+MAX(145,H$2*вспомогат!$J$4)</f>
        <v>#VALUE!</v>
      </c>
      <c r="I94" s="96" t="e">
        <f>Odessa!I94+MAX(145,I$2*вспомогат!$J$4)</f>
        <v>#VALUE!</v>
      </c>
      <c r="J94" s="96" t="e">
        <f>Odessa!J94+MAX(145,J$2*вспомогат!$J$4)</f>
        <v>#VALUE!</v>
      </c>
      <c r="K94" s="96" t="e">
        <f>Odessa!K94+MAX(145,K$2*вспомогат!$J$4)</f>
        <v>#VALUE!</v>
      </c>
      <c r="L94" s="96" t="e">
        <f>Odessa!L94+MAX(145,L$2*вспомогат!$J$4)</f>
        <v>#VALUE!</v>
      </c>
      <c r="M94" s="96" t="e">
        <f>Odessa!M94+MAX(145,M$2*вспомогат!$J$4)</f>
        <v>#VALUE!</v>
      </c>
      <c r="N94" s="96" t="e">
        <f>Odessa!N94+MAX(145,N$2*вспомогат!$J$4)</f>
        <v>#VALUE!</v>
      </c>
      <c r="O94" s="96" t="e">
        <f>Odessa!O94+MAX(145,O$2*вспомогат!$J$4)</f>
        <v>#VALUE!</v>
      </c>
      <c r="P94" s="96" t="e">
        <f>Odessa!P94+MAX(145,P$2*вспомогат!$J$4)</f>
        <v>#VALUE!</v>
      </c>
      <c r="Q94" s="96" t="e">
        <f>Odessa!Q94+MAX(145,Q$2*вспомогат!$J$4)</f>
        <v>#VALUE!</v>
      </c>
      <c r="R94" s="96" t="e">
        <f>Odessa!R94+MAX(145,R$2*вспомогат!$J$4)</f>
        <v>#VALUE!</v>
      </c>
      <c r="S94" s="96" t="e">
        <f>Odessa!S94+MAX(145,S$2*вспомогат!$J$4)</f>
        <v>#VALUE!</v>
      </c>
      <c r="T94" s="96" t="e">
        <f>Odessa!T94+MAX(145,T$2*вспомогат!$J$4)</f>
        <v>#VALUE!</v>
      </c>
      <c r="U94" s="96" t="e">
        <f>Odessa!U94+MAX(145,U$2*вспомогат!$J$4)</f>
        <v>#VALUE!</v>
      </c>
      <c r="V94" s="96" t="e">
        <f>Odessa!V94+MAX(145,V$2*вспомогат!$J$4)</f>
        <v>#VALUE!</v>
      </c>
      <c r="W94" s="96" t="e">
        <f>Odessa!W94+MAX(145,W$2*вспомогат!$J$4)</f>
        <v>#VALUE!</v>
      </c>
      <c r="X94" s="96" t="e">
        <f>Odessa!X94+MAX(145,X$2*вспомогат!$J$4)</f>
        <v>#VALUE!</v>
      </c>
      <c r="Y94" s="96" t="e">
        <f>Odessa!Y94+MAX(145,Y$2*вспомогат!$J$4)</f>
        <v>#VALUE!</v>
      </c>
      <c r="Z94" s="96" t="e">
        <f>Odessa!Z94+MAX(145,Z$2*вспомогат!$J$4)</f>
        <v>#VALUE!</v>
      </c>
    </row>
    <row r="95" spans="2:26">
      <c r="B95" s="12" t="s">
        <v>235</v>
      </c>
      <c r="C95" s="88" t="s">
        <v>58</v>
      </c>
      <c r="D95" s="89" t="s">
        <v>230</v>
      </c>
      <c r="E95" s="2"/>
      <c r="F95" s="2"/>
      <c r="G95" s="96" t="e">
        <f>Odessa!G95+MAX(145,G$2*вспомогат!$J$4)</f>
        <v>#VALUE!</v>
      </c>
      <c r="H95" s="96" t="e">
        <f>Odessa!H95+MAX(145,H$2*вспомогат!$J$4)</f>
        <v>#VALUE!</v>
      </c>
      <c r="I95" s="96" t="e">
        <f>Odessa!I95+MAX(145,I$2*вспомогат!$J$4)</f>
        <v>#VALUE!</v>
      </c>
      <c r="J95" s="96" t="e">
        <f>Odessa!J95+MAX(145,J$2*вспомогат!$J$4)</f>
        <v>#VALUE!</v>
      </c>
      <c r="K95" s="96" t="e">
        <f>Odessa!K95+MAX(145,K$2*вспомогат!$J$4)</f>
        <v>#VALUE!</v>
      </c>
      <c r="L95" s="96" t="e">
        <f>Odessa!L95+MAX(145,L$2*вспомогат!$J$4)</f>
        <v>#VALUE!</v>
      </c>
      <c r="M95" s="96" t="e">
        <f>Odessa!M95+MAX(145,M$2*вспомогат!$J$4)</f>
        <v>#VALUE!</v>
      </c>
      <c r="N95" s="96" t="e">
        <f>Odessa!N95+MAX(145,N$2*вспомогат!$J$4)</f>
        <v>#VALUE!</v>
      </c>
      <c r="O95" s="96" t="e">
        <f>Odessa!O95+MAX(145,O$2*вспомогат!$J$4)</f>
        <v>#VALUE!</v>
      </c>
      <c r="P95" s="96" t="e">
        <f>Odessa!P95+MAX(145,P$2*вспомогат!$J$4)</f>
        <v>#VALUE!</v>
      </c>
      <c r="Q95" s="96" t="e">
        <f>Odessa!Q95+MAX(145,Q$2*вспомогат!$J$4)</f>
        <v>#VALUE!</v>
      </c>
      <c r="R95" s="96" t="e">
        <f>Odessa!R95+MAX(145,R$2*вспомогат!$J$4)</f>
        <v>#VALUE!</v>
      </c>
      <c r="S95" s="96" t="e">
        <f>Odessa!S95+MAX(145,S$2*вспомогат!$J$4)</f>
        <v>#VALUE!</v>
      </c>
      <c r="T95" s="96" t="e">
        <f>Odessa!T95+MAX(145,T$2*вспомогат!$J$4)</f>
        <v>#VALUE!</v>
      </c>
      <c r="U95" s="96" t="e">
        <f>Odessa!U95+MAX(145,U$2*вспомогат!$J$4)</f>
        <v>#VALUE!</v>
      </c>
      <c r="V95" s="96" t="e">
        <f>Odessa!V95+MAX(145,V$2*вспомогат!$J$4)</f>
        <v>#VALUE!</v>
      </c>
      <c r="W95" s="96" t="e">
        <f>Odessa!W95+MAX(145,W$2*вспомогат!$J$4)</f>
        <v>#VALUE!</v>
      </c>
      <c r="X95" s="96" t="e">
        <f>Odessa!X95+MAX(145,X$2*вспомогат!$J$4)</f>
        <v>#VALUE!</v>
      </c>
      <c r="Y95" s="96" t="e">
        <f>Odessa!Y95+MAX(145,Y$2*вспомогат!$J$4)</f>
        <v>#VALUE!</v>
      </c>
      <c r="Z95" s="96" t="e">
        <f>Odessa!Z95+MAX(145,Z$2*вспомогат!$J$4)</f>
        <v>#VALUE!</v>
      </c>
    </row>
    <row r="96" spans="2:26">
      <c r="B96" s="12" t="s">
        <v>262</v>
      </c>
      <c r="C96" s="88" t="s">
        <v>263</v>
      </c>
      <c r="D96" s="89" t="s">
        <v>230</v>
      </c>
      <c r="E96" s="2"/>
      <c r="F96" s="2"/>
      <c r="G96" s="96" t="e">
        <f>Odessa!G96+MAX(145,G$2*вспомогат!$J$4)</f>
        <v>#VALUE!</v>
      </c>
      <c r="H96" s="96" t="e">
        <f>Odessa!H96+MAX(145,H$2*вспомогат!$J$4)</f>
        <v>#VALUE!</v>
      </c>
      <c r="I96" s="96" t="e">
        <f>Odessa!I96+MAX(145,I$2*вспомогат!$J$4)</f>
        <v>#VALUE!</v>
      </c>
      <c r="J96" s="96" t="e">
        <f>Odessa!J96+MAX(145,J$2*вспомогат!$J$4)</f>
        <v>#VALUE!</v>
      </c>
      <c r="K96" s="96" t="e">
        <f>Odessa!K96+MAX(145,K$2*вспомогат!$J$4)</f>
        <v>#VALUE!</v>
      </c>
      <c r="L96" s="96" t="e">
        <f>Odessa!L96+MAX(145,L$2*вспомогат!$J$4)</f>
        <v>#VALUE!</v>
      </c>
      <c r="M96" s="96" t="e">
        <f>Odessa!M96+MAX(145,M$2*вспомогат!$J$4)</f>
        <v>#VALUE!</v>
      </c>
      <c r="N96" s="96" t="e">
        <f>Odessa!N96+MAX(145,N$2*вспомогат!$J$4)</f>
        <v>#VALUE!</v>
      </c>
      <c r="O96" s="96" t="e">
        <f>Odessa!O96+MAX(145,O$2*вспомогат!$J$4)</f>
        <v>#VALUE!</v>
      </c>
      <c r="P96" s="96" t="e">
        <f>Odessa!P96+MAX(145,P$2*вспомогат!$J$4)</f>
        <v>#VALUE!</v>
      </c>
      <c r="Q96" s="96" t="e">
        <f>Odessa!Q96+MAX(145,Q$2*вспомогат!$J$4)</f>
        <v>#VALUE!</v>
      </c>
      <c r="R96" s="96" t="e">
        <f>Odessa!R96+MAX(145,R$2*вспомогат!$J$4)</f>
        <v>#VALUE!</v>
      </c>
      <c r="S96" s="96" t="e">
        <f>Odessa!S96+MAX(145,S$2*вспомогат!$J$4)</f>
        <v>#VALUE!</v>
      </c>
      <c r="T96" s="96" t="e">
        <f>Odessa!T96+MAX(145,T$2*вспомогат!$J$4)</f>
        <v>#VALUE!</v>
      </c>
      <c r="U96" s="96" t="e">
        <f>Odessa!U96+MAX(145,U$2*вспомогат!$J$4)</f>
        <v>#VALUE!</v>
      </c>
      <c r="V96" s="96" t="e">
        <f>Odessa!V96+MAX(145,V$2*вспомогат!$J$4)</f>
        <v>#VALUE!</v>
      </c>
      <c r="W96" s="96" t="e">
        <f>Odessa!W96+MAX(145,W$2*вспомогат!$J$4)</f>
        <v>#VALUE!</v>
      </c>
      <c r="X96" s="96" t="e">
        <f>Odessa!X96+MAX(145,X$2*вспомогат!$J$4)</f>
        <v>#VALUE!</v>
      </c>
      <c r="Y96" s="96" t="e">
        <f>Odessa!Y96+MAX(145,Y$2*вспомогат!$J$4)</f>
        <v>#VALUE!</v>
      </c>
      <c r="Z96" s="96" t="e">
        <f>Odessa!Z96+MAX(145,Z$2*вспомогат!$J$4)</f>
        <v>#VALUE!</v>
      </c>
    </row>
    <row r="97" spans="2:26">
      <c r="B97" s="121" t="s">
        <v>236</v>
      </c>
      <c r="C97" s="88" t="s">
        <v>103</v>
      </c>
      <c r="D97" s="89" t="s">
        <v>13</v>
      </c>
      <c r="E97" s="2"/>
      <c r="F97" s="2"/>
      <c r="G97" s="96">
        <f>Odessa!G97+MAX(145,G$2*вспомогат!$J$4)</f>
        <v>353.5090909090909</v>
      </c>
      <c r="H97" s="96">
        <f>Odessa!H97+MAX(145,H$2*вспомогат!$J$4)</f>
        <v>519.0181818181818</v>
      </c>
      <c r="I97" s="96">
        <f>Odessa!I97+MAX(145,I$2*вспомогат!$J$4)</f>
        <v>684.5272727272727</v>
      </c>
      <c r="J97" s="96">
        <f>Odessa!J97+MAX(145,J$2*вспомогат!$J$4)</f>
        <v>850.0363636363636</v>
      </c>
      <c r="K97" s="96">
        <f>Odessa!K97+MAX(145,K$2*вспомогат!$J$4)</f>
        <v>995.5454545454545</v>
      </c>
      <c r="L97" s="96">
        <f>Odessa!L97+MAX(145,L$2*вспомогат!$J$4)</f>
        <v>1196.0545454545454</v>
      </c>
      <c r="M97" s="96">
        <f>Odessa!M97+MAX(145,M$2*вспомогат!$J$4)</f>
        <v>1396.5636363636363</v>
      </c>
      <c r="N97" s="96">
        <f>Odessa!N97+MAX(145,N$2*вспомогат!$J$4)</f>
        <v>1597.0727272727272</v>
      </c>
      <c r="O97" s="96">
        <f>Odessa!O97+MAX(145,O$2*вспомогат!$J$4)</f>
        <v>1797.5818181818181</v>
      </c>
      <c r="P97" s="96">
        <f>Odessa!P97+MAX(145,P$2*вспомогат!$J$4)</f>
        <v>1998.090909090909</v>
      </c>
      <c r="Q97" s="96">
        <f>Odessa!Q97+MAX(145,Q$2*вспомогат!$J$4)</f>
        <v>2148.6</v>
      </c>
      <c r="R97" s="96">
        <f>Odessa!R97+MAX(145,R$2*вспомогат!$J$4)</f>
        <v>2349.1090909090908</v>
      </c>
      <c r="S97" s="96">
        <f>Odessa!S97+MAX(145,S$2*вспомогат!$J$4)</f>
        <v>2549.6181818181817</v>
      </c>
      <c r="T97" s="96">
        <f>Odessa!T97+MAX(145,T$2*вспомогат!$J$4)</f>
        <v>2750.1272727272726</v>
      </c>
      <c r="U97" s="96">
        <f>Odessa!U97+MAX(145,U$2*вспомогат!$J$4)</f>
        <v>2950.6363636363635</v>
      </c>
      <c r="V97" s="96">
        <f>Odessa!V97+MAX(145,V$2*вспомогат!$J$4)</f>
        <v>3151.1454545454544</v>
      </c>
      <c r="W97" s="96">
        <f>Odessa!W97+MAX(145,W$2*вспомогат!$J$4)</f>
        <v>3351.6545454545453</v>
      </c>
      <c r="X97" s="96">
        <f>Odessa!X97+MAX(145,X$2*вспомогат!$J$4)</f>
        <v>3552.1636363636362</v>
      </c>
      <c r="Y97" s="96">
        <f>Odessa!Y97+MAX(145,Y$2*вспомогат!$J$4)</f>
        <v>3752.6727272727271</v>
      </c>
      <c r="Z97" s="96">
        <f>Odessa!Z97+MAX(145,Z$2*вспомогат!$J$4)</f>
        <v>3953.181818181818</v>
      </c>
    </row>
    <row r="98" spans="2:26">
      <c r="B98" s="121" t="s">
        <v>264</v>
      </c>
      <c r="C98" s="121" t="s">
        <v>197</v>
      </c>
      <c r="D98" s="89" t="s">
        <v>230</v>
      </c>
      <c r="E98" s="2"/>
      <c r="F98" s="2"/>
      <c r="G98" s="96" t="e">
        <f>Odessa!G98+MAX(145,G$2*вспомогат!$J$4)</f>
        <v>#VALUE!</v>
      </c>
      <c r="H98" s="96" t="e">
        <f>Odessa!H98+MAX(145,H$2*вспомогат!$J$4)</f>
        <v>#VALUE!</v>
      </c>
      <c r="I98" s="96" t="e">
        <f>Odessa!I98+MAX(145,I$2*вспомогат!$J$4)</f>
        <v>#VALUE!</v>
      </c>
      <c r="J98" s="96" t="e">
        <f>Odessa!J98+MAX(145,J$2*вспомогат!$J$4)</f>
        <v>#VALUE!</v>
      </c>
      <c r="K98" s="96" t="e">
        <f>Odessa!K98+MAX(145,K$2*вспомогат!$J$4)</f>
        <v>#VALUE!</v>
      </c>
      <c r="L98" s="96" t="e">
        <f>Odessa!L98+MAX(145,L$2*вспомогат!$J$4)</f>
        <v>#VALUE!</v>
      </c>
      <c r="M98" s="96" t="e">
        <f>Odessa!M98+MAX(145,M$2*вспомогат!$J$4)</f>
        <v>#VALUE!</v>
      </c>
      <c r="N98" s="96" t="e">
        <f>Odessa!N98+MAX(145,N$2*вспомогат!$J$4)</f>
        <v>#VALUE!</v>
      </c>
      <c r="O98" s="96" t="e">
        <f>Odessa!O98+MAX(145,O$2*вспомогат!$J$4)</f>
        <v>#VALUE!</v>
      </c>
      <c r="P98" s="96" t="e">
        <f>Odessa!P98+MAX(145,P$2*вспомогат!$J$4)</f>
        <v>#VALUE!</v>
      </c>
      <c r="Q98" s="96" t="e">
        <f>Odessa!Q98+MAX(145,Q$2*вспомогат!$J$4)</f>
        <v>#VALUE!</v>
      </c>
      <c r="R98" s="96" t="e">
        <f>Odessa!R98+MAX(145,R$2*вспомогат!$J$4)</f>
        <v>#VALUE!</v>
      </c>
      <c r="S98" s="96" t="e">
        <f>Odessa!S98+MAX(145,S$2*вспомогат!$J$4)</f>
        <v>#VALUE!</v>
      </c>
      <c r="T98" s="96" t="e">
        <f>Odessa!T98+MAX(145,T$2*вспомогат!$J$4)</f>
        <v>#VALUE!</v>
      </c>
      <c r="U98" s="96" t="e">
        <f>Odessa!U98+MAX(145,U$2*вспомогат!$J$4)</f>
        <v>#VALUE!</v>
      </c>
      <c r="V98" s="96" t="e">
        <f>Odessa!V98+MAX(145,V$2*вспомогат!$J$4)</f>
        <v>#VALUE!</v>
      </c>
      <c r="W98" s="96" t="e">
        <f>Odessa!W98+MAX(145,W$2*вспомогат!$J$4)</f>
        <v>#VALUE!</v>
      </c>
      <c r="X98" s="96" t="e">
        <f>Odessa!X98+MAX(145,X$2*вспомогат!$J$4)</f>
        <v>#VALUE!</v>
      </c>
      <c r="Y98" s="96" t="e">
        <f>Odessa!Y98+MAX(145,Y$2*вспомогат!$J$4)</f>
        <v>#VALUE!</v>
      </c>
      <c r="Z98" s="96" t="e">
        <f>Odessa!Z98+MAX(145,Z$2*вспомогат!$J$4)</f>
        <v>#VALUE!</v>
      </c>
    </row>
    <row r="99" spans="2:26">
      <c r="B99" s="121" t="s">
        <v>237</v>
      </c>
      <c r="C99" s="88" t="s">
        <v>103</v>
      </c>
      <c r="D99" s="89" t="s">
        <v>13</v>
      </c>
      <c r="E99" s="2"/>
      <c r="F99" s="2"/>
      <c r="G99" s="96">
        <f>Odessa!G99+MAX(145,G$2*вспомогат!$J$4)</f>
        <v>352.5090909090909</v>
      </c>
      <c r="H99" s="96">
        <f>Odessa!H99+MAX(145,H$2*вспомогат!$J$4)</f>
        <v>517.0181818181818</v>
      </c>
      <c r="I99" s="96">
        <f>Odessa!I99+MAX(145,I$2*вспомогат!$J$4)</f>
        <v>681.5272727272727</v>
      </c>
      <c r="J99" s="96">
        <f>Odessa!J99+MAX(145,J$2*вспомогат!$J$4)</f>
        <v>846.0363636363636</v>
      </c>
      <c r="K99" s="96">
        <f>Odessa!K99+MAX(145,K$2*вспомогат!$J$4)</f>
        <v>990.5454545454545</v>
      </c>
      <c r="L99" s="96">
        <f>Odessa!L99+MAX(145,L$2*вспомогат!$J$4)</f>
        <v>1190.0545454545454</v>
      </c>
      <c r="M99" s="96">
        <f>Odessa!M99+MAX(145,M$2*вспомогат!$J$4)</f>
        <v>1389.5636363636363</v>
      </c>
      <c r="N99" s="96">
        <f>Odessa!N99+MAX(145,N$2*вспомогат!$J$4)</f>
        <v>1589.0727272727272</v>
      </c>
      <c r="O99" s="96">
        <f>Odessa!O99+MAX(145,O$2*вспомогат!$J$4)</f>
        <v>1788.5818181818181</v>
      </c>
      <c r="P99" s="96">
        <f>Odessa!P99+MAX(145,P$2*вспомогат!$J$4)</f>
        <v>1988.090909090909</v>
      </c>
      <c r="Q99" s="96">
        <f>Odessa!Q99+MAX(145,Q$2*вспомогат!$J$4)</f>
        <v>2137.6</v>
      </c>
      <c r="R99" s="96">
        <f>Odessa!R99+MAX(145,R$2*вспомогат!$J$4)</f>
        <v>2337.1090909090908</v>
      </c>
      <c r="S99" s="96">
        <f>Odessa!S99+MAX(145,S$2*вспомогат!$J$4)</f>
        <v>2536.6181818181817</v>
      </c>
      <c r="T99" s="96">
        <f>Odessa!T99+MAX(145,T$2*вспомогат!$J$4)</f>
        <v>2736.1272727272726</v>
      </c>
      <c r="U99" s="96">
        <f>Odessa!U99+MAX(145,U$2*вспомогат!$J$4)</f>
        <v>2935.6363636363635</v>
      </c>
      <c r="V99" s="96">
        <f>Odessa!V99+MAX(145,V$2*вспомогат!$J$4)</f>
        <v>3135.1454545454544</v>
      </c>
      <c r="W99" s="96">
        <f>Odessa!W99+MAX(145,W$2*вспомогат!$J$4)</f>
        <v>3334.6545454545453</v>
      </c>
      <c r="X99" s="96">
        <f>Odessa!X99+MAX(145,X$2*вспомогат!$J$4)</f>
        <v>3534.1636363636362</v>
      </c>
      <c r="Y99" s="96">
        <f>Odessa!Y99+MAX(145,Y$2*вспомогат!$J$4)</f>
        <v>3733.6727272727271</v>
      </c>
      <c r="Z99" s="96">
        <f>Odessa!Z99+MAX(145,Z$2*вспомогат!$J$4)</f>
        <v>3933.181818181818</v>
      </c>
    </row>
    <row r="100" spans="2:26">
      <c r="B100" s="12" t="s">
        <v>7</v>
      </c>
      <c r="C100" s="12" t="s">
        <v>8</v>
      </c>
      <c r="D100" s="89" t="s">
        <v>230</v>
      </c>
      <c r="E100" s="2"/>
      <c r="F100" s="2"/>
      <c r="G100" s="96" t="e">
        <f>Odessa!G100+MAX(145,G$2*вспомогат!$J$4)</f>
        <v>#VALUE!</v>
      </c>
      <c r="H100" s="96" t="e">
        <f>Odessa!H100+MAX(145,H$2*вспомогат!$J$4)</f>
        <v>#VALUE!</v>
      </c>
      <c r="I100" s="96" t="e">
        <f>Odessa!I100+MAX(145,I$2*вспомогат!$J$4)</f>
        <v>#VALUE!</v>
      </c>
      <c r="J100" s="96" t="e">
        <f>Odessa!J100+MAX(145,J$2*вспомогат!$J$4)</f>
        <v>#VALUE!</v>
      </c>
      <c r="K100" s="96" t="e">
        <f>Odessa!K100+MAX(145,K$2*вспомогат!$J$4)</f>
        <v>#VALUE!</v>
      </c>
      <c r="L100" s="96" t="e">
        <f>Odessa!L100+MAX(145,L$2*вспомогат!$J$4)</f>
        <v>#VALUE!</v>
      </c>
      <c r="M100" s="96" t="e">
        <f>Odessa!M100+MAX(145,M$2*вспомогат!$J$4)</f>
        <v>#VALUE!</v>
      </c>
      <c r="N100" s="96" t="e">
        <f>Odessa!N100+MAX(145,N$2*вспомогат!$J$4)</f>
        <v>#VALUE!</v>
      </c>
      <c r="O100" s="96" t="e">
        <f>Odessa!O100+MAX(145,O$2*вспомогат!$J$4)</f>
        <v>#VALUE!</v>
      </c>
      <c r="P100" s="96" t="e">
        <f>Odessa!P100+MAX(145,P$2*вспомогат!$J$4)</f>
        <v>#VALUE!</v>
      </c>
      <c r="Q100" s="96" t="e">
        <f>Odessa!Q100+MAX(145,Q$2*вспомогат!$J$4)</f>
        <v>#VALUE!</v>
      </c>
      <c r="R100" s="96" t="e">
        <f>Odessa!R100+MAX(145,R$2*вспомогат!$J$4)</f>
        <v>#VALUE!</v>
      </c>
      <c r="S100" s="96" t="e">
        <f>Odessa!S100+MAX(145,S$2*вспомогат!$J$4)</f>
        <v>#VALUE!</v>
      </c>
      <c r="T100" s="96" t="e">
        <f>Odessa!T100+MAX(145,T$2*вспомогат!$J$4)</f>
        <v>#VALUE!</v>
      </c>
      <c r="U100" s="96" t="e">
        <f>Odessa!U100+MAX(145,U$2*вспомогат!$J$4)</f>
        <v>#VALUE!</v>
      </c>
      <c r="V100" s="96" t="e">
        <f>Odessa!V100+MAX(145,V$2*вспомогат!$J$4)</f>
        <v>#VALUE!</v>
      </c>
      <c r="W100" s="96" t="e">
        <f>Odessa!W100+MAX(145,W$2*вспомогат!$J$4)</f>
        <v>#VALUE!</v>
      </c>
      <c r="X100" s="96" t="e">
        <f>Odessa!X100+MAX(145,X$2*вспомогат!$J$4)</f>
        <v>#VALUE!</v>
      </c>
      <c r="Y100" s="96" t="e">
        <f>Odessa!Y100+MAX(145,Y$2*вспомогат!$J$4)</f>
        <v>#VALUE!</v>
      </c>
      <c r="Z100" s="96" t="e">
        <f>Odessa!Z100+MAX(145,Z$2*вспомогат!$J$4)</f>
        <v>#VALUE!</v>
      </c>
    </row>
    <row r="101" spans="2:26">
      <c r="B101" s="121" t="s">
        <v>238</v>
      </c>
      <c r="C101" s="121" t="s">
        <v>22</v>
      </c>
      <c r="D101" s="89" t="s">
        <v>230</v>
      </c>
      <c r="E101" s="2"/>
      <c r="F101" s="2"/>
      <c r="G101" s="96" t="e">
        <f>Odessa!G101+MAX(145,G$2*вспомогат!$J$4)</f>
        <v>#VALUE!</v>
      </c>
      <c r="H101" s="96" t="e">
        <f>Odessa!H101+MAX(145,H$2*вспомогат!$J$4)</f>
        <v>#VALUE!</v>
      </c>
      <c r="I101" s="96" t="e">
        <f>Odessa!I101+MAX(145,I$2*вспомогат!$J$4)</f>
        <v>#VALUE!</v>
      </c>
      <c r="J101" s="96" t="e">
        <f>Odessa!J101+MAX(145,J$2*вспомогат!$J$4)</f>
        <v>#VALUE!</v>
      </c>
      <c r="K101" s="96" t="e">
        <f>Odessa!K101+MAX(145,K$2*вспомогат!$J$4)</f>
        <v>#VALUE!</v>
      </c>
      <c r="L101" s="96" t="e">
        <f>Odessa!L101+MAX(145,L$2*вспомогат!$J$4)</f>
        <v>#VALUE!</v>
      </c>
      <c r="M101" s="96" t="e">
        <f>Odessa!M101+MAX(145,M$2*вспомогат!$J$4)</f>
        <v>#VALUE!</v>
      </c>
      <c r="N101" s="96" t="e">
        <f>Odessa!N101+MAX(145,N$2*вспомогат!$J$4)</f>
        <v>#VALUE!</v>
      </c>
      <c r="O101" s="96" t="e">
        <f>Odessa!O101+MAX(145,O$2*вспомогат!$J$4)</f>
        <v>#VALUE!</v>
      </c>
      <c r="P101" s="96" t="e">
        <f>Odessa!P101+MAX(145,P$2*вспомогат!$J$4)</f>
        <v>#VALUE!</v>
      </c>
      <c r="Q101" s="96" t="e">
        <f>Odessa!Q101+MAX(145,Q$2*вспомогат!$J$4)</f>
        <v>#VALUE!</v>
      </c>
      <c r="R101" s="96" t="e">
        <f>Odessa!R101+MAX(145,R$2*вспомогат!$J$4)</f>
        <v>#VALUE!</v>
      </c>
      <c r="S101" s="96" t="e">
        <f>Odessa!S101+MAX(145,S$2*вспомогат!$J$4)</f>
        <v>#VALUE!</v>
      </c>
      <c r="T101" s="96" t="e">
        <f>Odessa!T101+MAX(145,T$2*вспомогат!$J$4)</f>
        <v>#VALUE!</v>
      </c>
      <c r="U101" s="96" t="e">
        <f>Odessa!U101+MAX(145,U$2*вспомогат!$J$4)</f>
        <v>#VALUE!</v>
      </c>
      <c r="V101" s="96" t="e">
        <f>Odessa!V101+MAX(145,V$2*вспомогат!$J$4)</f>
        <v>#VALUE!</v>
      </c>
      <c r="W101" s="96" t="e">
        <f>Odessa!W101+MAX(145,W$2*вспомогат!$J$4)</f>
        <v>#VALUE!</v>
      </c>
      <c r="X101" s="96" t="e">
        <f>Odessa!X101+MAX(145,X$2*вспомогат!$J$4)</f>
        <v>#VALUE!</v>
      </c>
      <c r="Y101" s="96" t="e">
        <f>Odessa!Y101+MAX(145,Y$2*вспомогат!$J$4)</f>
        <v>#VALUE!</v>
      </c>
      <c r="Z101" s="96" t="e">
        <f>Odessa!Z101+MAX(145,Z$2*вспомогат!$J$4)</f>
        <v>#VALUE!</v>
      </c>
    </row>
    <row r="102" spans="2:26">
      <c r="B102" s="121" t="s">
        <v>265</v>
      </c>
      <c r="C102" s="121" t="s">
        <v>266</v>
      </c>
      <c r="D102" s="89" t="s">
        <v>230</v>
      </c>
      <c r="E102" s="2"/>
      <c r="F102" s="2"/>
      <c r="G102" s="96" t="e">
        <f>Odessa!G102+MAX(145,G$2*вспомогат!$J$4)</f>
        <v>#VALUE!</v>
      </c>
      <c r="H102" s="96" t="e">
        <f>Odessa!H102+MAX(145,H$2*вспомогат!$J$4)</f>
        <v>#VALUE!</v>
      </c>
      <c r="I102" s="96" t="e">
        <f>Odessa!I102+MAX(145,I$2*вспомогат!$J$4)</f>
        <v>#VALUE!</v>
      </c>
      <c r="J102" s="96" t="e">
        <f>Odessa!J102+MAX(145,J$2*вспомогат!$J$4)</f>
        <v>#VALUE!</v>
      </c>
      <c r="K102" s="96" t="e">
        <f>Odessa!K102+MAX(145,K$2*вспомогат!$J$4)</f>
        <v>#VALUE!</v>
      </c>
      <c r="L102" s="96" t="e">
        <f>Odessa!L102+MAX(145,L$2*вспомогат!$J$4)</f>
        <v>#VALUE!</v>
      </c>
      <c r="M102" s="96" t="e">
        <f>Odessa!M102+MAX(145,M$2*вспомогат!$J$4)</f>
        <v>#VALUE!</v>
      </c>
      <c r="N102" s="96" t="e">
        <f>Odessa!N102+MAX(145,N$2*вспомогат!$J$4)</f>
        <v>#VALUE!</v>
      </c>
      <c r="O102" s="96" t="e">
        <f>Odessa!O102+MAX(145,O$2*вспомогат!$J$4)</f>
        <v>#VALUE!</v>
      </c>
      <c r="P102" s="96" t="e">
        <f>Odessa!P102+MAX(145,P$2*вспомогат!$J$4)</f>
        <v>#VALUE!</v>
      </c>
      <c r="Q102" s="96" t="e">
        <f>Odessa!Q102+MAX(145,Q$2*вспомогат!$J$4)</f>
        <v>#VALUE!</v>
      </c>
      <c r="R102" s="96" t="e">
        <f>Odessa!R102+MAX(145,R$2*вспомогат!$J$4)</f>
        <v>#VALUE!</v>
      </c>
      <c r="S102" s="96" t="e">
        <f>Odessa!S102+MAX(145,S$2*вспомогат!$J$4)</f>
        <v>#VALUE!</v>
      </c>
      <c r="T102" s="96" t="e">
        <f>Odessa!T102+MAX(145,T$2*вспомогат!$J$4)</f>
        <v>#VALUE!</v>
      </c>
      <c r="U102" s="96" t="e">
        <f>Odessa!U102+MAX(145,U$2*вспомогат!$J$4)</f>
        <v>#VALUE!</v>
      </c>
      <c r="V102" s="96" t="e">
        <f>Odessa!V102+MAX(145,V$2*вспомогат!$J$4)</f>
        <v>#VALUE!</v>
      </c>
      <c r="W102" s="96" t="e">
        <f>Odessa!W102+MAX(145,W$2*вспомогат!$J$4)</f>
        <v>#VALUE!</v>
      </c>
      <c r="X102" s="96" t="e">
        <f>Odessa!X102+MAX(145,X$2*вспомогат!$J$4)</f>
        <v>#VALUE!</v>
      </c>
      <c r="Y102" s="96" t="e">
        <f>Odessa!Y102+MAX(145,Y$2*вспомогат!$J$4)</f>
        <v>#VALUE!</v>
      </c>
      <c r="Z102" s="96" t="e">
        <f>Odessa!Z102+MAX(145,Z$2*вспомогат!$J$4)</f>
        <v>#VALUE!</v>
      </c>
    </row>
    <row r="103" spans="2:26">
      <c r="B103" s="121" t="s">
        <v>239</v>
      </c>
      <c r="C103" s="88" t="s">
        <v>103</v>
      </c>
      <c r="D103" s="89" t="s">
        <v>13</v>
      </c>
      <c r="E103" s="2"/>
      <c r="F103" s="2"/>
      <c r="G103" s="96">
        <f>Odessa!G103+MAX(145,G$2*вспомогат!$J$4)</f>
        <v>362.5090909090909</v>
      </c>
      <c r="H103" s="96">
        <f>Odessa!H103+MAX(145,H$2*вспомогат!$J$4)</f>
        <v>537.0181818181818</v>
      </c>
      <c r="I103" s="96">
        <f>Odessa!I103+MAX(145,I$2*вспомогат!$J$4)</f>
        <v>711.5272727272727</v>
      </c>
      <c r="J103" s="96">
        <f>Odessa!J103+MAX(145,J$2*вспомогат!$J$4)</f>
        <v>886.0363636363636</v>
      </c>
      <c r="K103" s="96">
        <f>Odessa!K103+MAX(145,K$2*вспомогат!$J$4)</f>
        <v>1040.5454545454545</v>
      </c>
      <c r="L103" s="96">
        <f>Odessa!L103+MAX(145,L$2*вспомогат!$J$4)</f>
        <v>1250.0545454545454</v>
      </c>
      <c r="M103" s="96">
        <f>Odessa!M103+MAX(145,M$2*вспомогат!$J$4)</f>
        <v>1459.5636363636363</v>
      </c>
      <c r="N103" s="96">
        <f>Odessa!N103+MAX(145,N$2*вспомогат!$J$4)</f>
        <v>1669.0727272727272</v>
      </c>
      <c r="O103" s="96">
        <f>Odessa!O103+MAX(145,O$2*вспомогат!$J$4)</f>
        <v>1878.5818181818181</v>
      </c>
      <c r="P103" s="96">
        <f>Odessa!P103+MAX(145,P$2*вспомогат!$J$4)</f>
        <v>2088.090909090909</v>
      </c>
      <c r="Q103" s="96">
        <f>Odessa!Q103+MAX(145,Q$2*вспомогат!$J$4)</f>
        <v>2247.6</v>
      </c>
      <c r="R103" s="96">
        <f>Odessa!R103+MAX(145,R$2*вспомогат!$J$4)</f>
        <v>2457.1090909090908</v>
      </c>
      <c r="S103" s="96">
        <f>Odessa!S103+MAX(145,S$2*вспомогат!$J$4)</f>
        <v>2666.6181818181817</v>
      </c>
      <c r="T103" s="96">
        <f>Odessa!T103+MAX(145,T$2*вспомогат!$J$4)</f>
        <v>2876.1272727272726</v>
      </c>
      <c r="U103" s="96">
        <f>Odessa!U103+MAX(145,U$2*вспомогат!$J$4)</f>
        <v>3085.6363636363635</v>
      </c>
      <c r="V103" s="96">
        <f>Odessa!V103+MAX(145,V$2*вспомогат!$J$4)</f>
        <v>3295.1454545454544</v>
      </c>
      <c r="W103" s="96">
        <f>Odessa!W103+MAX(145,W$2*вспомогат!$J$4)</f>
        <v>3504.6545454545453</v>
      </c>
      <c r="X103" s="96">
        <f>Odessa!X103+MAX(145,X$2*вспомогат!$J$4)</f>
        <v>3714.1636363636362</v>
      </c>
      <c r="Y103" s="96">
        <f>Odessa!Y103+MAX(145,Y$2*вспомогат!$J$4)</f>
        <v>3923.6727272727271</v>
      </c>
      <c r="Z103" s="96">
        <f>Odessa!Z103+MAX(145,Z$2*вспомогат!$J$4)</f>
        <v>4133.181818181818</v>
      </c>
    </row>
    <row r="104" spans="2:26">
      <c r="B104" s="121" t="s">
        <v>240</v>
      </c>
      <c r="C104" s="88" t="s">
        <v>103</v>
      </c>
      <c r="D104" s="89" t="s">
        <v>230</v>
      </c>
      <c r="E104" s="2"/>
      <c r="F104" s="2"/>
      <c r="G104" s="96" t="e">
        <f>Odessa!G104+MAX(145,G$2*вспомогат!$J$4)</f>
        <v>#VALUE!</v>
      </c>
      <c r="H104" s="96" t="e">
        <f>Odessa!H104+MAX(145,H$2*вспомогат!$J$4)</f>
        <v>#VALUE!</v>
      </c>
      <c r="I104" s="96" t="e">
        <f>Odessa!I104+MAX(145,I$2*вспомогат!$J$4)</f>
        <v>#VALUE!</v>
      </c>
      <c r="J104" s="96" t="e">
        <f>Odessa!J104+MAX(145,J$2*вспомогат!$J$4)</f>
        <v>#VALUE!</v>
      </c>
      <c r="K104" s="96" t="e">
        <f>Odessa!K104+MAX(145,K$2*вспомогат!$J$4)</f>
        <v>#VALUE!</v>
      </c>
      <c r="L104" s="96" t="e">
        <f>Odessa!L104+MAX(145,L$2*вспомогат!$J$4)</f>
        <v>#VALUE!</v>
      </c>
      <c r="M104" s="96" t="e">
        <f>Odessa!M104+MAX(145,M$2*вспомогат!$J$4)</f>
        <v>#VALUE!</v>
      </c>
      <c r="N104" s="96" t="e">
        <f>Odessa!N104+MAX(145,N$2*вспомогат!$J$4)</f>
        <v>#VALUE!</v>
      </c>
      <c r="O104" s="96" t="e">
        <f>Odessa!O104+MAX(145,O$2*вспомогат!$J$4)</f>
        <v>#VALUE!</v>
      </c>
      <c r="P104" s="96" t="e">
        <f>Odessa!P104+MAX(145,P$2*вспомогат!$J$4)</f>
        <v>#VALUE!</v>
      </c>
      <c r="Q104" s="96" t="e">
        <f>Odessa!Q104+MAX(145,Q$2*вспомогат!$J$4)</f>
        <v>#VALUE!</v>
      </c>
      <c r="R104" s="96" t="e">
        <f>Odessa!R104+MAX(145,R$2*вспомогат!$J$4)</f>
        <v>#VALUE!</v>
      </c>
      <c r="S104" s="96" t="e">
        <f>Odessa!S104+MAX(145,S$2*вспомогат!$J$4)</f>
        <v>#VALUE!</v>
      </c>
      <c r="T104" s="96" t="e">
        <f>Odessa!T104+MAX(145,T$2*вспомогат!$J$4)</f>
        <v>#VALUE!</v>
      </c>
      <c r="U104" s="96" t="e">
        <f>Odessa!U104+MAX(145,U$2*вспомогат!$J$4)</f>
        <v>#VALUE!</v>
      </c>
      <c r="V104" s="96" t="e">
        <f>Odessa!V104+MAX(145,V$2*вспомогат!$J$4)</f>
        <v>#VALUE!</v>
      </c>
      <c r="W104" s="96" t="e">
        <f>Odessa!W104+MAX(145,W$2*вспомогат!$J$4)</f>
        <v>#VALUE!</v>
      </c>
      <c r="X104" s="96" t="e">
        <f>Odessa!X104+MAX(145,X$2*вспомогат!$J$4)</f>
        <v>#VALUE!</v>
      </c>
      <c r="Y104" s="96" t="e">
        <f>Odessa!Y104+MAX(145,Y$2*вспомогат!$J$4)</f>
        <v>#VALUE!</v>
      </c>
      <c r="Z104" s="96" t="e">
        <f>Odessa!Z104+MAX(145,Z$2*вспомогат!$J$4)</f>
        <v>#VALUE!</v>
      </c>
    </row>
    <row r="105" spans="2:26">
      <c r="B105" s="81" t="s">
        <v>231</v>
      </c>
      <c r="C105" s="81" t="s">
        <v>77</v>
      </c>
      <c r="D105" s="89" t="s">
        <v>230</v>
      </c>
      <c r="E105" s="2"/>
      <c r="F105" s="2"/>
      <c r="G105" s="96" t="e">
        <f>Odessa!G105+MAX(145,G$2*вспомогат!$J$4)</f>
        <v>#VALUE!</v>
      </c>
      <c r="H105" s="96" t="e">
        <f>Odessa!H105+MAX(145,H$2*вспомогат!$J$4)</f>
        <v>#VALUE!</v>
      </c>
      <c r="I105" s="96" t="e">
        <f>Odessa!I105+MAX(145,I$2*вспомогат!$J$4)</f>
        <v>#VALUE!</v>
      </c>
      <c r="J105" s="96" t="e">
        <f>Odessa!J105+MAX(145,J$2*вспомогат!$J$4)</f>
        <v>#VALUE!</v>
      </c>
      <c r="K105" s="96" t="e">
        <f>Odessa!K105+MAX(145,K$2*вспомогат!$J$4)</f>
        <v>#VALUE!</v>
      </c>
      <c r="L105" s="96" t="e">
        <f>Odessa!L105+MAX(145,L$2*вспомогат!$J$4)</f>
        <v>#VALUE!</v>
      </c>
      <c r="M105" s="96" t="e">
        <f>Odessa!M105+MAX(145,M$2*вспомогат!$J$4)</f>
        <v>#VALUE!</v>
      </c>
      <c r="N105" s="96" t="e">
        <f>Odessa!N105+MAX(145,N$2*вспомогат!$J$4)</f>
        <v>#VALUE!</v>
      </c>
      <c r="O105" s="96" t="e">
        <f>Odessa!O105+MAX(145,O$2*вспомогат!$J$4)</f>
        <v>#VALUE!</v>
      </c>
      <c r="P105" s="96" t="e">
        <f>Odessa!P105+MAX(145,P$2*вспомогат!$J$4)</f>
        <v>#VALUE!</v>
      </c>
      <c r="Q105" s="96" t="e">
        <f>Odessa!Q105+MAX(145,Q$2*вспомогат!$J$4)</f>
        <v>#VALUE!</v>
      </c>
      <c r="R105" s="96" t="e">
        <f>Odessa!R105+MAX(145,R$2*вспомогат!$J$4)</f>
        <v>#VALUE!</v>
      </c>
      <c r="S105" s="96" t="e">
        <f>Odessa!S105+MAX(145,S$2*вспомогат!$J$4)</f>
        <v>#VALUE!</v>
      </c>
      <c r="T105" s="96" t="e">
        <f>Odessa!T105+MAX(145,T$2*вспомогат!$J$4)</f>
        <v>#VALUE!</v>
      </c>
      <c r="U105" s="96" t="e">
        <f>Odessa!U105+MAX(145,U$2*вспомогат!$J$4)</f>
        <v>#VALUE!</v>
      </c>
      <c r="V105" s="96" t="e">
        <f>Odessa!V105+MAX(145,V$2*вспомогат!$J$4)</f>
        <v>#VALUE!</v>
      </c>
      <c r="W105" s="96" t="e">
        <f>Odessa!W105+MAX(145,W$2*вспомогат!$J$4)</f>
        <v>#VALUE!</v>
      </c>
      <c r="X105" s="96" t="e">
        <f>Odessa!X105+MAX(145,X$2*вспомогат!$J$4)</f>
        <v>#VALUE!</v>
      </c>
      <c r="Y105" s="96" t="e">
        <f>Odessa!Y105+MAX(145,Y$2*вспомогат!$J$4)</f>
        <v>#VALUE!</v>
      </c>
      <c r="Z105" s="96" t="e">
        <f>Odessa!Z105+MAX(145,Z$2*вспомогат!$J$4)</f>
        <v>#VALUE!</v>
      </c>
    </row>
    <row r="106" spans="2:26">
      <c r="B106" s="124" t="s">
        <v>241</v>
      </c>
      <c r="C106" s="88" t="s">
        <v>103</v>
      </c>
      <c r="D106" s="89" t="s">
        <v>13</v>
      </c>
      <c r="E106" s="2"/>
      <c r="F106" s="2"/>
      <c r="G106" s="96">
        <f>Odessa!G106+MAX(145,G$2*вспомогат!$J$4)</f>
        <v>410.5090909090909</v>
      </c>
      <c r="H106" s="96">
        <f>Odessa!H106+MAX(145,H$2*вспомогат!$J$4)</f>
        <v>633.0181818181818</v>
      </c>
      <c r="I106" s="96">
        <f>Odessa!I106+MAX(145,I$2*вспомогат!$J$4)</f>
        <v>855.5272727272727</v>
      </c>
      <c r="J106" s="96">
        <f>Odessa!J106+MAX(145,J$2*вспомогат!$J$4)</f>
        <v>1078.0363636363636</v>
      </c>
      <c r="K106" s="96">
        <f>Odessa!K106+MAX(145,K$2*вспомогат!$J$4)</f>
        <v>1280.5454545454545</v>
      </c>
      <c r="L106" s="96">
        <f>Odessa!L106+MAX(145,L$2*вспомогат!$J$4)</f>
        <v>1538.0545454545454</v>
      </c>
      <c r="M106" s="96">
        <f>Odessa!M106+MAX(145,M$2*вспомогат!$J$4)</f>
        <v>1795.5636363636363</v>
      </c>
      <c r="N106" s="96">
        <f>Odessa!N106+MAX(145,N$2*вспомогат!$J$4)</f>
        <v>2053.0727272727272</v>
      </c>
      <c r="O106" s="96">
        <f>Odessa!O106+MAX(145,O$2*вспомогат!$J$4)</f>
        <v>2310.5818181818181</v>
      </c>
      <c r="P106" s="96">
        <f>Odessa!P106+MAX(145,P$2*вспомогат!$J$4)</f>
        <v>2568.090909090909</v>
      </c>
      <c r="Q106" s="96">
        <f>Odessa!Q106+MAX(145,Q$2*вспомогат!$J$4)</f>
        <v>2775.6</v>
      </c>
      <c r="R106" s="96">
        <f>Odessa!R106+MAX(145,R$2*вспомогат!$J$4)</f>
        <v>3033.1090909090908</v>
      </c>
      <c r="S106" s="96">
        <f>Odessa!S106+MAX(145,S$2*вспомогат!$J$4)</f>
        <v>3290.6181818181817</v>
      </c>
      <c r="T106" s="96">
        <f>Odessa!T106+MAX(145,T$2*вспомогат!$J$4)</f>
        <v>3548.1272727272726</v>
      </c>
      <c r="U106" s="96">
        <f>Odessa!U106+MAX(145,U$2*вспомогат!$J$4)</f>
        <v>3805.6363636363635</v>
      </c>
      <c r="V106" s="96">
        <f>Odessa!V106+MAX(145,V$2*вспомогат!$J$4)</f>
        <v>4063.1454545454544</v>
      </c>
      <c r="W106" s="96">
        <f>Odessa!W106+MAX(145,W$2*вспомогат!$J$4)</f>
        <v>4320.6545454545449</v>
      </c>
      <c r="X106" s="96">
        <f>Odessa!X106+MAX(145,X$2*вспомогат!$J$4)</f>
        <v>4578.1636363636362</v>
      </c>
      <c r="Y106" s="96">
        <f>Odessa!Y106+MAX(145,Y$2*вспомогат!$J$4)</f>
        <v>4835.6727272727276</v>
      </c>
      <c r="Z106" s="96">
        <f>Odessa!Z106+MAX(145,Z$2*вспомогат!$J$4)</f>
        <v>5093.181818181818</v>
      </c>
    </row>
    <row r="107" spans="2:26">
      <c r="B107" s="121" t="s">
        <v>242</v>
      </c>
      <c r="C107" s="88" t="s">
        <v>103</v>
      </c>
      <c r="D107" s="89" t="s">
        <v>230</v>
      </c>
      <c r="E107" s="2"/>
      <c r="F107" s="2"/>
      <c r="G107" s="96" t="e">
        <f>Odessa!G107+MAX(145,G$2*вспомогат!$J$4)</f>
        <v>#VALUE!</v>
      </c>
      <c r="H107" s="96" t="e">
        <f>Odessa!H107+MAX(145,H$2*вспомогат!$J$4)</f>
        <v>#VALUE!</v>
      </c>
      <c r="I107" s="96" t="e">
        <f>Odessa!I107+MAX(145,I$2*вспомогат!$J$4)</f>
        <v>#VALUE!</v>
      </c>
      <c r="J107" s="96" t="e">
        <f>Odessa!J107+MAX(145,J$2*вспомогат!$J$4)</f>
        <v>#VALUE!</v>
      </c>
      <c r="K107" s="96" t="e">
        <f>Odessa!K107+MAX(145,K$2*вспомогат!$J$4)</f>
        <v>#VALUE!</v>
      </c>
      <c r="L107" s="96" t="e">
        <f>Odessa!L107+MAX(145,L$2*вспомогат!$J$4)</f>
        <v>#VALUE!</v>
      </c>
      <c r="M107" s="96" t="e">
        <f>Odessa!M107+MAX(145,M$2*вспомогат!$J$4)</f>
        <v>#VALUE!</v>
      </c>
      <c r="N107" s="96" t="e">
        <f>Odessa!N107+MAX(145,N$2*вспомогат!$J$4)</f>
        <v>#VALUE!</v>
      </c>
      <c r="O107" s="96" t="e">
        <f>Odessa!O107+MAX(145,O$2*вспомогат!$J$4)</f>
        <v>#VALUE!</v>
      </c>
      <c r="P107" s="96" t="e">
        <f>Odessa!P107+MAX(145,P$2*вспомогат!$J$4)</f>
        <v>#VALUE!</v>
      </c>
      <c r="Q107" s="96" t="e">
        <f>Odessa!Q107+MAX(145,Q$2*вспомогат!$J$4)</f>
        <v>#VALUE!</v>
      </c>
      <c r="R107" s="96" t="e">
        <f>Odessa!R107+MAX(145,R$2*вспомогат!$J$4)</f>
        <v>#VALUE!</v>
      </c>
      <c r="S107" s="96" t="e">
        <f>Odessa!S107+MAX(145,S$2*вспомогат!$J$4)</f>
        <v>#VALUE!</v>
      </c>
      <c r="T107" s="96" t="e">
        <f>Odessa!T107+MAX(145,T$2*вспомогат!$J$4)</f>
        <v>#VALUE!</v>
      </c>
      <c r="U107" s="96" t="e">
        <f>Odessa!U107+MAX(145,U$2*вспомогат!$J$4)</f>
        <v>#VALUE!</v>
      </c>
      <c r="V107" s="96" t="e">
        <f>Odessa!V107+MAX(145,V$2*вспомогат!$J$4)</f>
        <v>#VALUE!</v>
      </c>
      <c r="W107" s="96" t="e">
        <f>Odessa!W107+MAX(145,W$2*вспомогат!$J$4)</f>
        <v>#VALUE!</v>
      </c>
      <c r="X107" s="96" t="e">
        <f>Odessa!X107+MAX(145,X$2*вспомогат!$J$4)</f>
        <v>#VALUE!</v>
      </c>
      <c r="Y107" s="96" t="e">
        <f>Odessa!Y107+MAX(145,Y$2*вспомогат!$J$4)</f>
        <v>#VALUE!</v>
      </c>
      <c r="Z107" s="96" t="e">
        <f>Odessa!Z107+MAX(145,Z$2*вспомогат!$J$4)</f>
        <v>#VALUE!</v>
      </c>
    </row>
    <row r="108" spans="2:26">
      <c r="B108" s="121" t="s">
        <v>267</v>
      </c>
      <c r="C108" s="121" t="s">
        <v>8</v>
      </c>
      <c r="D108" s="89" t="s">
        <v>230</v>
      </c>
      <c r="E108" s="2"/>
      <c r="F108" s="2"/>
      <c r="G108" s="96" t="e">
        <f>Odessa!G108+MAX(145,G$2*вспомогат!$J$4)</f>
        <v>#VALUE!</v>
      </c>
      <c r="H108" s="96" t="e">
        <f>Odessa!H108+MAX(145,H$2*вспомогат!$J$4)</f>
        <v>#VALUE!</v>
      </c>
      <c r="I108" s="96" t="e">
        <f>Odessa!I108+MAX(145,I$2*вспомогат!$J$4)</f>
        <v>#VALUE!</v>
      </c>
      <c r="J108" s="96" t="e">
        <f>Odessa!J108+MAX(145,J$2*вспомогат!$J$4)</f>
        <v>#VALUE!</v>
      </c>
      <c r="K108" s="96" t="e">
        <f>Odessa!K108+MAX(145,K$2*вспомогат!$J$4)</f>
        <v>#VALUE!</v>
      </c>
      <c r="L108" s="96" t="e">
        <f>Odessa!L108+MAX(145,L$2*вспомогат!$J$4)</f>
        <v>#VALUE!</v>
      </c>
      <c r="M108" s="96" t="e">
        <f>Odessa!M108+MAX(145,M$2*вспомогат!$J$4)</f>
        <v>#VALUE!</v>
      </c>
      <c r="N108" s="96" t="e">
        <f>Odessa!N108+MAX(145,N$2*вспомогат!$J$4)</f>
        <v>#VALUE!</v>
      </c>
      <c r="O108" s="96" t="e">
        <f>Odessa!O108+MAX(145,O$2*вспомогат!$J$4)</f>
        <v>#VALUE!</v>
      </c>
      <c r="P108" s="96" t="e">
        <f>Odessa!P108+MAX(145,P$2*вспомогат!$J$4)</f>
        <v>#VALUE!</v>
      </c>
      <c r="Q108" s="96" t="e">
        <f>Odessa!Q108+MAX(145,Q$2*вспомогат!$J$4)</f>
        <v>#VALUE!</v>
      </c>
      <c r="R108" s="96" t="e">
        <f>Odessa!R108+MAX(145,R$2*вспомогат!$J$4)</f>
        <v>#VALUE!</v>
      </c>
      <c r="S108" s="96" t="e">
        <f>Odessa!S108+MAX(145,S$2*вспомогат!$J$4)</f>
        <v>#VALUE!</v>
      </c>
      <c r="T108" s="96" t="e">
        <f>Odessa!T108+MAX(145,T$2*вспомогат!$J$4)</f>
        <v>#VALUE!</v>
      </c>
      <c r="U108" s="96" t="e">
        <f>Odessa!U108+MAX(145,U$2*вспомогат!$J$4)</f>
        <v>#VALUE!</v>
      </c>
      <c r="V108" s="96" t="e">
        <f>Odessa!V108+MAX(145,V$2*вспомогат!$J$4)</f>
        <v>#VALUE!</v>
      </c>
      <c r="W108" s="96" t="e">
        <f>Odessa!W108+MAX(145,W$2*вспомогат!$J$4)</f>
        <v>#VALUE!</v>
      </c>
      <c r="X108" s="96" t="e">
        <f>Odessa!X108+MAX(145,X$2*вспомогат!$J$4)</f>
        <v>#VALUE!</v>
      </c>
      <c r="Y108" s="96" t="e">
        <f>Odessa!Y108+MAX(145,Y$2*вспомогат!$J$4)</f>
        <v>#VALUE!</v>
      </c>
      <c r="Z108" s="96" t="e">
        <f>Odessa!Z108+MAX(145,Z$2*вспомогат!$J$4)</f>
        <v>#VALUE!</v>
      </c>
    </row>
    <row r="109" spans="2:26">
      <c r="B109" s="121" t="s">
        <v>268</v>
      </c>
      <c r="C109" s="121" t="s">
        <v>197</v>
      </c>
      <c r="D109" s="89" t="s">
        <v>230</v>
      </c>
      <c r="E109" s="2"/>
      <c r="F109" s="2"/>
      <c r="G109" s="96" t="e">
        <f>Odessa!G109+MAX(145,G$2*вспомогат!$J$4)</f>
        <v>#VALUE!</v>
      </c>
      <c r="H109" s="96" t="e">
        <f>Odessa!H109+MAX(145,H$2*вспомогат!$J$4)</f>
        <v>#VALUE!</v>
      </c>
      <c r="I109" s="96" t="e">
        <f>Odessa!I109+MAX(145,I$2*вспомогат!$J$4)</f>
        <v>#VALUE!</v>
      </c>
      <c r="J109" s="96" t="e">
        <f>Odessa!J109+MAX(145,J$2*вспомогат!$J$4)</f>
        <v>#VALUE!</v>
      </c>
      <c r="K109" s="96" t="e">
        <f>Odessa!K109+MAX(145,K$2*вспомогат!$J$4)</f>
        <v>#VALUE!</v>
      </c>
      <c r="L109" s="96" t="e">
        <f>Odessa!L109+MAX(145,L$2*вспомогат!$J$4)</f>
        <v>#VALUE!</v>
      </c>
      <c r="M109" s="96" t="e">
        <f>Odessa!M109+MAX(145,M$2*вспомогат!$J$4)</f>
        <v>#VALUE!</v>
      </c>
      <c r="N109" s="96" t="e">
        <f>Odessa!N109+MAX(145,N$2*вспомогат!$J$4)</f>
        <v>#VALUE!</v>
      </c>
      <c r="O109" s="96" t="e">
        <f>Odessa!O109+MAX(145,O$2*вспомогат!$J$4)</f>
        <v>#VALUE!</v>
      </c>
      <c r="P109" s="96" t="e">
        <f>Odessa!P109+MAX(145,P$2*вспомогат!$J$4)</f>
        <v>#VALUE!</v>
      </c>
      <c r="Q109" s="96" t="e">
        <f>Odessa!Q109+MAX(145,Q$2*вспомогат!$J$4)</f>
        <v>#VALUE!</v>
      </c>
      <c r="R109" s="96" t="e">
        <f>Odessa!R109+MAX(145,R$2*вспомогат!$J$4)</f>
        <v>#VALUE!</v>
      </c>
      <c r="S109" s="96" t="e">
        <f>Odessa!S109+MAX(145,S$2*вспомогат!$J$4)</f>
        <v>#VALUE!</v>
      </c>
      <c r="T109" s="96" t="e">
        <f>Odessa!T109+MAX(145,T$2*вспомогат!$J$4)</f>
        <v>#VALUE!</v>
      </c>
      <c r="U109" s="96" t="e">
        <f>Odessa!U109+MAX(145,U$2*вспомогат!$J$4)</f>
        <v>#VALUE!</v>
      </c>
      <c r="V109" s="96" t="e">
        <f>Odessa!V109+MAX(145,V$2*вспомогат!$J$4)</f>
        <v>#VALUE!</v>
      </c>
      <c r="W109" s="96" t="e">
        <f>Odessa!W109+MAX(145,W$2*вспомогат!$J$4)</f>
        <v>#VALUE!</v>
      </c>
      <c r="X109" s="96" t="e">
        <f>Odessa!X109+MAX(145,X$2*вспомогат!$J$4)</f>
        <v>#VALUE!</v>
      </c>
      <c r="Y109" s="96" t="e">
        <f>Odessa!Y109+MAX(145,Y$2*вспомогат!$J$4)</f>
        <v>#VALUE!</v>
      </c>
      <c r="Z109" s="96" t="e">
        <f>Odessa!Z109+MAX(145,Z$2*вспомогат!$J$4)</f>
        <v>#VALUE!</v>
      </c>
    </row>
    <row r="110" spans="2:26">
      <c r="B110" s="121" t="s">
        <v>243</v>
      </c>
      <c r="C110" s="88" t="s">
        <v>103</v>
      </c>
      <c r="D110" s="89" t="s">
        <v>13</v>
      </c>
      <c r="E110" s="2"/>
      <c r="F110" s="2"/>
      <c r="G110" s="96">
        <f>Odessa!G110+MAX(145,G$2*вспомогат!$J$4)</f>
        <v>346.5090909090909</v>
      </c>
      <c r="H110" s="96">
        <f>Odessa!H110+MAX(145,H$2*вспомогат!$J$4)</f>
        <v>505.0181818181818</v>
      </c>
      <c r="I110" s="96">
        <f>Odessa!I110+MAX(145,I$2*вспомогат!$J$4)</f>
        <v>663.5272727272727</v>
      </c>
      <c r="J110" s="96">
        <f>Odessa!J110+MAX(145,J$2*вспомогат!$J$4)</f>
        <v>822.0363636363636</v>
      </c>
      <c r="K110" s="96">
        <f>Odessa!K110+MAX(145,K$2*вспомогат!$J$4)</f>
        <v>960.5454545454545</v>
      </c>
      <c r="L110" s="96">
        <f>Odessa!L110+MAX(145,L$2*вспомогат!$J$4)</f>
        <v>1154.0545454545454</v>
      </c>
      <c r="M110" s="96">
        <f>Odessa!M110+MAX(145,M$2*вспомогат!$J$4)</f>
        <v>1347.5636363636363</v>
      </c>
      <c r="N110" s="96">
        <f>Odessa!N110+MAX(145,N$2*вспомогат!$J$4)</f>
        <v>1541.0727272727272</v>
      </c>
      <c r="O110" s="96">
        <f>Odessa!O110+MAX(145,O$2*вспомогат!$J$4)</f>
        <v>1734.5818181818181</v>
      </c>
      <c r="P110" s="96">
        <f>Odessa!P110+MAX(145,P$2*вспомогат!$J$4)</f>
        <v>1928.090909090909</v>
      </c>
      <c r="Q110" s="96">
        <f>Odessa!Q110+MAX(145,Q$2*вспомогат!$J$4)</f>
        <v>2071.6</v>
      </c>
      <c r="R110" s="96">
        <f>Odessa!R110+MAX(145,R$2*вспомогат!$J$4)</f>
        <v>2265.1090909090908</v>
      </c>
      <c r="S110" s="96">
        <f>Odessa!S110+MAX(145,S$2*вспомогат!$J$4)</f>
        <v>2458.6181818181817</v>
      </c>
      <c r="T110" s="96">
        <f>Odessa!T110+MAX(145,T$2*вспомогат!$J$4)</f>
        <v>2652.1272727272726</v>
      </c>
      <c r="U110" s="96">
        <f>Odessa!U110+MAX(145,U$2*вспомогат!$J$4)</f>
        <v>2845.6363636363635</v>
      </c>
      <c r="V110" s="96">
        <f>Odessa!V110+MAX(145,V$2*вспомогат!$J$4)</f>
        <v>3039.1454545454544</v>
      </c>
      <c r="W110" s="96">
        <f>Odessa!W110+MAX(145,W$2*вспомогат!$J$4)</f>
        <v>3232.6545454545453</v>
      </c>
      <c r="X110" s="96">
        <f>Odessa!X110+MAX(145,X$2*вспомогат!$J$4)</f>
        <v>3426.1636363636362</v>
      </c>
      <c r="Y110" s="96">
        <f>Odessa!Y110+MAX(145,Y$2*вспомогат!$J$4)</f>
        <v>3619.6727272727271</v>
      </c>
      <c r="Z110" s="96">
        <f>Odessa!Z110+MAX(145,Z$2*вспомогат!$J$4)</f>
        <v>3813.181818181818</v>
      </c>
    </row>
    <row r="111" spans="2:26">
      <c r="B111" s="121" t="s">
        <v>244</v>
      </c>
      <c r="C111" s="88" t="s">
        <v>103</v>
      </c>
      <c r="D111" s="89" t="s">
        <v>13</v>
      </c>
      <c r="E111" s="2"/>
      <c r="F111" s="2"/>
      <c r="G111" s="96">
        <f>Odessa!G111+MAX(145,G$2*вспомогат!$J$4)</f>
        <v>399.5090909090909</v>
      </c>
      <c r="H111" s="96">
        <f>Odessa!H111+MAX(145,H$2*вспомогат!$J$4)</f>
        <v>611.0181818181818</v>
      </c>
      <c r="I111" s="96">
        <f>Odessa!I111+MAX(145,I$2*вспомогат!$J$4)</f>
        <v>822.5272727272727</v>
      </c>
      <c r="J111" s="96">
        <f>Odessa!J111+MAX(145,J$2*вспомогат!$J$4)</f>
        <v>1034.0363636363636</v>
      </c>
      <c r="K111" s="96">
        <f>Odessa!K111+MAX(145,K$2*вспомогат!$J$4)</f>
        <v>1225.5454545454545</v>
      </c>
      <c r="L111" s="96">
        <f>Odessa!L111+MAX(145,L$2*вспомогат!$J$4)</f>
        <v>1472.0545454545454</v>
      </c>
      <c r="M111" s="96">
        <f>Odessa!M111+MAX(145,M$2*вспомогат!$J$4)</f>
        <v>1718.5636363636363</v>
      </c>
      <c r="N111" s="96">
        <f>Odessa!N111+MAX(145,N$2*вспомогат!$J$4)</f>
        <v>1965.0727272727272</v>
      </c>
      <c r="O111" s="96">
        <f>Odessa!O111+MAX(145,O$2*вспомогат!$J$4)</f>
        <v>2211.5818181818181</v>
      </c>
      <c r="P111" s="96">
        <f>Odessa!P111+MAX(145,P$2*вспомогат!$J$4)</f>
        <v>2458.090909090909</v>
      </c>
      <c r="Q111" s="96">
        <f>Odessa!Q111+MAX(145,Q$2*вспомогат!$J$4)</f>
        <v>2654.6</v>
      </c>
      <c r="R111" s="96">
        <f>Odessa!R111+MAX(145,R$2*вспомогат!$J$4)</f>
        <v>2901.1090909090908</v>
      </c>
      <c r="S111" s="96">
        <f>Odessa!S111+MAX(145,S$2*вспомогат!$J$4)</f>
        <v>3147.6181818181817</v>
      </c>
      <c r="T111" s="96">
        <f>Odessa!T111+MAX(145,T$2*вспомогат!$J$4)</f>
        <v>3394.1272727272726</v>
      </c>
      <c r="U111" s="96">
        <f>Odessa!U111+MAX(145,U$2*вспомогат!$J$4)</f>
        <v>3640.6363636363635</v>
      </c>
      <c r="V111" s="96">
        <f>Odessa!V111+MAX(145,V$2*вспомогат!$J$4)</f>
        <v>3887.1454545454544</v>
      </c>
      <c r="W111" s="96">
        <f>Odessa!W111+MAX(145,W$2*вспомогат!$J$4)</f>
        <v>4133.6545454545449</v>
      </c>
      <c r="X111" s="96">
        <f>Odessa!X111+MAX(145,X$2*вспомогат!$J$4)</f>
        <v>4380.1636363636362</v>
      </c>
      <c r="Y111" s="96">
        <f>Odessa!Y111+MAX(145,Y$2*вспомогат!$J$4)</f>
        <v>4626.6727272727276</v>
      </c>
      <c r="Z111" s="96">
        <f>Odessa!Z111+MAX(145,Z$2*вспомогат!$J$4)</f>
        <v>4873.181818181818</v>
      </c>
    </row>
    <row r="112" spans="2:26">
      <c r="B112" s="121" t="s">
        <v>245</v>
      </c>
      <c r="C112" s="121" t="s">
        <v>22</v>
      </c>
      <c r="D112" s="89" t="s">
        <v>230</v>
      </c>
      <c r="E112" s="2"/>
      <c r="F112" s="2"/>
      <c r="G112" s="96" t="e">
        <f>Odessa!G112+MAX(145,G$2*вспомогат!$J$4)</f>
        <v>#VALUE!</v>
      </c>
      <c r="H112" s="96" t="e">
        <f>Odessa!H112+MAX(145,H$2*вспомогат!$J$4)</f>
        <v>#VALUE!</v>
      </c>
      <c r="I112" s="96" t="e">
        <f>Odessa!I112+MAX(145,I$2*вспомогат!$J$4)</f>
        <v>#VALUE!</v>
      </c>
      <c r="J112" s="96" t="e">
        <f>Odessa!J112+MAX(145,J$2*вспомогат!$J$4)</f>
        <v>#VALUE!</v>
      </c>
      <c r="K112" s="96" t="e">
        <f>Odessa!K112+MAX(145,K$2*вспомогат!$J$4)</f>
        <v>#VALUE!</v>
      </c>
      <c r="L112" s="96" t="e">
        <f>Odessa!L112+MAX(145,L$2*вспомогат!$J$4)</f>
        <v>#VALUE!</v>
      </c>
      <c r="M112" s="96" t="e">
        <f>Odessa!M112+MAX(145,M$2*вспомогат!$J$4)</f>
        <v>#VALUE!</v>
      </c>
      <c r="N112" s="96" t="e">
        <f>Odessa!N112+MAX(145,N$2*вспомогат!$J$4)</f>
        <v>#VALUE!</v>
      </c>
      <c r="O112" s="96" t="e">
        <f>Odessa!O112+MAX(145,O$2*вспомогат!$J$4)</f>
        <v>#VALUE!</v>
      </c>
      <c r="P112" s="96" t="e">
        <f>Odessa!P112+MAX(145,P$2*вспомогат!$J$4)</f>
        <v>#VALUE!</v>
      </c>
      <c r="Q112" s="96" t="e">
        <f>Odessa!Q112+MAX(145,Q$2*вспомогат!$J$4)</f>
        <v>#VALUE!</v>
      </c>
      <c r="R112" s="96" t="e">
        <f>Odessa!R112+MAX(145,R$2*вспомогат!$J$4)</f>
        <v>#VALUE!</v>
      </c>
      <c r="S112" s="96" t="e">
        <f>Odessa!S112+MAX(145,S$2*вспомогат!$J$4)</f>
        <v>#VALUE!</v>
      </c>
      <c r="T112" s="96" t="e">
        <f>Odessa!T112+MAX(145,T$2*вспомогат!$J$4)</f>
        <v>#VALUE!</v>
      </c>
      <c r="U112" s="96" t="e">
        <f>Odessa!U112+MAX(145,U$2*вспомогат!$J$4)</f>
        <v>#VALUE!</v>
      </c>
      <c r="V112" s="96" t="e">
        <f>Odessa!V112+MAX(145,V$2*вспомогат!$J$4)</f>
        <v>#VALUE!</v>
      </c>
      <c r="W112" s="96" t="e">
        <f>Odessa!W112+MAX(145,W$2*вспомогат!$J$4)</f>
        <v>#VALUE!</v>
      </c>
      <c r="X112" s="96" t="e">
        <f>Odessa!X112+MAX(145,X$2*вспомогат!$J$4)</f>
        <v>#VALUE!</v>
      </c>
      <c r="Y112" s="96" t="e">
        <f>Odessa!Y112+MAX(145,Y$2*вспомогат!$J$4)</f>
        <v>#VALUE!</v>
      </c>
      <c r="Z112" s="96" t="e">
        <f>Odessa!Z112+MAX(145,Z$2*вспомогат!$J$4)</f>
        <v>#VALUE!</v>
      </c>
    </row>
    <row r="113" spans="2:26">
      <c r="B113" s="121" t="s">
        <v>269</v>
      </c>
      <c r="C113" s="121" t="s">
        <v>270</v>
      </c>
      <c r="D113" s="89" t="s">
        <v>230</v>
      </c>
      <c r="E113" s="2"/>
      <c r="F113" s="2"/>
      <c r="G113" s="96" t="e">
        <f>Odessa!G113+MAX(145,G$2*вспомогат!$J$4)</f>
        <v>#VALUE!</v>
      </c>
      <c r="H113" s="96" t="e">
        <f>Odessa!H113+MAX(145,H$2*вспомогат!$J$4)</f>
        <v>#VALUE!</v>
      </c>
      <c r="I113" s="96" t="e">
        <f>Odessa!I113+MAX(145,I$2*вспомогат!$J$4)</f>
        <v>#VALUE!</v>
      </c>
      <c r="J113" s="96" t="e">
        <f>Odessa!J113+MAX(145,J$2*вспомогат!$J$4)</f>
        <v>#VALUE!</v>
      </c>
      <c r="K113" s="96" t="e">
        <f>Odessa!K113+MAX(145,K$2*вспомогат!$J$4)</f>
        <v>#VALUE!</v>
      </c>
      <c r="L113" s="96" t="e">
        <f>Odessa!L113+MAX(145,L$2*вспомогат!$J$4)</f>
        <v>#VALUE!</v>
      </c>
      <c r="M113" s="96" t="e">
        <f>Odessa!M113+MAX(145,M$2*вспомогат!$J$4)</f>
        <v>#VALUE!</v>
      </c>
      <c r="N113" s="96" t="e">
        <f>Odessa!N113+MAX(145,N$2*вспомогат!$J$4)</f>
        <v>#VALUE!</v>
      </c>
      <c r="O113" s="96" t="e">
        <f>Odessa!O113+MAX(145,O$2*вспомогат!$J$4)</f>
        <v>#VALUE!</v>
      </c>
      <c r="P113" s="96" t="e">
        <f>Odessa!P113+MAX(145,P$2*вспомогат!$J$4)</f>
        <v>#VALUE!</v>
      </c>
      <c r="Q113" s="96" t="e">
        <f>Odessa!Q113+MAX(145,Q$2*вспомогат!$J$4)</f>
        <v>#VALUE!</v>
      </c>
      <c r="R113" s="96" t="e">
        <f>Odessa!R113+MAX(145,R$2*вспомогат!$J$4)</f>
        <v>#VALUE!</v>
      </c>
      <c r="S113" s="96" t="e">
        <f>Odessa!S113+MAX(145,S$2*вспомогат!$J$4)</f>
        <v>#VALUE!</v>
      </c>
      <c r="T113" s="96" t="e">
        <f>Odessa!T113+MAX(145,T$2*вспомогат!$J$4)</f>
        <v>#VALUE!</v>
      </c>
      <c r="U113" s="96" t="e">
        <f>Odessa!U113+MAX(145,U$2*вспомогат!$J$4)</f>
        <v>#VALUE!</v>
      </c>
      <c r="V113" s="96" t="e">
        <f>Odessa!V113+MAX(145,V$2*вспомогат!$J$4)</f>
        <v>#VALUE!</v>
      </c>
      <c r="W113" s="96" t="e">
        <f>Odessa!W113+MAX(145,W$2*вспомогат!$J$4)</f>
        <v>#VALUE!</v>
      </c>
      <c r="X113" s="96" t="e">
        <f>Odessa!X113+MAX(145,X$2*вспомогат!$J$4)</f>
        <v>#VALUE!</v>
      </c>
      <c r="Y113" s="96" t="e">
        <f>Odessa!Y113+MAX(145,Y$2*вспомогат!$J$4)</f>
        <v>#VALUE!</v>
      </c>
      <c r="Z113" s="96" t="e">
        <f>Odessa!Z113+MAX(145,Z$2*вспомогат!$J$4)</f>
        <v>#VALUE!</v>
      </c>
    </row>
    <row r="114" spans="2:26">
      <c r="B114" s="12" t="s">
        <v>57</v>
      </c>
      <c r="C114" s="12" t="s">
        <v>58</v>
      </c>
      <c r="D114" s="89" t="s">
        <v>230</v>
      </c>
      <c r="E114" s="2"/>
      <c r="F114" s="2"/>
      <c r="G114" s="96" t="e">
        <f>Odessa!G114+MAX(145,G$2*вспомогат!$J$4)</f>
        <v>#VALUE!</v>
      </c>
      <c r="H114" s="96" t="e">
        <f>Odessa!H114+MAX(145,H$2*вспомогат!$J$4)</f>
        <v>#VALUE!</v>
      </c>
      <c r="I114" s="96" t="e">
        <f>Odessa!I114+MAX(145,I$2*вспомогат!$J$4)</f>
        <v>#VALUE!</v>
      </c>
      <c r="J114" s="96" t="e">
        <f>Odessa!J114+MAX(145,J$2*вспомогат!$J$4)</f>
        <v>#VALUE!</v>
      </c>
      <c r="K114" s="96" t="e">
        <f>Odessa!K114+MAX(145,K$2*вспомогат!$J$4)</f>
        <v>#VALUE!</v>
      </c>
      <c r="L114" s="96" t="e">
        <f>Odessa!L114+MAX(145,L$2*вспомогат!$J$4)</f>
        <v>#VALUE!</v>
      </c>
      <c r="M114" s="96" t="e">
        <f>Odessa!M114+MAX(145,M$2*вспомогат!$J$4)</f>
        <v>#VALUE!</v>
      </c>
      <c r="N114" s="96" t="e">
        <f>Odessa!N114+MAX(145,N$2*вспомогат!$J$4)</f>
        <v>#VALUE!</v>
      </c>
      <c r="O114" s="96" t="e">
        <f>Odessa!O114+MAX(145,O$2*вспомогат!$J$4)</f>
        <v>#VALUE!</v>
      </c>
      <c r="P114" s="96" t="e">
        <f>Odessa!P114+MAX(145,P$2*вспомогат!$J$4)</f>
        <v>#VALUE!</v>
      </c>
      <c r="Q114" s="96" t="e">
        <f>Odessa!Q114+MAX(145,Q$2*вспомогат!$J$4)</f>
        <v>#VALUE!</v>
      </c>
      <c r="R114" s="96" t="e">
        <f>Odessa!R114+MAX(145,R$2*вспомогат!$J$4)</f>
        <v>#VALUE!</v>
      </c>
      <c r="S114" s="96" t="e">
        <f>Odessa!S114+MAX(145,S$2*вспомогат!$J$4)</f>
        <v>#VALUE!</v>
      </c>
      <c r="T114" s="96" t="e">
        <f>Odessa!T114+MAX(145,T$2*вспомогат!$J$4)</f>
        <v>#VALUE!</v>
      </c>
      <c r="U114" s="96" t="e">
        <f>Odessa!U114+MAX(145,U$2*вспомогат!$J$4)</f>
        <v>#VALUE!</v>
      </c>
      <c r="V114" s="96" t="e">
        <f>Odessa!V114+MAX(145,V$2*вспомогат!$J$4)</f>
        <v>#VALUE!</v>
      </c>
      <c r="W114" s="96" t="e">
        <f>Odessa!W114+MAX(145,W$2*вспомогат!$J$4)</f>
        <v>#VALUE!</v>
      </c>
      <c r="X114" s="96" t="e">
        <f>Odessa!X114+MAX(145,X$2*вспомогат!$J$4)</f>
        <v>#VALUE!</v>
      </c>
      <c r="Y114" s="96" t="e">
        <f>Odessa!Y114+MAX(145,Y$2*вспомогат!$J$4)</f>
        <v>#VALUE!</v>
      </c>
      <c r="Z114" s="96" t="e">
        <f>Odessa!Z114+MAX(145,Z$2*вспомогат!$J$4)</f>
        <v>#VALUE!</v>
      </c>
    </row>
    <row r="115" spans="2:26">
      <c r="B115" s="121" t="s">
        <v>246</v>
      </c>
      <c r="C115" s="121" t="s">
        <v>22</v>
      </c>
      <c r="D115" s="15" t="s">
        <v>9</v>
      </c>
      <c r="E115" s="2"/>
      <c r="F115" s="2"/>
      <c r="G115" s="96">
        <f>Odessa!G115+MAX(145,G$2*вспомогат!$J$4)</f>
        <v>444.6</v>
      </c>
      <c r="H115" s="96">
        <f>Odessa!H115+MAX(145,H$2*вспомогат!$J$4)</f>
        <v>701.2</v>
      </c>
      <c r="I115" s="96">
        <f>Odessa!I115+MAX(145,I$2*вспомогат!$J$4)</f>
        <v>957.8</v>
      </c>
      <c r="J115" s="96">
        <f>Odessa!J115+MAX(145,J$2*вспомогат!$J$4)</f>
        <v>1214.4000000000001</v>
      </c>
      <c r="K115" s="96">
        <f>Odessa!K115+MAX(145,K$2*вспомогат!$J$4)</f>
        <v>1451</v>
      </c>
      <c r="L115" s="96">
        <f>Odessa!L115+MAX(145,L$2*вспомогат!$J$4)</f>
        <v>1742.6</v>
      </c>
      <c r="M115" s="96">
        <f>Odessa!M115+MAX(145,M$2*вспомогат!$J$4)</f>
        <v>2034.1999999999998</v>
      </c>
      <c r="N115" s="96">
        <f>Odessa!N115+MAX(145,N$2*вспомогат!$J$4)</f>
        <v>2325.8000000000002</v>
      </c>
      <c r="O115" s="96">
        <f>Odessa!O115+MAX(145,O$2*вспомогат!$J$4)</f>
        <v>2617.4</v>
      </c>
      <c r="P115" s="96">
        <f>Odessa!P115+MAX(145,P$2*вспомогат!$J$4)</f>
        <v>2909</v>
      </c>
      <c r="Q115" s="96">
        <f>Odessa!Q115+MAX(145,Q$2*вспомогат!$J$4)</f>
        <v>3150.6</v>
      </c>
      <c r="R115" s="96">
        <f>Odessa!R115+MAX(145,R$2*вспомогат!$J$4)</f>
        <v>3442.2</v>
      </c>
      <c r="S115" s="96">
        <f>Odessa!S115+MAX(145,S$2*вспомогат!$J$4)</f>
        <v>3733.8</v>
      </c>
      <c r="T115" s="96">
        <f>Odessa!T115+MAX(145,T$2*вспомогат!$J$4)</f>
        <v>4025.3999999999996</v>
      </c>
      <c r="U115" s="96">
        <f>Odessa!U115+MAX(145,U$2*вспомогат!$J$4)</f>
        <v>4317</v>
      </c>
      <c r="V115" s="96">
        <f>Odessa!V115+MAX(145,V$2*вспомогат!$J$4)</f>
        <v>4608.6000000000004</v>
      </c>
      <c r="W115" s="96">
        <f>Odessa!W115+MAX(145,W$2*вспомогат!$J$4)</f>
        <v>4900.2</v>
      </c>
      <c r="X115" s="96">
        <f>Odessa!X115+MAX(145,X$2*вспомогат!$J$4)</f>
        <v>5191.8</v>
      </c>
      <c r="Y115" s="96">
        <f>Odessa!Y115+MAX(145,Y$2*вспомогат!$J$4)</f>
        <v>5483.4</v>
      </c>
      <c r="Z115" s="96">
        <f>Odessa!Z115+MAX(145,Z$2*вспомогат!$J$4)</f>
        <v>5775</v>
      </c>
    </row>
    <row r="116" spans="2:26">
      <c r="B116" s="121" t="s">
        <v>271</v>
      </c>
      <c r="C116" s="121" t="s">
        <v>197</v>
      </c>
      <c r="D116" s="89" t="s">
        <v>230</v>
      </c>
      <c r="E116" s="2"/>
      <c r="F116" s="2"/>
      <c r="G116" s="96" t="e">
        <f>Odessa!G116+MAX(145,G$2*вспомогат!$J$4)</f>
        <v>#VALUE!</v>
      </c>
      <c r="H116" s="96" t="e">
        <f>Odessa!H116+MAX(145,H$2*вспомогат!$J$4)</f>
        <v>#VALUE!</v>
      </c>
      <c r="I116" s="96" t="e">
        <f>Odessa!I116+MAX(145,I$2*вспомогат!$J$4)</f>
        <v>#VALUE!</v>
      </c>
      <c r="J116" s="96" t="e">
        <f>Odessa!J116+MAX(145,J$2*вспомогат!$J$4)</f>
        <v>#VALUE!</v>
      </c>
      <c r="K116" s="96" t="e">
        <f>Odessa!K116+MAX(145,K$2*вспомогат!$J$4)</f>
        <v>#VALUE!</v>
      </c>
      <c r="L116" s="96" t="e">
        <f>Odessa!L116+MAX(145,L$2*вспомогат!$J$4)</f>
        <v>#VALUE!</v>
      </c>
      <c r="M116" s="96" t="e">
        <f>Odessa!M116+MAX(145,M$2*вспомогат!$J$4)</f>
        <v>#VALUE!</v>
      </c>
      <c r="N116" s="96" t="e">
        <f>Odessa!N116+MAX(145,N$2*вспомогат!$J$4)</f>
        <v>#VALUE!</v>
      </c>
      <c r="O116" s="96" t="e">
        <f>Odessa!O116+MAX(145,O$2*вспомогат!$J$4)</f>
        <v>#VALUE!</v>
      </c>
      <c r="P116" s="96" t="e">
        <f>Odessa!P116+MAX(145,P$2*вспомогат!$J$4)</f>
        <v>#VALUE!</v>
      </c>
      <c r="Q116" s="96" t="e">
        <f>Odessa!Q116+MAX(145,Q$2*вспомогат!$J$4)</f>
        <v>#VALUE!</v>
      </c>
      <c r="R116" s="96" t="e">
        <f>Odessa!R116+MAX(145,R$2*вспомогат!$J$4)</f>
        <v>#VALUE!</v>
      </c>
      <c r="S116" s="96" t="e">
        <f>Odessa!S116+MAX(145,S$2*вспомогат!$J$4)</f>
        <v>#VALUE!</v>
      </c>
      <c r="T116" s="96" t="e">
        <f>Odessa!T116+MAX(145,T$2*вспомогат!$J$4)</f>
        <v>#VALUE!</v>
      </c>
      <c r="U116" s="96" t="e">
        <f>Odessa!U116+MAX(145,U$2*вспомогат!$J$4)</f>
        <v>#VALUE!</v>
      </c>
      <c r="V116" s="96" t="e">
        <f>Odessa!V116+MAX(145,V$2*вспомогат!$J$4)</f>
        <v>#VALUE!</v>
      </c>
      <c r="W116" s="96" t="e">
        <f>Odessa!W116+MAX(145,W$2*вспомогат!$J$4)</f>
        <v>#VALUE!</v>
      </c>
      <c r="X116" s="96" t="e">
        <f>Odessa!X116+MAX(145,X$2*вспомогат!$J$4)</f>
        <v>#VALUE!</v>
      </c>
      <c r="Y116" s="96" t="e">
        <f>Odessa!Y116+MAX(145,Y$2*вспомогат!$J$4)</f>
        <v>#VALUE!</v>
      </c>
      <c r="Z116" s="96" t="e">
        <f>Odessa!Z116+MAX(145,Z$2*вспомогат!$J$4)</f>
        <v>#VALUE!</v>
      </c>
    </row>
    <row r="117" spans="2:26">
      <c r="B117" s="121" t="s">
        <v>248</v>
      </c>
      <c r="C117" s="88" t="s">
        <v>103</v>
      </c>
      <c r="D117" s="89" t="s">
        <v>13</v>
      </c>
      <c r="E117" s="2"/>
      <c r="F117" s="2"/>
      <c r="G117" s="96">
        <f>Odessa!G117+MAX(145,G$2*вспомогат!$J$4)</f>
        <v>422.5090909090909</v>
      </c>
      <c r="H117" s="96">
        <f>Odessa!H117+MAX(145,H$2*вспомогат!$J$4)</f>
        <v>657.0181818181818</v>
      </c>
      <c r="I117" s="96">
        <f>Odessa!I117+MAX(145,I$2*вспомогат!$J$4)</f>
        <v>891.5272727272727</v>
      </c>
      <c r="J117" s="96">
        <f>Odessa!J117+MAX(145,J$2*вспомогат!$J$4)</f>
        <v>1126.0363636363636</v>
      </c>
      <c r="K117" s="96">
        <f>Odessa!K117+MAX(145,K$2*вспомогат!$J$4)</f>
        <v>1340.5454545454545</v>
      </c>
      <c r="L117" s="96">
        <f>Odessa!L117+MAX(145,L$2*вспомогат!$J$4)</f>
        <v>1610.0545454545454</v>
      </c>
      <c r="M117" s="96">
        <f>Odessa!M117+MAX(145,M$2*вспомогат!$J$4)</f>
        <v>1879.5636363636363</v>
      </c>
      <c r="N117" s="96">
        <f>Odessa!N117+MAX(145,N$2*вспомогат!$J$4)</f>
        <v>2149.0727272727272</v>
      </c>
      <c r="O117" s="96">
        <f>Odessa!O117+MAX(145,O$2*вспомогат!$J$4)</f>
        <v>2418.5818181818181</v>
      </c>
      <c r="P117" s="96">
        <f>Odessa!P117+MAX(145,P$2*вспомогат!$J$4)</f>
        <v>2688.090909090909</v>
      </c>
      <c r="Q117" s="96">
        <f>Odessa!Q117+MAX(145,Q$2*вспомогат!$J$4)</f>
        <v>2907.6</v>
      </c>
      <c r="R117" s="96">
        <f>Odessa!R117+MAX(145,R$2*вспомогат!$J$4)</f>
        <v>3177.1090909090908</v>
      </c>
      <c r="S117" s="96">
        <f>Odessa!S117+MAX(145,S$2*вспомогат!$J$4)</f>
        <v>3446.6181818181817</v>
      </c>
      <c r="T117" s="96">
        <f>Odessa!T117+MAX(145,T$2*вспомогат!$J$4)</f>
        <v>3716.1272727272726</v>
      </c>
      <c r="U117" s="96">
        <f>Odessa!U117+MAX(145,U$2*вспомогат!$J$4)</f>
        <v>3985.6363636363635</v>
      </c>
      <c r="V117" s="96">
        <f>Odessa!V117+MAX(145,V$2*вспомогат!$J$4)</f>
        <v>4255.1454545454544</v>
      </c>
      <c r="W117" s="96">
        <f>Odessa!W117+MAX(145,W$2*вспомогат!$J$4)</f>
        <v>4524.6545454545449</v>
      </c>
      <c r="X117" s="96">
        <f>Odessa!X117+MAX(145,X$2*вспомогат!$J$4)</f>
        <v>4794.1636363636362</v>
      </c>
      <c r="Y117" s="96">
        <f>Odessa!Y117+MAX(145,Y$2*вспомогат!$J$4)</f>
        <v>5063.6727272727276</v>
      </c>
      <c r="Z117" s="96">
        <f>Odessa!Z117+MAX(145,Z$2*вспомогат!$J$4)</f>
        <v>5333.181818181818</v>
      </c>
    </row>
    <row r="118" spans="2:26">
      <c r="B118" s="128" t="s">
        <v>233</v>
      </c>
      <c r="C118" s="88" t="s">
        <v>75</v>
      </c>
      <c r="D118" s="89" t="s">
        <v>230</v>
      </c>
      <c r="E118" s="2"/>
      <c r="F118" s="2"/>
      <c r="G118" s="96" t="e">
        <f>Odessa!G118+MAX(145,G$2*вспомогат!$J$4)</f>
        <v>#VALUE!</v>
      </c>
      <c r="H118" s="96" t="e">
        <f>Odessa!H118+MAX(145,H$2*вспомогат!$J$4)</f>
        <v>#VALUE!</v>
      </c>
      <c r="I118" s="96" t="e">
        <f>Odessa!I118+MAX(145,I$2*вспомогат!$J$4)</f>
        <v>#VALUE!</v>
      </c>
      <c r="J118" s="96" t="e">
        <f>Odessa!J118+MAX(145,J$2*вспомогат!$J$4)</f>
        <v>#VALUE!</v>
      </c>
      <c r="K118" s="96" t="e">
        <f>Odessa!K118+MAX(145,K$2*вспомогат!$J$4)</f>
        <v>#VALUE!</v>
      </c>
      <c r="L118" s="96" t="e">
        <f>Odessa!L118+MAX(145,L$2*вспомогат!$J$4)</f>
        <v>#VALUE!</v>
      </c>
      <c r="M118" s="96" t="e">
        <f>Odessa!M118+MAX(145,M$2*вспомогат!$J$4)</f>
        <v>#VALUE!</v>
      </c>
      <c r="N118" s="96" t="e">
        <f>Odessa!N118+MAX(145,N$2*вспомогат!$J$4)</f>
        <v>#VALUE!</v>
      </c>
      <c r="O118" s="96" t="e">
        <f>Odessa!O118+MAX(145,O$2*вспомогат!$J$4)</f>
        <v>#VALUE!</v>
      </c>
      <c r="P118" s="96" t="e">
        <f>Odessa!P118+MAX(145,P$2*вспомогат!$J$4)</f>
        <v>#VALUE!</v>
      </c>
      <c r="Q118" s="96" t="e">
        <f>Odessa!Q118+MAX(145,Q$2*вспомогат!$J$4)</f>
        <v>#VALUE!</v>
      </c>
      <c r="R118" s="96" t="e">
        <f>Odessa!R118+MAX(145,R$2*вспомогат!$J$4)</f>
        <v>#VALUE!</v>
      </c>
      <c r="S118" s="96" t="e">
        <f>Odessa!S118+MAX(145,S$2*вспомогат!$J$4)</f>
        <v>#VALUE!</v>
      </c>
      <c r="T118" s="96" t="e">
        <f>Odessa!T118+MAX(145,T$2*вспомогат!$J$4)</f>
        <v>#VALUE!</v>
      </c>
      <c r="U118" s="96" t="e">
        <f>Odessa!U118+MAX(145,U$2*вспомогат!$J$4)</f>
        <v>#VALUE!</v>
      </c>
      <c r="V118" s="96" t="e">
        <f>Odessa!V118+MAX(145,V$2*вспомогат!$J$4)</f>
        <v>#VALUE!</v>
      </c>
      <c r="W118" s="96" t="e">
        <f>Odessa!W118+MAX(145,W$2*вспомогат!$J$4)</f>
        <v>#VALUE!</v>
      </c>
      <c r="X118" s="96" t="e">
        <f>Odessa!X118+MAX(145,X$2*вспомогат!$J$4)</f>
        <v>#VALUE!</v>
      </c>
      <c r="Y118" s="96" t="e">
        <f>Odessa!Y118+MAX(145,Y$2*вспомогат!$J$4)</f>
        <v>#VALUE!</v>
      </c>
      <c r="Z118" s="96" t="e">
        <f>Odessa!Z118+MAX(145,Z$2*вспомогат!$J$4)</f>
        <v>#VALUE!</v>
      </c>
    </row>
    <row r="119" spans="2:26">
      <c r="B119" s="121" t="s">
        <v>249</v>
      </c>
      <c r="C119" s="88" t="s">
        <v>103</v>
      </c>
      <c r="D119" s="89" t="s">
        <v>13</v>
      </c>
      <c r="E119" s="2"/>
      <c r="F119" s="2"/>
      <c r="G119" s="96">
        <f>Odessa!G119+MAX(145,G$2*вспомогат!$J$4)</f>
        <v>367.5090909090909</v>
      </c>
      <c r="H119" s="96">
        <f>Odessa!H119+MAX(145,H$2*вспомогат!$J$4)</f>
        <v>547.0181818181818</v>
      </c>
      <c r="I119" s="96">
        <f>Odessa!I119+MAX(145,I$2*вспомогат!$J$4)</f>
        <v>726.5272727272727</v>
      </c>
      <c r="J119" s="96">
        <f>Odessa!J119+MAX(145,J$2*вспомогат!$J$4)</f>
        <v>906.0363636363636</v>
      </c>
      <c r="K119" s="96">
        <f>Odessa!K119+MAX(145,K$2*вспомогат!$J$4)</f>
        <v>1065.5454545454545</v>
      </c>
      <c r="L119" s="96">
        <f>Odessa!L119+MAX(145,L$2*вспомогат!$J$4)</f>
        <v>1280.0545454545454</v>
      </c>
      <c r="M119" s="96">
        <f>Odessa!M119+MAX(145,M$2*вспомогат!$J$4)</f>
        <v>1494.5636363636363</v>
      </c>
      <c r="N119" s="96">
        <f>Odessa!N119+MAX(145,N$2*вспомогат!$J$4)</f>
        <v>1709.0727272727272</v>
      </c>
      <c r="O119" s="96">
        <f>Odessa!O119+MAX(145,O$2*вспомогат!$J$4)</f>
        <v>1923.5818181818181</v>
      </c>
      <c r="P119" s="96">
        <f>Odessa!P119+MAX(145,P$2*вспомогат!$J$4)</f>
        <v>2138.090909090909</v>
      </c>
      <c r="Q119" s="96">
        <f>Odessa!Q119+MAX(145,Q$2*вспомогат!$J$4)</f>
        <v>2302.6</v>
      </c>
      <c r="R119" s="96">
        <f>Odessa!R119+MAX(145,R$2*вспомогат!$J$4)</f>
        <v>2517.1090909090908</v>
      </c>
      <c r="S119" s="96">
        <f>Odessa!S119+MAX(145,S$2*вспомогат!$J$4)</f>
        <v>2731.6181818181817</v>
      </c>
      <c r="T119" s="96">
        <f>Odessa!T119+MAX(145,T$2*вспомогат!$J$4)</f>
        <v>2946.1272727272726</v>
      </c>
      <c r="U119" s="96">
        <f>Odessa!U119+MAX(145,U$2*вспомогат!$J$4)</f>
        <v>3160.6363636363635</v>
      </c>
      <c r="V119" s="96">
        <f>Odessa!V119+MAX(145,V$2*вспомогат!$J$4)</f>
        <v>3375.1454545454544</v>
      </c>
      <c r="W119" s="96">
        <f>Odessa!W119+MAX(145,W$2*вспомогат!$J$4)</f>
        <v>3589.6545454545453</v>
      </c>
      <c r="X119" s="96">
        <f>Odessa!X119+MAX(145,X$2*вспомогат!$J$4)</f>
        <v>3804.1636363636362</v>
      </c>
      <c r="Y119" s="96">
        <f>Odessa!Y119+MAX(145,Y$2*вспомогат!$J$4)</f>
        <v>4018.6727272727271</v>
      </c>
      <c r="Z119" s="96">
        <f>Odessa!Z119+MAX(145,Z$2*вспомогат!$J$4)</f>
        <v>4233.181818181818</v>
      </c>
    </row>
    <row r="120" spans="2:26">
      <c r="B120" s="121" t="s">
        <v>272</v>
      </c>
      <c r="C120" s="121" t="s">
        <v>273</v>
      </c>
      <c r="D120" s="89" t="s">
        <v>230</v>
      </c>
      <c r="E120" s="2"/>
      <c r="F120" s="2"/>
      <c r="G120" s="96" t="e">
        <f>Odessa!G120+MAX(145,G$2*вспомогат!$J$4)</f>
        <v>#VALUE!</v>
      </c>
      <c r="H120" s="96" t="e">
        <f>Odessa!H120+MAX(145,H$2*вспомогат!$J$4)</f>
        <v>#VALUE!</v>
      </c>
      <c r="I120" s="96" t="e">
        <f>Odessa!I120+MAX(145,I$2*вспомогат!$J$4)</f>
        <v>#VALUE!</v>
      </c>
      <c r="J120" s="96" t="e">
        <f>Odessa!J120+MAX(145,J$2*вспомогат!$J$4)</f>
        <v>#VALUE!</v>
      </c>
      <c r="K120" s="96" t="e">
        <f>Odessa!K120+MAX(145,K$2*вспомогат!$J$4)</f>
        <v>#VALUE!</v>
      </c>
      <c r="L120" s="96" t="e">
        <f>Odessa!L120+MAX(145,L$2*вспомогат!$J$4)</f>
        <v>#VALUE!</v>
      </c>
      <c r="M120" s="96" t="e">
        <f>Odessa!M120+MAX(145,M$2*вспомогат!$J$4)</f>
        <v>#VALUE!</v>
      </c>
      <c r="N120" s="96" t="e">
        <f>Odessa!N120+MAX(145,N$2*вспомогат!$J$4)</f>
        <v>#VALUE!</v>
      </c>
      <c r="O120" s="96" t="e">
        <f>Odessa!O120+MAX(145,O$2*вспомогат!$J$4)</f>
        <v>#VALUE!</v>
      </c>
      <c r="P120" s="96" t="e">
        <f>Odessa!P120+MAX(145,P$2*вспомогат!$J$4)</f>
        <v>#VALUE!</v>
      </c>
      <c r="Q120" s="96" t="e">
        <f>Odessa!Q120+MAX(145,Q$2*вспомогат!$J$4)</f>
        <v>#VALUE!</v>
      </c>
      <c r="R120" s="96" t="e">
        <f>Odessa!R120+MAX(145,R$2*вспомогат!$J$4)</f>
        <v>#VALUE!</v>
      </c>
      <c r="S120" s="96" t="e">
        <f>Odessa!S120+MAX(145,S$2*вспомогат!$J$4)</f>
        <v>#VALUE!</v>
      </c>
      <c r="T120" s="96" t="e">
        <f>Odessa!T120+MAX(145,T$2*вспомогат!$J$4)</f>
        <v>#VALUE!</v>
      </c>
      <c r="U120" s="96" t="e">
        <f>Odessa!U120+MAX(145,U$2*вспомогат!$J$4)</f>
        <v>#VALUE!</v>
      </c>
      <c r="V120" s="96" t="e">
        <f>Odessa!V120+MAX(145,V$2*вспомогат!$J$4)</f>
        <v>#VALUE!</v>
      </c>
      <c r="W120" s="96" t="e">
        <f>Odessa!W120+MAX(145,W$2*вспомогат!$J$4)</f>
        <v>#VALUE!</v>
      </c>
      <c r="X120" s="96" t="e">
        <f>Odessa!X120+MAX(145,X$2*вспомогат!$J$4)</f>
        <v>#VALUE!</v>
      </c>
      <c r="Y120" s="96" t="e">
        <f>Odessa!Y120+MAX(145,Y$2*вспомогат!$J$4)</f>
        <v>#VALUE!</v>
      </c>
      <c r="Z120" s="96" t="e">
        <f>Odessa!Z120+MAX(145,Z$2*вспомогат!$J$4)</f>
        <v>#VALUE!</v>
      </c>
    </row>
    <row r="121" spans="2:26">
      <c r="B121" s="121" t="s">
        <v>250</v>
      </c>
      <c r="C121" s="121" t="s">
        <v>22</v>
      </c>
      <c r="D121" s="15" t="s">
        <v>9</v>
      </c>
      <c r="E121" s="2"/>
      <c r="F121" s="2"/>
      <c r="G121" s="96">
        <f>Odessa!G121+MAX(145,G$2*вспомогат!$J$4)</f>
        <v>391.6</v>
      </c>
      <c r="H121" s="96">
        <f>Odessa!H121+MAX(145,H$2*вспомогат!$J$4)</f>
        <v>595.20000000000005</v>
      </c>
      <c r="I121" s="96">
        <f>Odessa!I121+MAX(145,I$2*вспомогат!$J$4)</f>
        <v>798.8</v>
      </c>
      <c r="J121" s="96">
        <f>Odessa!J121+MAX(145,J$2*вспомогат!$J$4)</f>
        <v>1002.4</v>
      </c>
      <c r="K121" s="96">
        <f>Odessa!K121+MAX(145,K$2*вспомогат!$J$4)</f>
        <v>1186</v>
      </c>
      <c r="L121" s="96">
        <f>Odessa!L121+MAX(145,L$2*вспомогат!$J$4)</f>
        <v>1424.6</v>
      </c>
      <c r="M121" s="96">
        <f>Odessa!M121+MAX(145,M$2*вспомогат!$J$4)</f>
        <v>1663.1999999999998</v>
      </c>
      <c r="N121" s="96">
        <f>Odessa!N121+MAX(145,N$2*вспомогат!$J$4)</f>
        <v>1901.8</v>
      </c>
      <c r="O121" s="96">
        <f>Odessa!O121+MAX(145,O$2*вспомогат!$J$4)</f>
        <v>2140.4</v>
      </c>
      <c r="P121" s="96">
        <f>Odessa!P121+MAX(145,P$2*вспомогат!$J$4)</f>
        <v>2379</v>
      </c>
      <c r="Q121" s="96">
        <f>Odessa!Q121+MAX(145,Q$2*вспомогат!$J$4)</f>
        <v>2567.6</v>
      </c>
      <c r="R121" s="96">
        <f>Odessa!R121+MAX(145,R$2*вспомогат!$J$4)</f>
        <v>2806.2</v>
      </c>
      <c r="S121" s="96">
        <f>Odessa!S121+MAX(145,S$2*вспомогат!$J$4)</f>
        <v>3044.8</v>
      </c>
      <c r="T121" s="96">
        <f>Odessa!T121+MAX(145,T$2*вспомогат!$J$4)</f>
        <v>3283.3999999999996</v>
      </c>
      <c r="U121" s="96">
        <f>Odessa!U121+MAX(145,U$2*вспомогат!$J$4)</f>
        <v>3522</v>
      </c>
      <c r="V121" s="96">
        <f>Odessa!V121+MAX(145,V$2*вспомогат!$J$4)</f>
        <v>3760.6</v>
      </c>
      <c r="W121" s="96">
        <f>Odessa!W121+MAX(145,W$2*вспомогат!$J$4)</f>
        <v>3999.2</v>
      </c>
      <c r="X121" s="96">
        <f>Odessa!X121+MAX(145,X$2*вспомогат!$J$4)</f>
        <v>4237.8</v>
      </c>
      <c r="Y121" s="96">
        <f>Odessa!Y121+MAX(145,Y$2*вспомогат!$J$4)</f>
        <v>4476.3999999999996</v>
      </c>
      <c r="Z121" s="96">
        <f>Odessa!Z121+MAX(145,Z$2*вспомогат!$J$4)</f>
        <v>4715</v>
      </c>
    </row>
    <row r="122" spans="2:26">
      <c r="B122" s="124" t="s">
        <v>251</v>
      </c>
      <c r="C122" s="88" t="s">
        <v>103</v>
      </c>
      <c r="D122" s="89" t="s">
        <v>13</v>
      </c>
      <c r="E122" s="2"/>
      <c r="F122" s="2"/>
      <c r="G122" s="96">
        <f>Odessa!G122+MAX(145,G$2*вспомогат!$J$4)</f>
        <v>373.5090909090909</v>
      </c>
      <c r="H122" s="96">
        <f>Odessa!H122+MAX(145,H$2*вспомогат!$J$4)</f>
        <v>559.0181818181818</v>
      </c>
      <c r="I122" s="96">
        <f>Odessa!I122+MAX(145,I$2*вспомогат!$J$4)</f>
        <v>744.5272727272727</v>
      </c>
      <c r="J122" s="96">
        <f>Odessa!J122+MAX(145,J$2*вспомогат!$J$4)</f>
        <v>930.0363636363636</v>
      </c>
      <c r="K122" s="96">
        <f>Odessa!K122+MAX(145,K$2*вспомогат!$J$4)</f>
        <v>1095.5454545454545</v>
      </c>
      <c r="L122" s="96">
        <f>Odessa!L122+MAX(145,L$2*вспомогат!$J$4)</f>
        <v>1316.0545454545454</v>
      </c>
      <c r="M122" s="96">
        <f>Odessa!M122+MAX(145,M$2*вспомогат!$J$4)</f>
        <v>1536.5636363636363</v>
      </c>
      <c r="N122" s="96">
        <f>Odessa!N122+MAX(145,N$2*вспомогат!$J$4)</f>
        <v>1757.0727272727272</v>
      </c>
      <c r="O122" s="96">
        <f>Odessa!O122+MAX(145,O$2*вспомогат!$J$4)</f>
        <v>1977.5818181818181</v>
      </c>
      <c r="P122" s="96">
        <f>Odessa!P122+MAX(145,P$2*вспомогат!$J$4)</f>
        <v>2198.090909090909</v>
      </c>
      <c r="Q122" s="96">
        <f>Odessa!Q122+MAX(145,Q$2*вспомогат!$J$4)</f>
        <v>2368.6</v>
      </c>
      <c r="R122" s="96">
        <f>Odessa!R122+MAX(145,R$2*вспомогат!$J$4)</f>
        <v>2589.1090909090908</v>
      </c>
      <c r="S122" s="96">
        <f>Odessa!S122+MAX(145,S$2*вспомогат!$J$4)</f>
        <v>2809.6181818181817</v>
      </c>
      <c r="T122" s="96">
        <f>Odessa!T122+MAX(145,T$2*вспомогат!$J$4)</f>
        <v>3030.1272727272726</v>
      </c>
      <c r="U122" s="96">
        <f>Odessa!U122+MAX(145,U$2*вспомогат!$J$4)</f>
        <v>3250.6363636363635</v>
      </c>
      <c r="V122" s="96">
        <f>Odessa!V122+MAX(145,V$2*вспомогат!$J$4)</f>
        <v>3471.1454545454544</v>
      </c>
      <c r="W122" s="96">
        <f>Odessa!W122+MAX(145,W$2*вспомогат!$J$4)</f>
        <v>3691.6545454545453</v>
      </c>
      <c r="X122" s="96">
        <f>Odessa!X122+MAX(145,X$2*вспомогат!$J$4)</f>
        <v>3912.1636363636362</v>
      </c>
      <c r="Y122" s="96">
        <f>Odessa!Y122+MAX(145,Y$2*вспомогат!$J$4)</f>
        <v>4132.6727272727276</v>
      </c>
      <c r="Z122" s="96">
        <f>Odessa!Z122+MAX(145,Z$2*вспомогат!$J$4)</f>
        <v>4353.181818181818</v>
      </c>
    </row>
    <row r="123" spans="2:26">
      <c r="B123" s="12" t="s">
        <v>104</v>
      </c>
      <c r="C123" s="88" t="s">
        <v>103</v>
      </c>
      <c r="D123" s="15" t="s">
        <v>9</v>
      </c>
      <c r="E123" s="2"/>
      <c r="F123" s="2"/>
      <c r="G123" s="96">
        <f>Odessa!G123+MAX(145,G$2*вспомогат!$J$4)</f>
        <v>378.6</v>
      </c>
      <c r="H123" s="96">
        <f>Odessa!H123+MAX(145,H$2*вспомогат!$J$4)</f>
        <v>569.20000000000005</v>
      </c>
      <c r="I123" s="96">
        <f>Odessa!I123+MAX(145,I$2*вспомогат!$J$4)</f>
        <v>759.8</v>
      </c>
      <c r="J123" s="96">
        <f>Odessa!J123+MAX(145,J$2*вспомогат!$J$4)</f>
        <v>950.4</v>
      </c>
      <c r="K123" s="96">
        <f>Odessa!K123+MAX(145,K$2*вспомогат!$J$4)</f>
        <v>1121</v>
      </c>
      <c r="L123" s="96">
        <f>Odessa!L123+MAX(145,L$2*вспомогат!$J$4)</f>
        <v>1346.6</v>
      </c>
      <c r="M123" s="96">
        <f>Odessa!M123+MAX(145,M$2*вспомогат!$J$4)</f>
        <v>1572.1999999999998</v>
      </c>
      <c r="N123" s="96">
        <f>Odessa!N123+MAX(145,N$2*вспомогат!$J$4)</f>
        <v>1797.8</v>
      </c>
      <c r="O123" s="96">
        <f>Odessa!O123+MAX(145,O$2*вспомогат!$J$4)</f>
        <v>2023.4</v>
      </c>
      <c r="P123" s="96">
        <f>Odessa!P123+MAX(145,P$2*вспомогат!$J$4)</f>
        <v>2249</v>
      </c>
      <c r="Q123" s="96">
        <f>Odessa!Q123+MAX(145,Q$2*вспомогат!$J$4)</f>
        <v>2424.6</v>
      </c>
      <c r="R123" s="96">
        <f>Odessa!R123+MAX(145,R$2*вспомогат!$J$4)</f>
        <v>2650.2</v>
      </c>
      <c r="S123" s="96">
        <f>Odessa!S123+MAX(145,S$2*вспомогат!$J$4)</f>
        <v>2875.8</v>
      </c>
      <c r="T123" s="96">
        <f>Odessa!T123+MAX(145,T$2*вспомогат!$J$4)</f>
        <v>3101.3999999999996</v>
      </c>
      <c r="U123" s="96">
        <f>Odessa!U123+MAX(145,U$2*вспомогат!$J$4)</f>
        <v>3327</v>
      </c>
      <c r="V123" s="96">
        <f>Odessa!V123+MAX(145,V$2*вспомогат!$J$4)</f>
        <v>3552.6</v>
      </c>
      <c r="W123" s="96">
        <f>Odessa!W123+MAX(145,W$2*вспомогат!$J$4)</f>
        <v>3778.2</v>
      </c>
      <c r="X123" s="96">
        <f>Odessa!X123+MAX(145,X$2*вспомогат!$J$4)</f>
        <v>4003.8</v>
      </c>
      <c r="Y123" s="96">
        <f>Odessa!Y123+MAX(145,Y$2*вспомогат!$J$4)</f>
        <v>4229.3999999999996</v>
      </c>
      <c r="Z123" s="96">
        <f>Odessa!Z123+MAX(145,Z$2*вспомогат!$J$4)</f>
        <v>4455</v>
      </c>
    </row>
    <row r="124" spans="2:26">
      <c r="B124" s="121" t="s">
        <v>252</v>
      </c>
      <c r="C124" s="88" t="s">
        <v>103</v>
      </c>
      <c r="D124" s="89" t="s">
        <v>230</v>
      </c>
      <c r="E124" s="2"/>
      <c r="F124" s="2"/>
      <c r="G124" s="96" t="e">
        <f>Odessa!G124+MAX(145,G$2*вспомогат!$J$4)</f>
        <v>#VALUE!</v>
      </c>
      <c r="H124" s="96" t="e">
        <f>Odessa!H124+MAX(145,H$2*вспомогат!$J$4)</f>
        <v>#VALUE!</v>
      </c>
      <c r="I124" s="96" t="e">
        <f>Odessa!I124+MAX(145,I$2*вспомогат!$J$4)</f>
        <v>#VALUE!</v>
      </c>
      <c r="J124" s="96" t="e">
        <f>Odessa!J124+MAX(145,J$2*вспомогат!$J$4)</f>
        <v>#VALUE!</v>
      </c>
      <c r="K124" s="96" t="e">
        <f>Odessa!K124+MAX(145,K$2*вспомогат!$J$4)</f>
        <v>#VALUE!</v>
      </c>
      <c r="L124" s="96" t="e">
        <f>Odessa!L124+MAX(145,L$2*вспомогат!$J$4)</f>
        <v>#VALUE!</v>
      </c>
      <c r="M124" s="96" t="e">
        <f>Odessa!M124+MAX(145,M$2*вспомогат!$J$4)</f>
        <v>#VALUE!</v>
      </c>
      <c r="N124" s="96" t="e">
        <f>Odessa!N124+MAX(145,N$2*вспомогат!$J$4)</f>
        <v>#VALUE!</v>
      </c>
      <c r="O124" s="96" t="e">
        <f>Odessa!O124+MAX(145,O$2*вспомогат!$J$4)</f>
        <v>#VALUE!</v>
      </c>
      <c r="P124" s="96" t="e">
        <f>Odessa!P124+MAX(145,P$2*вспомогат!$J$4)</f>
        <v>#VALUE!</v>
      </c>
      <c r="Q124" s="96" t="e">
        <f>Odessa!Q124+MAX(145,Q$2*вспомогат!$J$4)</f>
        <v>#VALUE!</v>
      </c>
      <c r="R124" s="96" t="e">
        <f>Odessa!R124+MAX(145,R$2*вспомогат!$J$4)</f>
        <v>#VALUE!</v>
      </c>
      <c r="S124" s="96" t="e">
        <f>Odessa!S124+MAX(145,S$2*вспомогат!$J$4)</f>
        <v>#VALUE!</v>
      </c>
      <c r="T124" s="96" t="e">
        <f>Odessa!T124+MAX(145,T$2*вспомогат!$J$4)</f>
        <v>#VALUE!</v>
      </c>
      <c r="U124" s="96" t="e">
        <f>Odessa!U124+MAX(145,U$2*вспомогат!$J$4)</f>
        <v>#VALUE!</v>
      </c>
      <c r="V124" s="96" t="e">
        <f>Odessa!V124+MAX(145,V$2*вспомогат!$J$4)</f>
        <v>#VALUE!</v>
      </c>
      <c r="W124" s="96" t="e">
        <f>Odessa!W124+MAX(145,W$2*вспомогат!$J$4)</f>
        <v>#VALUE!</v>
      </c>
      <c r="X124" s="96" t="e">
        <f>Odessa!X124+MAX(145,X$2*вспомогат!$J$4)</f>
        <v>#VALUE!</v>
      </c>
      <c r="Y124" s="96" t="e">
        <f>Odessa!Y124+MAX(145,Y$2*вспомогат!$J$4)</f>
        <v>#VALUE!</v>
      </c>
      <c r="Z124" s="96" t="e">
        <f>Odessa!Z124+MAX(145,Z$2*вспомогат!$J$4)</f>
        <v>#VALUE!</v>
      </c>
    </row>
    <row r="125" spans="2:26">
      <c r="B125" s="121" t="s">
        <v>253</v>
      </c>
      <c r="C125" s="121" t="s">
        <v>22</v>
      </c>
      <c r="D125" s="15" t="s">
        <v>9</v>
      </c>
      <c r="E125" s="2"/>
      <c r="F125" s="2"/>
      <c r="G125" s="96">
        <f>Odessa!G125+MAX(145,G$2*вспомогат!$J$4)</f>
        <v>444.6</v>
      </c>
      <c r="H125" s="96">
        <f>Odessa!H125+MAX(145,H$2*вспомогат!$J$4)</f>
        <v>701.2</v>
      </c>
      <c r="I125" s="96">
        <f>Odessa!I125+MAX(145,I$2*вспомогат!$J$4)</f>
        <v>957.8</v>
      </c>
      <c r="J125" s="96">
        <f>Odessa!J125+MAX(145,J$2*вспомогат!$J$4)</f>
        <v>1214.4000000000001</v>
      </c>
      <c r="K125" s="96">
        <f>Odessa!K125+MAX(145,K$2*вспомогат!$J$4)</f>
        <v>1451</v>
      </c>
      <c r="L125" s="96">
        <f>Odessa!L125+MAX(145,L$2*вспомогат!$J$4)</f>
        <v>1742.6</v>
      </c>
      <c r="M125" s="96">
        <f>Odessa!M125+MAX(145,M$2*вспомогат!$J$4)</f>
        <v>2034.1999999999998</v>
      </c>
      <c r="N125" s="96">
        <f>Odessa!N125+MAX(145,N$2*вспомогат!$J$4)</f>
        <v>2325.8000000000002</v>
      </c>
      <c r="O125" s="96">
        <f>Odessa!O125+MAX(145,O$2*вспомогат!$J$4)</f>
        <v>2617.4</v>
      </c>
      <c r="P125" s="96">
        <f>Odessa!P125+MAX(145,P$2*вспомогат!$J$4)</f>
        <v>2909</v>
      </c>
      <c r="Q125" s="96">
        <f>Odessa!Q125+MAX(145,Q$2*вспомогат!$J$4)</f>
        <v>3150.6</v>
      </c>
      <c r="R125" s="96">
        <f>Odessa!R125+MAX(145,R$2*вспомогат!$J$4)</f>
        <v>3442.2</v>
      </c>
      <c r="S125" s="96">
        <f>Odessa!S125+MAX(145,S$2*вспомогат!$J$4)</f>
        <v>3733.8</v>
      </c>
      <c r="T125" s="96">
        <f>Odessa!T125+MAX(145,T$2*вспомогат!$J$4)</f>
        <v>4025.3999999999996</v>
      </c>
      <c r="U125" s="96">
        <f>Odessa!U125+MAX(145,U$2*вспомогат!$J$4)</f>
        <v>4317</v>
      </c>
      <c r="V125" s="96">
        <f>Odessa!V125+MAX(145,V$2*вспомогат!$J$4)</f>
        <v>4608.6000000000004</v>
      </c>
      <c r="W125" s="96">
        <f>Odessa!W125+MAX(145,W$2*вспомогат!$J$4)</f>
        <v>4900.2</v>
      </c>
      <c r="X125" s="96">
        <f>Odessa!X125+MAX(145,X$2*вспомогат!$J$4)</f>
        <v>5191.8</v>
      </c>
      <c r="Y125" s="96">
        <f>Odessa!Y125+MAX(145,Y$2*вспомогат!$J$4)</f>
        <v>5483.4</v>
      </c>
      <c r="Z125" s="96">
        <f>Odessa!Z125+MAX(145,Z$2*вспомогат!$J$4)</f>
        <v>5775</v>
      </c>
    </row>
    <row r="126" spans="2:26">
      <c r="B126" s="121" t="s">
        <v>254</v>
      </c>
      <c r="C126" s="88" t="s">
        <v>103</v>
      </c>
      <c r="D126" s="89" t="s">
        <v>13</v>
      </c>
      <c r="E126" s="2"/>
      <c r="F126" s="2"/>
      <c r="G126" s="96">
        <f>Odessa!G126+MAX(145,G$2*вспомогат!$J$4)</f>
        <v>344.5090909090909</v>
      </c>
      <c r="H126" s="96">
        <f>Odessa!H126+MAX(145,H$2*вспомогат!$J$4)</f>
        <v>501.0181818181818</v>
      </c>
      <c r="I126" s="96">
        <f>Odessa!I126+MAX(145,I$2*вспомогат!$J$4)</f>
        <v>657.5272727272727</v>
      </c>
      <c r="J126" s="96">
        <f>Odessa!J126+MAX(145,J$2*вспомогат!$J$4)</f>
        <v>814.0363636363636</v>
      </c>
      <c r="K126" s="96">
        <f>Odessa!K126+MAX(145,K$2*вспомогат!$J$4)</f>
        <v>950.5454545454545</v>
      </c>
      <c r="L126" s="96">
        <f>Odessa!L126+MAX(145,L$2*вспомогат!$J$4)</f>
        <v>1142.0545454545454</v>
      </c>
      <c r="M126" s="96">
        <f>Odessa!M126+MAX(145,M$2*вспомогат!$J$4)</f>
        <v>1333.5636363636363</v>
      </c>
      <c r="N126" s="96">
        <f>Odessa!N126+MAX(145,N$2*вспомогат!$J$4)</f>
        <v>1525.0727272727272</v>
      </c>
      <c r="O126" s="96">
        <f>Odessa!O126+MAX(145,O$2*вспомогат!$J$4)</f>
        <v>1716.5818181818181</v>
      </c>
      <c r="P126" s="96">
        <f>Odessa!P126+MAX(145,P$2*вспомогат!$J$4)</f>
        <v>1908.090909090909</v>
      </c>
      <c r="Q126" s="96">
        <f>Odessa!Q126+MAX(145,Q$2*вспомогат!$J$4)</f>
        <v>2049.6</v>
      </c>
      <c r="R126" s="96">
        <f>Odessa!R126+MAX(145,R$2*вспомогат!$J$4)</f>
        <v>2241.1090909090908</v>
      </c>
      <c r="S126" s="96">
        <f>Odessa!S126+MAX(145,S$2*вспомогат!$J$4)</f>
        <v>2432.6181818181817</v>
      </c>
      <c r="T126" s="96">
        <f>Odessa!T126+MAX(145,T$2*вспомогат!$J$4)</f>
        <v>2624.1272727272726</v>
      </c>
      <c r="U126" s="96">
        <f>Odessa!U126+MAX(145,U$2*вспомогат!$J$4)</f>
        <v>2815.6363636363635</v>
      </c>
      <c r="V126" s="96">
        <f>Odessa!V126+MAX(145,V$2*вспомогат!$J$4)</f>
        <v>3007.1454545454544</v>
      </c>
      <c r="W126" s="96">
        <f>Odessa!W126+MAX(145,W$2*вспомогат!$J$4)</f>
        <v>3198.6545454545453</v>
      </c>
      <c r="X126" s="96">
        <f>Odessa!X126+MAX(145,X$2*вспомогат!$J$4)</f>
        <v>3390.1636363636362</v>
      </c>
      <c r="Y126" s="96">
        <f>Odessa!Y126+MAX(145,Y$2*вспомогат!$J$4)</f>
        <v>3581.6727272727271</v>
      </c>
      <c r="Z126" s="96">
        <f>Odessa!Z126+MAX(145,Z$2*вспомогат!$J$4)</f>
        <v>3773.181818181818</v>
      </c>
    </row>
    <row r="127" spans="2:26">
      <c r="B127" s="12" t="s">
        <v>255</v>
      </c>
      <c r="C127" s="88" t="s">
        <v>103</v>
      </c>
      <c r="D127" s="89" t="s">
        <v>13</v>
      </c>
      <c r="E127" s="2"/>
      <c r="F127" s="2"/>
      <c r="G127" s="96">
        <f>Odessa!G127+MAX(145,G$2*вспомогат!$J$4)</f>
        <v>360.5090909090909</v>
      </c>
      <c r="H127" s="96">
        <f>Odessa!H127+MAX(145,H$2*вспомогат!$J$4)</f>
        <v>533.0181818181818</v>
      </c>
      <c r="I127" s="96">
        <f>Odessa!I127+MAX(145,I$2*вспомогат!$J$4)</f>
        <v>705.5272727272727</v>
      </c>
      <c r="J127" s="96">
        <f>Odessa!J127+MAX(145,J$2*вспомогат!$J$4)</f>
        <v>878.0363636363636</v>
      </c>
      <c r="K127" s="96">
        <f>Odessa!K127+MAX(145,K$2*вспомогат!$J$4)</f>
        <v>1030.5454545454545</v>
      </c>
      <c r="L127" s="96">
        <f>Odessa!L127+MAX(145,L$2*вспомогат!$J$4)</f>
        <v>1238.0545454545454</v>
      </c>
      <c r="M127" s="96">
        <f>Odessa!M127+MAX(145,M$2*вспомогат!$J$4)</f>
        <v>1445.5636363636363</v>
      </c>
      <c r="N127" s="96">
        <f>Odessa!N127+MAX(145,N$2*вспомогат!$J$4)</f>
        <v>1653.0727272727272</v>
      </c>
      <c r="O127" s="96">
        <f>Odessa!O127+MAX(145,O$2*вспомогат!$J$4)</f>
        <v>1860.5818181818181</v>
      </c>
      <c r="P127" s="96">
        <f>Odessa!P127+MAX(145,P$2*вспомогат!$J$4)</f>
        <v>2068.090909090909</v>
      </c>
      <c r="Q127" s="96">
        <f>Odessa!Q127+MAX(145,Q$2*вспомогат!$J$4)</f>
        <v>2225.6</v>
      </c>
      <c r="R127" s="96">
        <f>Odessa!R127+MAX(145,R$2*вспомогат!$J$4)</f>
        <v>2433.1090909090908</v>
      </c>
      <c r="S127" s="96">
        <f>Odessa!S127+MAX(145,S$2*вспомогат!$J$4)</f>
        <v>2640.6181818181817</v>
      </c>
      <c r="T127" s="96">
        <f>Odessa!T127+MAX(145,T$2*вспомогат!$J$4)</f>
        <v>2848.1272727272726</v>
      </c>
      <c r="U127" s="96">
        <f>Odessa!U127+MAX(145,U$2*вспомогат!$J$4)</f>
        <v>3055.6363636363635</v>
      </c>
      <c r="V127" s="96">
        <f>Odessa!V127+MAX(145,V$2*вспомогат!$J$4)</f>
        <v>3263.1454545454544</v>
      </c>
      <c r="W127" s="96">
        <f>Odessa!W127+MAX(145,W$2*вспомогат!$J$4)</f>
        <v>3470.6545454545453</v>
      </c>
      <c r="X127" s="96">
        <f>Odessa!X127+MAX(145,X$2*вспомогат!$J$4)</f>
        <v>3678.1636363636362</v>
      </c>
      <c r="Y127" s="96">
        <f>Odessa!Y127+MAX(145,Y$2*вспомогат!$J$4)</f>
        <v>3885.6727272727271</v>
      </c>
      <c r="Z127" s="96">
        <f>Odessa!Z127+MAX(145,Z$2*вспомогат!$J$4)</f>
        <v>4093.181818181818</v>
      </c>
    </row>
    <row r="128" spans="2:26">
      <c r="B128" s="121" t="s">
        <v>274</v>
      </c>
      <c r="C128" s="121" t="s">
        <v>197</v>
      </c>
      <c r="D128" s="89" t="s">
        <v>230</v>
      </c>
      <c r="E128" s="2"/>
      <c r="F128" s="2"/>
      <c r="G128" s="96" t="e">
        <f>Odessa!G128+MAX(145,G$2*вспомогат!$J$4)</f>
        <v>#VALUE!</v>
      </c>
      <c r="H128" s="96" t="e">
        <f>Odessa!H128+MAX(145,H$2*вспомогат!$J$4)</f>
        <v>#VALUE!</v>
      </c>
      <c r="I128" s="96" t="e">
        <f>Odessa!I128+MAX(145,I$2*вспомогат!$J$4)</f>
        <v>#VALUE!</v>
      </c>
      <c r="J128" s="96" t="e">
        <f>Odessa!J128+MAX(145,J$2*вспомогат!$J$4)</f>
        <v>#VALUE!</v>
      </c>
      <c r="K128" s="96" t="e">
        <f>Odessa!K128+MAX(145,K$2*вспомогат!$J$4)</f>
        <v>#VALUE!</v>
      </c>
      <c r="L128" s="96" t="e">
        <f>Odessa!L128+MAX(145,L$2*вспомогат!$J$4)</f>
        <v>#VALUE!</v>
      </c>
      <c r="M128" s="96" t="e">
        <f>Odessa!M128+MAX(145,M$2*вспомогат!$J$4)</f>
        <v>#VALUE!</v>
      </c>
      <c r="N128" s="96" t="e">
        <f>Odessa!N128+MAX(145,N$2*вспомогат!$J$4)</f>
        <v>#VALUE!</v>
      </c>
      <c r="O128" s="96" t="e">
        <f>Odessa!O128+MAX(145,O$2*вспомогат!$J$4)</f>
        <v>#VALUE!</v>
      </c>
      <c r="P128" s="96" t="e">
        <f>Odessa!P128+MAX(145,P$2*вспомогат!$J$4)</f>
        <v>#VALUE!</v>
      </c>
      <c r="Q128" s="96" t="e">
        <f>Odessa!Q128+MAX(145,Q$2*вспомогат!$J$4)</f>
        <v>#VALUE!</v>
      </c>
      <c r="R128" s="96" t="e">
        <f>Odessa!R128+MAX(145,R$2*вспомогат!$J$4)</f>
        <v>#VALUE!</v>
      </c>
      <c r="S128" s="96" t="e">
        <f>Odessa!S128+MAX(145,S$2*вспомогат!$J$4)</f>
        <v>#VALUE!</v>
      </c>
      <c r="T128" s="96" t="e">
        <f>Odessa!T128+MAX(145,T$2*вспомогат!$J$4)</f>
        <v>#VALUE!</v>
      </c>
      <c r="U128" s="96" t="e">
        <f>Odessa!U128+MAX(145,U$2*вспомогат!$J$4)</f>
        <v>#VALUE!</v>
      </c>
      <c r="V128" s="96" t="e">
        <f>Odessa!V128+MAX(145,V$2*вспомогат!$J$4)</f>
        <v>#VALUE!</v>
      </c>
      <c r="W128" s="96" t="e">
        <f>Odessa!W128+MAX(145,W$2*вспомогат!$J$4)</f>
        <v>#VALUE!</v>
      </c>
      <c r="X128" s="96" t="e">
        <f>Odessa!X128+MAX(145,X$2*вспомогат!$J$4)</f>
        <v>#VALUE!</v>
      </c>
      <c r="Y128" s="96" t="e">
        <f>Odessa!Y128+MAX(145,Y$2*вспомогат!$J$4)</f>
        <v>#VALUE!</v>
      </c>
      <c r="Z128" s="96" t="e">
        <f>Odessa!Z128+MAX(145,Z$2*вспомогат!$J$4)</f>
        <v>#VALUE!</v>
      </c>
    </row>
    <row r="129" spans="2:26">
      <c r="B129" s="121" t="s">
        <v>256</v>
      </c>
      <c r="C129" s="121" t="s">
        <v>22</v>
      </c>
      <c r="D129" s="89" t="s">
        <v>230</v>
      </c>
      <c r="E129" s="2"/>
      <c r="F129" s="2"/>
      <c r="G129" s="96" t="e">
        <f>Odessa!G129+MAX(145,G$2*вспомогат!$J$4)</f>
        <v>#VALUE!</v>
      </c>
      <c r="H129" s="96" t="e">
        <f>Odessa!H129+MAX(145,H$2*вспомогат!$J$4)</f>
        <v>#VALUE!</v>
      </c>
      <c r="I129" s="96" t="e">
        <f>Odessa!I129+MAX(145,I$2*вспомогат!$J$4)</f>
        <v>#VALUE!</v>
      </c>
      <c r="J129" s="96" t="e">
        <f>Odessa!J129+MAX(145,J$2*вспомогат!$J$4)</f>
        <v>#VALUE!</v>
      </c>
      <c r="K129" s="96" t="e">
        <f>Odessa!K129+MAX(145,K$2*вспомогат!$J$4)</f>
        <v>#VALUE!</v>
      </c>
      <c r="L129" s="96" t="e">
        <f>Odessa!L129+MAX(145,L$2*вспомогат!$J$4)</f>
        <v>#VALUE!</v>
      </c>
      <c r="M129" s="96" t="e">
        <f>Odessa!M129+MAX(145,M$2*вспомогат!$J$4)</f>
        <v>#VALUE!</v>
      </c>
      <c r="N129" s="96" t="e">
        <f>Odessa!N129+MAX(145,N$2*вспомогат!$J$4)</f>
        <v>#VALUE!</v>
      </c>
      <c r="O129" s="96" t="e">
        <f>Odessa!O129+MAX(145,O$2*вспомогат!$J$4)</f>
        <v>#VALUE!</v>
      </c>
      <c r="P129" s="96" t="e">
        <f>Odessa!P129+MAX(145,P$2*вспомогат!$J$4)</f>
        <v>#VALUE!</v>
      </c>
      <c r="Q129" s="96" t="e">
        <f>Odessa!Q129+MAX(145,Q$2*вспомогат!$J$4)</f>
        <v>#VALUE!</v>
      </c>
      <c r="R129" s="96" t="e">
        <f>Odessa!R129+MAX(145,R$2*вспомогат!$J$4)</f>
        <v>#VALUE!</v>
      </c>
      <c r="S129" s="96" t="e">
        <f>Odessa!S129+MAX(145,S$2*вспомогат!$J$4)</f>
        <v>#VALUE!</v>
      </c>
      <c r="T129" s="96" t="e">
        <f>Odessa!T129+MAX(145,T$2*вспомогат!$J$4)</f>
        <v>#VALUE!</v>
      </c>
      <c r="U129" s="96" t="e">
        <f>Odessa!U129+MAX(145,U$2*вспомогат!$J$4)</f>
        <v>#VALUE!</v>
      </c>
      <c r="V129" s="96" t="e">
        <f>Odessa!V129+MAX(145,V$2*вспомогат!$J$4)</f>
        <v>#VALUE!</v>
      </c>
      <c r="W129" s="96" t="e">
        <f>Odessa!W129+MAX(145,W$2*вспомогат!$J$4)</f>
        <v>#VALUE!</v>
      </c>
      <c r="X129" s="96" t="e">
        <f>Odessa!X129+MAX(145,X$2*вспомогат!$J$4)</f>
        <v>#VALUE!</v>
      </c>
      <c r="Y129" s="96" t="e">
        <f>Odessa!Y129+MAX(145,Y$2*вспомогат!$J$4)</f>
        <v>#VALUE!</v>
      </c>
      <c r="Z129" s="96" t="e">
        <f>Odessa!Z129+MAX(145,Z$2*вспомогат!$J$4)</f>
        <v>#VALUE!</v>
      </c>
    </row>
    <row r="130" spans="2:26">
      <c r="B130" s="121" t="s">
        <v>275</v>
      </c>
      <c r="C130" s="121" t="s">
        <v>197</v>
      </c>
      <c r="D130" s="89" t="s">
        <v>230</v>
      </c>
      <c r="E130" s="2"/>
      <c r="F130" s="2"/>
      <c r="G130" s="96" t="e">
        <f>Odessa!G130+MAX(145,G$2*вспомогат!$J$4)</f>
        <v>#VALUE!</v>
      </c>
      <c r="H130" s="96" t="e">
        <f>Odessa!H130+MAX(145,H$2*вспомогат!$J$4)</f>
        <v>#VALUE!</v>
      </c>
      <c r="I130" s="96" t="e">
        <f>Odessa!I130+MAX(145,I$2*вспомогат!$J$4)</f>
        <v>#VALUE!</v>
      </c>
      <c r="J130" s="96" t="e">
        <f>Odessa!J130+MAX(145,J$2*вспомогат!$J$4)</f>
        <v>#VALUE!</v>
      </c>
      <c r="K130" s="96" t="e">
        <f>Odessa!K130+MAX(145,K$2*вспомогат!$J$4)</f>
        <v>#VALUE!</v>
      </c>
      <c r="L130" s="96" t="e">
        <f>Odessa!L130+MAX(145,L$2*вспомогат!$J$4)</f>
        <v>#VALUE!</v>
      </c>
      <c r="M130" s="96" t="e">
        <f>Odessa!M130+MAX(145,M$2*вспомогат!$J$4)</f>
        <v>#VALUE!</v>
      </c>
      <c r="N130" s="96" t="e">
        <f>Odessa!N130+MAX(145,N$2*вспомогат!$J$4)</f>
        <v>#VALUE!</v>
      </c>
      <c r="O130" s="96" t="e">
        <f>Odessa!O130+MAX(145,O$2*вспомогат!$J$4)</f>
        <v>#VALUE!</v>
      </c>
      <c r="P130" s="96" t="e">
        <f>Odessa!P130+MAX(145,P$2*вспомогат!$J$4)</f>
        <v>#VALUE!</v>
      </c>
      <c r="Q130" s="96" t="e">
        <f>Odessa!Q130+MAX(145,Q$2*вспомогат!$J$4)</f>
        <v>#VALUE!</v>
      </c>
      <c r="R130" s="96" t="e">
        <f>Odessa!R130+MAX(145,R$2*вспомогат!$J$4)</f>
        <v>#VALUE!</v>
      </c>
      <c r="S130" s="96" t="e">
        <f>Odessa!S130+MAX(145,S$2*вспомогат!$J$4)</f>
        <v>#VALUE!</v>
      </c>
      <c r="T130" s="96" t="e">
        <f>Odessa!T130+MAX(145,T$2*вспомогат!$J$4)</f>
        <v>#VALUE!</v>
      </c>
      <c r="U130" s="96" t="e">
        <f>Odessa!U130+MAX(145,U$2*вспомогат!$J$4)</f>
        <v>#VALUE!</v>
      </c>
      <c r="V130" s="96" t="e">
        <f>Odessa!V130+MAX(145,V$2*вспомогат!$J$4)</f>
        <v>#VALUE!</v>
      </c>
      <c r="W130" s="96" t="e">
        <f>Odessa!W130+MAX(145,W$2*вспомогат!$J$4)</f>
        <v>#VALUE!</v>
      </c>
      <c r="X130" s="96" t="e">
        <f>Odessa!X130+MAX(145,X$2*вспомогат!$J$4)</f>
        <v>#VALUE!</v>
      </c>
      <c r="Y130" s="96" t="e">
        <f>Odessa!Y130+MAX(145,Y$2*вспомогат!$J$4)</f>
        <v>#VALUE!</v>
      </c>
      <c r="Z130" s="96" t="e">
        <f>Odessa!Z130+MAX(145,Z$2*вспомогат!$J$4)</f>
        <v>#VALUE!</v>
      </c>
    </row>
    <row r="131" spans="2:26">
      <c r="B131" s="121" t="s">
        <v>276</v>
      </c>
      <c r="C131" s="121" t="s">
        <v>8</v>
      </c>
      <c r="D131" s="89" t="s">
        <v>230</v>
      </c>
      <c r="E131" s="2"/>
      <c r="F131" s="2"/>
      <c r="G131" s="96" t="e">
        <f>Odessa!G131+MAX(145,G$2*вспомогат!$J$4)</f>
        <v>#VALUE!</v>
      </c>
      <c r="H131" s="96" t="e">
        <f>Odessa!H131+MAX(145,H$2*вспомогат!$J$4)</f>
        <v>#VALUE!</v>
      </c>
      <c r="I131" s="96" t="e">
        <f>Odessa!I131+MAX(145,I$2*вспомогат!$J$4)</f>
        <v>#VALUE!</v>
      </c>
      <c r="J131" s="96" t="e">
        <f>Odessa!J131+MAX(145,J$2*вспомогат!$J$4)</f>
        <v>#VALUE!</v>
      </c>
      <c r="K131" s="96" t="e">
        <f>Odessa!K131+MAX(145,K$2*вспомогат!$J$4)</f>
        <v>#VALUE!</v>
      </c>
      <c r="L131" s="96" t="e">
        <f>Odessa!L131+MAX(145,L$2*вспомогат!$J$4)</f>
        <v>#VALUE!</v>
      </c>
      <c r="M131" s="96" t="e">
        <f>Odessa!M131+MAX(145,M$2*вспомогат!$J$4)</f>
        <v>#VALUE!</v>
      </c>
      <c r="N131" s="96" t="e">
        <f>Odessa!N131+MAX(145,N$2*вспомогат!$J$4)</f>
        <v>#VALUE!</v>
      </c>
      <c r="O131" s="96" t="e">
        <f>Odessa!O131+MAX(145,O$2*вспомогат!$J$4)</f>
        <v>#VALUE!</v>
      </c>
      <c r="P131" s="96" t="e">
        <f>Odessa!P131+MAX(145,P$2*вспомогат!$J$4)</f>
        <v>#VALUE!</v>
      </c>
      <c r="Q131" s="96" t="e">
        <f>Odessa!Q131+MAX(145,Q$2*вспомогат!$J$4)</f>
        <v>#VALUE!</v>
      </c>
      <c r="R131" s="96" t="e">
        <f>Odessa!R131+MAX(145,R$2*вспомогат!$J$4)</f>
        <v>#VALUE!</v>
      </c>
      <c r="S131" s="96" t="e">
        <f>Odessa!S131+MAX(145,S$2*вспомогат!$J$4)</f>
        <v>#VALUE!</v>
      </c>
      <c r="T131" s="96" t="e">
        <f>Odessa!T131+MAX(145,T$2*вспомогат!$J$4)</f>
        <v>#VALUE!</v>
      </c>
      <c r="U131" s="96" t="e">
        <f>Odessa!U131+MAX(145,U$2*вспомогат!$J$4)</f>
        <v>#VALUE!</v>
      </c>
      <c r="V131" s="96" t="e">
        <f>Odessa!V131+MAX(145,V$2*вспомогат!$J$4)</f>
        <v>#VALUE!</v>
      </c>
      <c r="W131" s="96" t="e">
        <f>Odessa!W131+MAX(145,W$2*вспомогат!$J$4)</f>
        <v>#VALUE!</v>
      </c>
      <c r="X131" s="96" t="e">
        <f>Odessa!X131+MAX(145,X$2*вспомогат!$J$4)</f>
        <v>#VALUE!</v>
      </c>
      <c r="Y131" s="96" t="e">
        <f>Odessa!Y131+MAX(145,Y$2*вспомогат!$J$4)</f>
        <v>#VALUE!</v>
      </c>
      <c r="Z131" s="96" t="e">
        <f>Odessa!Z131+MAX(145,Z$2*вспомогат!$J$4)</f>
        <v>#VALUE!</v>
      </c>
    </row>
    <row r="132" spans="2:26">
      <c r="B132" s="121" t="s">
        <v>277</v>
      </c>
      <c r="C132" s="121" t="s">
        <v>197</v>
      </c>
      <c r="D132" s="89" t="s">
        <v>230</v>
      </c>
      <c r="E132" s="2"/>
      <c r="F132" s="2"/>
      <c r="G132" s="96" t="e">
        <f>Odessa!G132+MAX(145,G$2*вспомогат!$J$4)</f>
        <v>#VALUE!</v>
      </c>
      <c r="H132" s="96" t="e">
        <f>Odessa!H132+MAX(145,H$2*вспомогат!$J$4)</f>
        <v>#VALUE!</v>
      </c>
      <c r="I132" s="96" t="e">
        <f>Odessa!I132+MAX(145,I$2*вспомогат!$J$4)</f>
        <v>#VALUE!</v>
      </c>
      <c r="J132" s="96" t="e">
        <f>Odessa!J132+MAX(145,J$2*вспомогат!$J$4)</f>
        <v>#VALUE!</v>
      </c>
      <c r="K132" s="96" t="e">
        <f>Odessa!K132+MAX(145,K$2*вспомогат!$J$4)</f>
        <v>#VALUE!</v>
      </c>
      <c r="L132" s="96" t="e">
        <f>Odessa!L132+MAX(145,L$2*вспомогат!$J$4)</f>
        <v>#VALUE!</v>
      </c>
      <c r="M132" s="96" t="e">
        <f>Odessa!M132+MAX(145,M$2*вспомогат!$J$4)</f>
        <v>#VALUE!</v>
      </c>
      <c r="N132" s="96" t="e">
        <f>Odessa!N132+MAX(145,N$2*вспомогат!$J$4)</f>
        <v>#VALUE!</v>
      </c>
      <c r="O132" s="96" t="e">
        <f>Odessa!O132+MAX(145,O$2*вспомогат!$J$4)</f>
        <v>#VALUE!</v>
      </c>
      <c r="P132" s="96" t="e">
        <f>Odessa!P132+MAX(145,P$2*вспомогат!$J$4)</f>
        <v>#VALUE!</v>
      </c>
      <c r="Q132" s="96" t="e">
        <f>Odessa!Q132+MAX(145,Q$2*вспомогат!$J$4)</f>
        <v>#VALUE!</v>
      </c>
      <c r="R132" s="96" t="e">
        <f>Odessa!R132+MAX(145,R$2*вспомогат!$J$4)</f>
        <v>#VALUE!</v>
      </c>
      <c r="S132" s="96" t="e">
        <f>Odessa!S132+MAX(145,S$2*вспомогат!$J$4)</f>
        <v>#VALUE!</v>
      </c>
      <c r="T132" s="96" t="e">
        <f>Odessa!T132+MAX(145,T$2*вспомогат!$J$4)</f>
        <v>#VALUE!</v>
      </c>
      <c r="U132" s="96" t="e">
        <f>Odessa!U132+MAX(145,U$2*вспомогат!$J$4)</f>
        <v>#VALUE!</v>
      </c>
      <c r="V132" s="96" t="e">
        <f>Odessa!V132+MAX(145,V$2*вспомогат!$J$4)</f>
        <v>#VALUE!</v>
      </c>
      <c r="W132" s="96" t="e">
        <f>Odessa!W132+MAX(145,W$2*вспомогат!$J$4)</f>
        <v>#VALUE!</v>
      </c>
      <c r="X132" s="96" t="e">
        <f>Odessa!X132+MAX(145,X$2*вспомогат!$J$4)</f>
        <v>#VALUE!</v>
      </c>
      <c r="Y132" s="96" t="e">
        <f>Odessa!Y132+MAX(145,Y$2*вспомогат!$J$4)</f>
        <v>#VALUE!</v>
      </c>
      <c r="Z132" s="96" t="e">
        <f>Odessa!Z132+MAX(145,Z$2*вспомогат!$J$4)</f>
        <v>#VALUE!</v>
      </c>
    </row>
    <row r="133" spans="2:26">
      <c r="B133" s="121" t="s">
        <v>257</v>
      </c>
      <c r="C133" s="88" t="s">
        <v>103</v>
      </c>
      <c r="D133" s="89" t="s">
        <v>230</v>
      </c>
      <c r="E133" s="2"/>
      <c r="F133" s="2"/>
      <c r="G133" s="96" t="e">
        <f>Odessa!G133+MAX(145,G$2*вспомогат!$J$4)</f>
        <v>#VALUE!</v>
      </c>
      <c r="H133" s="96" t="e">
        <f>Odessa!H133+MAX(145,H$2*вспомогат!$J$4)</f>
        <v>#VALUE!</v>
      </c>
      <c r="I133" s="96" t="e">
        <f>Odessa!I133+MAX(145,I$2*вспомогат!$J$4)</f>
        <v>#VALUE!</v>
      </c>
      <c r="J133" s="96" t="e">
        <f>Odessa!J133+MAX(145,J$2*вспомогат!$J$4)</f>
        <v>#VALUE!</v>
      </c>
      <c r="K133" s="96" t="e">
        <f>Odessa!K133+MAX(145,K$2*вспомогат!$J$4)</f>
        <v>#VALUE!</v>
      </c>
      <c r="L133" s="96" t="e">
        <f>Odessa!L133+MAX(145,L$2*вспомогат!$J$4)</f>
        <v>#VALUE!</v>
      </c>
      <c r="M133" s="96" t="e">
        <f>Odessa!M133+MAX(145,M$2*вспомогат!$J$4)</f>
        <v>#VALUE!</v>
      </c>
      <c r="N133" s="96" t="e">
        <f>Odessa!N133+MAX(145,N$2*вспомогат!$J$4)</f>
        <v>#VALUE!</v>
      </c>
      <c r="O133" s="96" t="e">
        <f>Odessa!O133+MAX(145,O$2*вспомогат!$J$4)</f>
        <v>#VALUE!</v>
      </c>
      <c r="P133" s="96" t="e">
        <f>Odessa!P133+MAX(145,P$2*вспомогат!$J$4)</f>
        <v>#VALUE!</v>
      </c>
      <c r="Q133" s="96" t="e">
        <f>Odessa!Q133+MAX(145,Q$2*вспомогат!$J$4)</f>
        <v>#VALUE!</v>
      </c>
      <c r="R133" s="96" t="e">
        <f>Odessa!R133+MAX(145,R$2*вспомогат!$J$4)</f>
        <v>#VALUE!</v>
      </c>
      <c r="S133" s="96" t="e">
        <f>Odessa!S133+MAX(145,S$2*вспомогат!$J$4)</f>
        <v>#VALUE!</v>
      </c>
      <c r="T133" s="96" t="e">
        <f>Odessa!T133+MAX(145,T$2*вспомогат!$J$4)</f>
        <v>#VALUE!</v>
      </c>
      <c r="U133" s="96" t="e">
        <f>Odessa!U133+MAX(145,U$2*вспомогат!$J$4)</f>
        <v>#VALUE!</v>
      </c>
      <c r="V133" s="96" t="e">
        <f>Odessa!V133+MAX(145,V$2*вспомогат!$J$4)</f>
        <v>#VALUE!</v>
      </c>
      <c r="W133" s="96" t="e">
        <f>Odessa!W133+MAX(145,W$2*вспомогат!$J$4)</f>
        <v>#VALUE!</v>
      </c>
      <c r="X133" s="96" t="e">
        <f>Odessa!X133+MAX(145,X$2*вспомогат!$J$4)</f>
        <v>#VALUE!</v>
      </c>
      <c r="Y133" s="96" t="e">
        <f>Odessa!Y133+MAX(145,Y$2*вспомогат!$J$4)</f>
        <v>#VALUE!</v>
      </c>
      <c r="Z133" s="96" t="e">
        <f>Odessa!Z133+MAX(145,Z$2*вспомогат!$J$4)</f>
        <v>#VALUE!</v>
      </c>
    </row>
    <row r="134" spans="2:26">
      <c r="B134" s="121" t="s">
        <v>258</v>
      </c>
      <c r="C134" s="121" t="s">
        <v>22</v>
      </c>
      <c r="D134" s="89" t="s">
        <v>230</v>
      </c>
      <c r="E134" s="2"/>
      <c r="F134" s="2"/>
      <c r="G134" s="96" t="e">
        <f>Odessa!G134+MAX(145,G$2*вспомогат!$J$4)</f>
        <v>#VALUE!</v>
      </c>
      <c r="H134" s="96" t="e">
        <f>Odessa!H134+MAX(145,H$2*вспомогат!$J$4)</f>
        <v>#VALUE!</v>
      </c>
      <c r="I134" s="96" t="e">
        <f>Odessa!I134+MAX(145,I$2*вспомогат!$J$4)</f>
        <v>#VALUE!</v>
      </c>
      <c r="J134" s="96" t="e">
        <f>Odessa!J134+MAX(145,J$2*вспомогат!$J$4)</f>
        <v>#VALUE!</v>
      </c>
      <c r="K134" s="96" t="e">
        <f>Odessa!K134+MAX(145,K$2*вспомогат!$J$4)</f>
        <v>#VALUE!</v>
      </c>
      <c r="L134" s="96" t="e">
        <f>Odessa!L134+MAX(145,L$2*вспомогат!$J$4)</f>
        <v>#VALUE!</v>
      </c>
      <c r="M134" s="96" t="e">
        <f>Odessa!M134+MAX(145,M$2*вспомогат!$J$4)</f>
        <v>#VALUE!</v>
      </c>
      <c r="N134" s="96" t="e">
        <f>Odessa!N134+MAX(145,N$2*вспомогат!$J$4)</f>
        <v>#VALUE!</v>
      </c>
      <c r="O134" s="96" t="e">
        <f>Odessa!O134+MAX(145,O$2*вспомогат!$J$4)</f>
        <v>#VALUE!</v>
      </c>
      <c r="P134" s="96" t="e">
        <f>Odessa!P134+MAX(145,P$2*вспомогат!$J$4)</f>
        <v>#VALUE!</v>
      </c>
      <c r="Q134" s="96" t="e">
        <f>Odessa!Q134+MAX(145,Q$2*вспомогат!$J$4)</f>
        <v>#VALUE!</v>
      </c>
      <c r="R134" s="96" t="e">
        <f>Odessa!R134+MAX(145,R$2*вспомогат!$J$4)</f>
        <v>#VALUE!</v>
      </c>
      <c r="S134" s="96" t="e">
        <f>Odessa!S134+MAX(145,S$2*вспомогат!$J$4)</f>
        <v>#VALUE!</v>
      </c>
      <c r="T134" s="96" t="e">
        <f>Odessa!T134+MAX(145,T$2*вспомогат!$J$4)</f>
        <v>#VALUE!</v>
      </c>
      <c r="U134" s="96" t="e">
        <f>Odessa!U134+MAX(145,U$2*вспомогат!$J$4)</f>
        <v>#VALUE!</v>
      </c>
      <c r="V134" s="96" t="e">
        <f>Odessa!V134+MAX(145,V$2*вспомогат!$J$4)</f>
        <v>#VALUE!</v>
      </c>
      <c r="W134" s="96" t="e">
        <f>Odessa!W134+MAX(145,W$2*вспомогат!$J$4)</f>
        <v>#VALUE!</v>
      </c>
      <c r="X134" s="96" t="e">
        <f>Odessa!X134+MAX(145,X$2*вспомогат!$J$4)</f>
        <v>#VALUE!</v>
      </c>
      <c r="Y134" s="96" t="e">
        <f>Odessa!Y134+MAX(145,Y$2*вспомогат!$J$4)</f>
        <v>#VALUE!</v>
      </c>
      <c r="Z134" s="96" t="e">
        <f>Odessa!Z134+MAX(145,Z$2*вспомогат!$J$4)</f>
        <v>#VALUE!</v>
      </c>
    </row>
    <row r="135" spans="2:26">
      <c r="B135" s="121" t="s">
        <v>278</v>
      </c>
      <c r="C135" s="121" t="s">
        <v>197</v>
      </c>
      <c r="D135" s="89" t="s">
        <v>230</v>
      </c>
      <c r="E135" s="2"/>
      <c r="F135" s="2"/>
      <c r="G135" s="96" t="e">
        <f>Odessa!G135+MAX(145,G$2*вспомогат!$J$4)</f>
        <v>#VALUE!</v>
      </c>
      <c r="H135" s="96" t="e">
        <f>Odessa!H135+MAX(145,H$2*вспомогат!$J$4)</f>
        <v>#VALUE!</v>
      </c>
      <c r="I135" s="96" t="e">
        <f>Odessa!I135+MAX(145,I$2*вспомогат!$J$4)</f>
        <v>#VALUE!</v>
      </c>
      <c r="J135" s="96" t="e">
        <f>Odessa!J135+MAX(145,J$2*вспомогат!$J$4)</f>
        <v>#VALUE!</v>
      </c>
      <c r="K135" s="96" t="e">
        <f>Odessa!K135+MAX(145,K$2*вспомогат!$J$4)</f>
        <v>#VALUE!</v>
      </c>
      <c r="L135" s="96" t="e">
        <f>Odessa!L135+MAX(145,L$2*вспомогат!$J$4)</f>
        <v>#VALUE!</v>
      </c>
      <c r="M135" s="96" t="e">
        <f>Odessa!M135+MAX(145,M$2*вспомогат!$J$4)</f>
        <v>#VALUE!</v>
      </c>
      <c r="N135" s="96" t="e">
        <f>Odessa!N135+MAX(145,N$2*вспомогат!$J$4)</f>
        <v>#VALUE!</v>
      </c>
      <c r="O135" s="96" t="e">
        <f>Odessa!O135+MAX(145,O$2*вспомогат!$J$4)</f>
        <v>#VALUE!</v>
      </c>
      <c r="P135" s="96" t="e">
        <f>Odessa!P135+MAX(145,P$2*вспомогат!$J$4)</f>
        <v>#VALUE!</v>
      </c>
      <c r="Q135" s="96" t="e">
        <f>Odessa!Q135+MAX(145,Q$2*вспомогат!$J$4)</f>
        <v>#VALUE!</v>
      </c>
      <c r="R135" s="96" t="e">
        <f>Odessa!R135+MAX(145,R$2*вспомогат!$J$4)</f>
        <v>#VALUE!</v>
      </c>
      <c r="S135" s="96" t="e">
        <f>Odessa!S135+MAX(145,S$2*вспомогат!$J$4)</f>
        <v>#VALUE!</v>
      </c>
      <c r="T135" s="96" t="e">
        <f>Odessa!T135+MAX(145,T$2*вспомогат!$J$4)</f>
        <v>#VALUE!</v>
      </c>
      <c r="U135" s="96" t="e">
        <f>Odessa!U135+MAX(145,U$2*вспомогат!$J$4)</f>
        <v>#VALUE!</v>
      </c>
      <c r="V135" s="96" t="e">
        <f>Odessa!V135+MAX(145,V$2*вспомогат!$J$4)</f>
        <v>#VALUE!</v>
      </c>
      <c r="W135" s="96" t="e">
        <f>Odessa!W135+MAX(145,W$2*вспомогат!$J$4)</f>
        <v>#VALUE!</v>
      </c>
      <c r="X135" s="96" t="e">
        <f>Odessa!X135+MAX(145,X$2*вспомогат!$J$4)</f>
        <v>#VALUE!</v>
      </c>
      <c r="Y135" s="96" t="e">
        <f>Odessa!Y135+MAX(145,Y$2*вспомогат!$J$4)</f>
        <v>#VALUE!</v>
      </c>
      <c r="Z135" s="96" t="e">
        <f>Odessa!Z135+MAX(145,Z$2*вспомогат!$J$4)</f>
        <v>#VALUE!</v>
      </c>
    </row>
    <row r="136" spans="2:26">
      <c r="B136" s="121" t="s">
        <v>259</v>
      </c>
      <c r="C136" s="88" t="s">
        <v>103</v>
      </c>
      <c r="D136" s="89" t="s">
        <v>13</v>
      </c>
      <c r="E136" s="2"/>
      <c r="F136" s="2"/>
      <c r="G136" s="96">
        <f>Odessa!G136+MAX(145,G$2*вспомогат!$J$4)</f>
        <v>332.5090909090909</v>
      </c>
      <c r="H136" s="96">
        <f>Odessa!H136+MAX(145,H$2*вспомогат!$J$4)</f>
        <v>477.0181818181818</v>
      </c>
      <c r="I136" s="96">
        <f>Odessa!I136+MAX(145,I$2*вспомогат!$J$4)</f>
        <v>621.5272727272727</v>
      </c>
      <c r="J136" s="96">
        <f>Odessa!J136+MAX(145,J$2*вспомогат!$J$4)</f>
        <v>766.0363636363636</v>
      </c>
      <c r="K136" s="96">
        <f>Odessa!K136+MAX(145,K$2*вспомогат!$J$4)</f>
        <v>890.5454545454545</v>
      </c>
      <c r="L136" s="96">
        <f>Odessa!L136+MAX(145,L$2*вспомогат!$J$4)</f>
        <v>1070.0545454545454</v>
      </c>
      <c r="M136" s="96">
        <f>Odessa!M136+MAX(145,M$2*вспомогат!$J$4)</f>
        <v>1249.5636363636363</v>
      </c>
      <c r="N136" s="96">
        <f>Odessa!N136+MAX(145,N$2*вспомогат!$J$4)</f>
        <v>1429.0727272727272</v>
      </c>
      <c r="O136" s="96">
        <f>Odessa!O136+MAX(145,O$2*вспомогат!$J$4)</f>
        <v>1608.5818181818181</v>
      </c>
      <c r="P136" s="96">
        <f>Odessa!P136+MAX(145,P$2*вспомогат!$J$4)</f>
        <v>1788.090909090909</v>
      </c>
      <c r="Q136" s="96">
        <f>Odessa!Q136+MAX(145,Q$2*вспомогат!$J$4)</f>
        <v>1917.6</v>
      </c>
      <c r="R136" s="96">
        <f>Odessa!R136+MAX(145,R$2*вспомогат!$J$4)</f>
        <v>2097.1090909090908</v>
      </c>
      <c r="S136" s="96">
        <f>Odessa!S136+MAX(145,S$2*вспомогат!$J$4)</f>
        <v>2276.6181818181817</v>
      </c>
      <c r="T136" s="96">
        <f>Odessa!T136+MAX(145,T$2*вспомогат!$J$4)</f>
        <v>2456.1272727272726</v>
      </c>
      <c r="U136" s="96">
        <f>Odessa!U136+MAX(145,U$2*вспомогат!$J$4)</f>
        <v>2635.6363636363635</v>
      </c>
      <c r="V136" s="96">
        <f>Odessa!V136+MAX(145,V$2*вспомогат!$J$4)</f>
        <v>2815.1454545454544</v>
      </c>
      <c r="W136" s="96">
        <f>Odessa!W136+MAX(145,W$2*вспомогат!$J$4)</f>
        <v>2994.6545454545453</v>
      </c>
      <c r="X136" s="96">
        <f>Odessa!X136+MAX(145,X$2*вспомогат!$J$4)</f>
        <v>3174.1636363636362</v>
      </c>
      <c r="Y136" s="96">
        <f>Odessa!Y136+MAX(145,Y$2*вспомогат!$J$4)</f>
        <v>3353.6727272727271</v>
      </c>
      <c r="Z136" s="96">
        <f>Odessa!Z136+MAX(145,Z$2*вспомогат!$J$4)</f>
        <v>3533.181818181818</v>
      </c>
    </row>
    <row r="137" spans="2:26">
      <c r="B137" s="121" t="s">
        <v>260</v>
      </c>
      <c r="C137" s="121" t="s">
        <v>22</v>
      </c>
      <c r="D137" s="89" t="s">
        <v>230</v>
      </c>
      <c r="E137" s="2"/>
      <c r="F137" s="2"/>
      <c r="G137" s="96" t="e">
        <f>Odessa!G137+MAX(145,G$2*вспомогат!$J$4)</f>
        <v>#VALUE!</v>
      </c>
      <c r="H137" s="96" t="e">
        <f>Odessa!H137+MAX(145,H$2*вспомогат!$J$4)</f>
        <v>#VALUE!</v>
      </c>
      <c r="I137" s="96" t="e">
        <f>Odessa!I137+MAX(145,I$2*вспомогат!$J$4)</f>
        <v>#VALUE!</v>
      </c>
      <c r="J137" s="96" t="e">
        <f>Odessa!J137+MAX(145,J$2*вспомогат!$J$4)</f>
        <v>#VALUE!</v>
      </c>
      <c r="K137" s="96" t="e">
        <f>Odessa!K137+MAX(145,K$2*вспомогат!$J$4)</f>
        <v>#VALUE!</v>
      </c>
      <c r="L137" s="96" t="e">
        <f>Odessa!L137+MAX(145,L$2*вспомогат!$J$4)</f>
        <v>#VALUE!</v>
      </c>
      <c r="M137" s="96" t="e">
        <f>Odessa!M137+MAX(145,M$2*вспомогат!$J$4)</f>
        <v>#VALUE!</v>
      </c>
      <c r="N137" s="96" t="e">
        <f>Odessa!N137+MAX(145,N$2*вспомогат!$J$4)</f>
        <v>#VALUE!</v>
      </c>
      <c r="O137" s="96" t="e">
        <f>Odessa!O137+MAX(145,O$2*вспомогат!$J$4)</f>
        <v>#VALUE!</v>
      </c>
      <c r="P137" s="96" t="e">
        <f>Odessa!P137+MAX(145,P$2*вспомогат!$J$4)</f>
        <v>#VALUE!</v>
      </c>
      <c r="Q137" s="96" t="e">
        <f>Odessa!Q137+MAX(145,Q$2*вспомогат!$J$4)</f>
        <v>#VALUE!</v>
      </c>
      <c r="R137" s="96" t="e">
        <f>Odessa!R137+MAX(145,R$2*вспомогат!$J$4)</f>
        <v>#VALUE!</v>
      </c>
      <c r="S137" s="96" t="e">
        <f>Odessa!S137+MAX(145,S$2*вспомогат!$J$4)</f>
        <v>#VALUE!</v>
      </c>
      <c r="T137" s="96" t="e">
        <f>Odessa!T137+MAX(145,T$2*вспомогат!$J$4)</f>
        <v>#VALUE!</v>
      </c>
      <c r="U137" s="96" t="e">
        <f>Odessa!U137+MAX(145,U$2*вспомогат!$J$4)</f>
        <v>#VALUE!</v>
      </c>
      <c r="V137" s="96" t="e">
        <f>Odessa!V137+MAX(145,V$2*вспомогат!$J$4)</f>
        <v>#VALUE!</v>
      </c>
      <c r="W137" s="96" t="e">
        <f>Odessa!W137+MAX(145,W$2*вспомогат!$J$4)</f>
        <v>#VALUE!</v>
      </c>
      <c r="X137" s="96" t="e">
        <f>Odessa!X137+MAX(145,X$2*вспомогат!$J$4)</f>
        <v>#VALUE!</v>
      </c>
      <c r="Y137" s="96" t="e">
        <f>Odessa!Y137+MAX(145,Y$2*вспомогат!$J$4)</f>
        <v>#VALUE!</v>
      </c>
      <c r="Z137" s="96" t="e">
        <f>Odessa!Z137+MAX(145,Z$2*вспомогат!$J$4)</f>
        <v>#VALUE!</v>
      </c>
    </row>
    <row r="138" spans="2:26">
      <c r="B138" s="2" t="s">
        <v>279</v>
      </c>
      <c r="C138" s="121" t="s">
        <v>280</v>
      </c>
      <c r="D138" s="89" t="s">
        <v>230</v>
      </c>
      <c r="E138" s="2"/>
      <c r="F138" s="2"/>
      <c r="G138" s="96" t="e">
        <f>Odessa!G138+MAX(145,G$2*вспомогат!$J$4)</f>
        <v>#VALUE!</v>
      </c>
      <c r="H138" s="96" t="e">
        <f>Odessa!H138+MAX(145,H$2*вспомогат!$J$4)</f>
        <v>#VALUE!</v>
      </c>
      <c r="I138" s="96" t="e">
        <f>Odessa!I138+MAX(145,I$2*вспомогат!$J$4)</f>
        <v>#VALUE!</v>
      </c>
      <c r="J138" s="96" t="e">
        <f>Odessa!J138+MAX(145,J$2*вспомогат!$J$4)</f>
        <v>#VALUE!</v>
      </c>
      <c r="K138" s="96" t="e">
        <f>Odessa!K138+MAX(145,K$2*вспомогат!$J$4)</f>
        <v>#VALUE!</v>
      </c>
      <c r="L138" s="96" t="e">
        <f>Odessa!L138+MAX(145,L$2*вспомогат!$J$4)</f>
        <v>#VALUE!</v>
      </c>
      <c r="M138" s="96" t="e">
        <f>Odessa!M138+MAX(145,M$2*вспомогат!$J$4)</f>
        <v>#VALUE!</v>
      </c>
      <c r="N138" s="96" t="e">
        <f>Odessa!N138+MAX(145,N$2*вспомогат!$J$4)</f>
        <v>#VALUE!</v>
      </c>
      <c r="O138" s="96" t="e">
        <f>Odessa!O138+MAX(145,O$2*вспомогат!$J$4)</f>
        <v>#VALUE!</v>
      </c>
      <c r="P138" s="96" t="e">
        <f>Odessa!P138+MAX(145,P$2*вспомогат!$J$4)</f>
        <v>#VALUE!</v>
      </c>
      <c r="Q138" s="96" t="e">
        <f>Odessa!Q138+MAX(145,Q$2*вспомогат!$J$4)</f>
        <v>#VALUE!</v>
      </c>
      <c r="R138" s="96" t="e">
        <f>Odessa!R138+MAX(145,R$2*вспомогат!$J$4)</f>
        <v>#VALUE!</v>
      </c>
      <c r="S138" s="96" t="e">
        <f>Odessa!S138+MAX(145,S$2*вспомогат!$J$4)</f>
        <v>#VALUE!</v>
      </c>
      <c r="T138" s="96" t="e">
        <f>Odessa!T138+MAX(145,T$2*вспомогат!$J$4)</f>
        <v>#VALUE!</v>
      </c>
      <c r="U138" s="96" t="e">
        <f>Odessa!U138+MAX(145,U$2*вспомогат!$J$4)</f>
        <v>#VALUE!</v>
      </c>
      <c r="V138" s="96" t="e">
        <f>Odessa!V138+MAX(145,V$2*вспомогат!$J$4)</f>
        <v>#VALUE!</v>
      </c>
      <c r="W138" s="96" t="e">
        <f>Odessa!W138+MAX(145,W$2*вспомогат!$J$4)</f>
        <v>#VALUE!</v>
      </c>
      <c r="X138" s="96" t="e">
        <f>Odessa!X138+MAX(145,X$2*вспомогат!$J$4)</f>
        <v>#VALUE!</v>
      </c>
      <c r="Y138" s="96" t="e">
        <f>Odessa!Y138+MAX(145,Y$2*вспомогат!$J$4)</f>
        <v>#VALUE!</v>
      </c>
      <c r="Z138" s="96" t="e">
        <f>Odessa!Z138+MAX(145,Z$2*вспомогат!$J$4)</f>
        <v>#VALUE!</v>
      </c>
    </row>
    <row r="139" spans="2:26">
      <c r="B139" s="12" t="s">
        <v>21</v>
      </c>
      <c r="C139" s="121" t="s">
        <v>22</v>
      </c>
      <c r="D139" s="15" t="s">
        <v>9</v>
      </c>
      <c r="E139" s="2"/>
      <c r="F139" s="2"/>
      <c r="G139" s="96">
        <f>Odessa!G139+MAX(145,G$2*вспомогат!$J$4)</f>
        <v>444.6</v>
      </c>
      <c r="H139" s="96">
        <f>Odessa!H139+MAX(145,H$2*вспомогат!$J$4)</f>
        <v>701.2</v>
      </c>
      <c r="I139" s="96">
        <f>Odessa!I139+MAX(145,I$2*вспомогат!$J$4)</f>
        <v>957.8</v>
      </c>
      <c r="J139" s="96">
        <f>Odessa!J139+MAX(145,J$2*вспомогат!$J$4)</f>
        <v>1214.4000000000001</v>
      </c>
      <c r="K139" s="96">
        <f>Odessa!K139+MAX(145,K$2*вспомогат!$J$4)</f>
        <v>1451</v>
      </c>
      <c r="L139" s="96">
        <f>Odessa!L139+MAX(145,L$2*вспомогат!$J$4)</f>
        <v>1742.6</v>
      </c>
      <c r="M139" s="96">
        <f>Odessa!M139+MAX(145,M$2*вспомогат!$J$4)</f>
        <v>2034.1999999999998</v>
      </c>
      <c r="N139" s="96">
        <f>Odessa!N139+MAX(145,N$2*вспомогат!$J$4)</f>
        <v>2325.8000000000002</v>
      </c>
      <c r="O139" s="96">
        <f>Odessa!O139+MAX(145,O$2*вспомогат!$J$4)</f>
        <v>2617.4</v>
      </c>
      <c r="P139" s="96">
        <f>Odessa!P139+MAX(145,P$2*вспомогат!$J$4)</f>
        <v>2909</v>
      </c>
      <c r="Q139" s="96">
        <f>Odessa!Q139+MAX(145,Q$2*вспомогат!$J$4)</f>
        <v>3150.6</v>
      </c>
      <c r="R139" s="96">
        <f>Odessa!R139+MAX(145,R$2*вспомогат!$J$4)</f>
        <v>3442.2</v>
      </c>
      <c r="S139" s="96">
        <f>Odessa!S139+MAX(145,S$2*вспомогат!$J$4)</f>
        <v>3733.8</v>
      </c>
      <c r="T139" s="96">
        <f>Odessa!T139+MAX(145,T$2*вспомогат!$J$4)</f>
        <v>4025.3999999999996</v>
      </c>
      <c r="U139" s="96">
        <f>Odessa!U139+MAX(145,U$2*вспомогат!$J$4)</f>
        <v>4317</v>
      </c>
      <c r="V139" s="96">
        <f>Odessa!V139+MAX(145,V$2*вспомогат!$J$4)</f>
        <v>4608.6000000000004</v>
      </c>
      <c r="W139" s="96">
        <f>Odessa!W139+MAX(145,W$2*вспомогат!$J$4)</f>
        <v>4900.2</v>
      </c>
      <c r="X139" s="96">
        <f>Odessa!X139+MAX(145,X$2*вспомогат!$J$4)</f>
        <v>5191.8</v>
      </c>
      <c r="Y139" s="96">
        <f>Odessa!Y139+MAX(145,Y$2*вспомогат!$J$4)</f>
        <v>5483.4</v>
      </c>
      <c r="Z139" s="96">
        <f>Odessa!Z139+MAX(145,Z$2*вспомогат!$J$4)</f>
        <v>5775</v>
      </c>
    </row>
    <row r="140" spans="2:26">
      <c r="B140" s="121" t="s">
        <v>234</v>
      </c>
      <c r="C140" s="88" t="s">
        <v>75</v>
      </c>
      <c r="D140" s="89" t="s">
        <v>230</v>
      </c>
      <c r="E140" s="2"/>
      <c r="F140" s="2"/>
      <c r="G140" s="96" t="e">
        <f>Odessa!G140+MAX(145,G$2*вспомогат!$J$4)</f>
        <v>#VALUE!</v>
      </c>
      <c r="H140" s="96" t="e">
        <f>Odessa!H140+MAX(145,H$2*вспомогат!$J$4)</f>
        <v>#VALUE!</v>
      </c>
      <c r="I140" s="96" t="e">
        <f>Odessa!I140+MAX(145,I$2*вспомогат!$J$4)</f>
        <v>#VALUE!</v>
      </c>
      <c r="J140" s="96" t="e">
        <f>Odessa!J140+MAX(145,J$2*вспомогат!$J$4)</f>
        <v>#VALUE!</v>
      </c>
      <c r="K140" s="96" t="e">
        <f>Odessa!K140+MAX(145,K$2*вспомогат!$J$4)</f>
        <v>#VALUE!</v>
      </c>
      <c r="L140" s="96" t="e">
        <f>Odessa!L140+MAX(145,L$2*вспомогат!$J$4)</f>
        <v>#VALUE!</v>
      </c>
      <c r="M140" s="96" t="e">
        <f>Odessa!M140+MAX(145,M$2*вспомогат!$J$4)</f>
        <v>#VALUE!</v>
      </c>
      <c r="N140" s="96" t="e">
        <f>Odessa!N140+MAX(145,N$2*вспомогат!$J$4)</f>
        <v>#VALUE!</v>
      </c>
      <c r="O140" s="96" t="e">
        <f>Odessa!O140+MAX(145,O$2*вспомогат!$J$4)</f>
        <v>#VALUE!</v>
      </c>
      <c r="P140" s="96" t="e">
        <f>Odessa!P140+MAX(145,P$2*вспомогат!$J$4)</f>
        <v>#VALUE!</v>
      </c>
      <c r="Q140" s="96" t="e">
        <f>Odessa!Q140+MAX(145,Q$2*вспомогат!$J$4)</f>
        <v>#VALUE!</v>
      </c>
      <c r="R140" s="96" t="e">
        <f>Odessa!R140+MAX(145,R$2*вспомогат!$J$4)</f>
        <v>#VALUE!</v>
      </c>
      <c r="S140" s="96" t="e">
        <f>Odessa!S140+MAX(145,S$2*вспомогат!$J$4)</f>
        <v>#VALUE!</v>
      </c>
      <c r="T140" s="96" t="e">
        <f>Odessa!T140+MAX(145,T$2*вспомогат!$J$4)</f>
        <v>#VALUE!</v>
      </c>
      <c r="U140" s="96" t="e">
        <f>Odessa!U140+MAX(145,U$2*вспомогат!$J$4)</f>
        <v>#VALUE!</v>
      </c>
      <c r="V140" s="96" t="e">
        <f>Odessa!V140+MAX(145,V$2*вспомогат!$J$4)</f>
        <v>#VALUE!</v>
      </c>
      <c r="W140" s="96" t="e">
        <f>Odessa!W140+MAX(145,W$2*вспомогат!$J$4)</f>
        <v>#VALUE!</v>
      </c>
      <c r="X140" s="96" t="e">
        <f>Odessa!X140+MAX(145,X$2*вспомогат!$J$4)</f>
        <v>#VALUE!</v>
      </c>
      <c r="Y140" s="96" t="e">
        <f>Odessa!Y140+MAX(145,Y$2*вспомогат!$J$4)</f>
        <v>#VALUE!</v>
      </c>
      <c r="Z140" s="96" t="e">
        <f>Odessa!Z140+MAX(145,Z$2*вспомогат!$J$4)</f>
        <v>#VALUE!</v>
      </c>
    </row>
    <row r="141" spans="2:26">
      <c r="B141" s="2" t="s">
        <v>261</v>
      </c>
      <c r="C141" s="121" t="s">
        <v>22</v>
      </c>
      <c r="D141" s="89" t="s">
        <v>230</v>
      </c>
      <c r="E141" s="2"/>
      <c r="F141" s="2"/>
      <c r="G141" s="96" t="e">
        <f>Odessa!G141+MAX(145,G$2*вспомогат!$J$4)</f>
        <v>#VALUE!</v>
      </c>
      <c r="H141" s="96" t="e">
        <f>Odessa!H141+MAX(145,H$2*вспомогат!$J$4)</f>
        <v>#VALUE!</v>
      </c>
      <c r="I141" s="96" t="e">
        <f>Odessa!I141+MAX(145,I$2*вспомогат!$J$4)</f>
        <v>#VALUE!</v>
      </c>
      <c r="J141" s="96" t="e">
        <f>Odessa!J141+MAX(145,J$2*вспомогат!$J$4)</f>
        <v>#VALUE!</v>
      </c>
      <c r="K141" s="96" t="e">
        <f>Odessa!K141+MAX(145,K$2*вспомогат!$J$4)</f>
        <v>#VALUE!</v>
      </c>
      <c r="L141" s="96" t="e">
        <f>Odessa!L141+MAX(145,L$2*вспомогат!$J$4)</f>
        <v>#VALUE!</v>
      </c>
      <c r="M141" s="96" t="e">
        <f>Odessa!M141+MAX(145,M$2*вспомогат!$J$4)</f>
        <v>#VALUE!</v>
      </c>
      <c r="N141" s="96" t="e">
        <f>Odessa!N141+MAX(145,N$2*вспомогат!$J$4)</f>
        <v>#VALUE!</v>
      </c>
      <c r="O141" s="96" t="e">
        <f>Odessa!O141+MAX(145,O$2*вспомогат!$J$4)</f>
        <v>#VALUE!</v>
      </c>
      <c r="P141" s="96" t="e">
        <f>Odessa!P141+MAX(145,P$2*вспомогат!$J$4)</f>
        <v>#VALUE!</v>
      </c>
      <c r="Q141" s="96" t="e">
        <f>Odessa!Q141+MAX(145,Q$2*вспомогат!$J$4)</f>
        <v>#VALUE!</v>
      </c>
      <c r="R141" s="96" t="e">
        <f>Odessa!R141+MAX(145,R$2*вспомогат!$J$4)</f>
        <v>#VALUE!</v>
      </c>
      <c r="S141" s="96" t="e">
        <f>Odessa!S141+MAX(145,S$2*вспомогат!$J$4)</f>
        <v>#VALUE!</v>
      </c>
      <c r="T141" s="96" t="e">
        <f>Odessa!T141+MAX(145,T$2*вспомогат!$J$4)</f>
        <v>#VALUE!</v>
      </c>
      <c r="U141" s="96" t="e">
        <f>Odessa!U141+MAX(145,U$2*вспомогат!$J$4)</f>
        <v>#VALUE!</v>
      </c>
      <c r="V141" s="96" t="e">
        <f>Odessa!V141+MAX(145,V$2*вспомогат!$J$4)</f>
        <v>#VALUE!</v>
      </c>
      <c r="W141" s="96" t="e">
        <f>Odessa!W141+MAX(145,W$2*вспомогат!$J$4)</f>
        <v>#VALUE!</v>
      </c>
      <c r="X141" s="96" t="e">
        <f>Odessa!X141+MAX(145,X$2*вспомогат!$J$4)</f>
        <v>#VALUE!</v>
      </c>
      <c r="Y141" s="96" t="e">
        <f>Odessa!Y141+MAX(145,Y$2*вспомогат!$J$4)</f>
        <v>#VALUE!</v>
      </c>
      <c r="Z141" s="96" t="e">
        <f>Odessa!Z141+MAX(145,Z$2*вспомогат!$J$4)</f>
        <v>#VALUE!</v>
      </c>
    </row>
    <row r="142" spans="2:26">
      <c r="B142" s="2" t="s">
        <v>223</v>
      </c>
      <c r="C142" s="88" t="s">
        <v>24</v>
      </c>
      <c r="D142" s="89" t="s">
        <v>9</v>
      </c>
      <c r="E142" s="2"/>
      <c r="F142" s="2"/>
      <c r="G142" s="96">
        <f>Odessa!G142+MAX(145,G$2*вспомогат!$J$4)</f>
        <v>324.5090909090909</v>
      </c>
      <c r="H142" s="96">
        <f>Odessa!H142+MAX(145,H$2*вспомогат!$J$4)</f>
        <v>461.0181818181818</v>
      </c>
      <c r="I142" s="96">
        <f>Odessa!I142+MAX(145,I$2*вспомогат!$J$4)</f>
        <v>597.5272727272727</v>
      </c>
      <c r="J142" s="96">
        <f>Odessa!J142+MAX(145,J$2*вспомогат!$J$4)</f>
        <v>734.0363636363636</v>
      </c>
      <c r="K142" s="96">
        <f>Odessa!K142+MAX(145,K$2*вспомогат!$J$4)</f>
        <v>850.5454545454545</v>
      </c>
      <c r="L142" s="96">
        <f>Odessa!L142+MAX(145,L$2*вспомогат!$J$4)</f>
        <v>1022.0545454545454</v>
      </c>
      <c r="M142" s="96">
        <f>Odessa!M142+MAX(145,M$2*вспомогат!$J$4)</f>
        <v>1193.5636363636363</v>
      </c>
      <c r="N142" s="96">
        <f>Odessa!N142+MAX(145,N$2*вспомогат!$J$4)</f>
        <v>1365.0727272727272</v>
      </c>
      <c r="O142" s="96">
        <f>Odessa!O142+MAX(145,O$2*вспомогат!$J$4)</f>
        <v>1536.5818181818181</v>
      </c>
      <c r="P142" s="96">
        <f>Odessa!P142+MAX(145,P$2*вспомогат!$J$4)</f>
        <v>1708.090909090909</v>
      </c>
      <c r="Q142" s="96">
        <f>Odessa!Q142+MAX(145,Q$2*вспомогат!$J$4)</f>
        <v>1829.6</v>
      </c>
      <c r="R142" s="96">
        <f>Odessa!R142+MAX(145,R$2*вспомогат!$J$4)</f>
        <v>2001.1090909090908</v>
      </c>
      <c r="S142" s="96">
        <f>Odessa!S142+MAX(145,S$2*вспомогат!$J$4)</f>
        <v>2172.6181818181817</v>
      </c>
      <c r="T142" s="96">
        <f>Odessa!T142+MAX(145,T$2*вспомогат!$J$4)</f>
        <v>2344.1272727272726</v>
      </c>
      <c r="U142" s="96">
        <f>Odessa!U142+MAX(145,U$2*вспомогат!$J$4)</f>
        <v>2515.6363636363635</v>
      </c>
      <c r="V142" s="96">
        <f>Odessa!V142+MAX(145,V$2*вспомогат!$J$4)</f>
        <v>2687.1454545454544</v>
      </c>
      <c r="W142" s="96">
        <f>Odessa!W142+MAX(145,W$2*вспомогат!$J$4)</f>
        <v>2858.6545454545453</v>
      </c>
      <c r="X142" s="96">
        <f>Odessa!X142+MAX(145,X$2*вспомогат!$J$4)</f>
        <v>3030.1636363636362</v>
      </c>
      <c r="Y142" s="96">
        <f>Odessa!Y142+MAX(145,Y$2*вспомогат!$J$4)</f>
        <v>3201.6727272727271</v>
      </c>
      <c r="Z142" s="96">
        <f>Odessa!Z142+MAX(145,Z$2*вспомогат!$J$4)</f>
        <v>3373.181818181818</v>
      </c>
    </row>
    <row r="143" spans="2:26">
      <c r="B143" s="132" t="s">
        <v>291</v>
      </c>
      <c r="C143" s="88" t="s">
        <v>24</v>
      </c>
      <c r="D143" s="89" t="s">
        <v>13</v>
      </c>
      <c r="E143" s="2"/>
      <c r="F143" s="2"/>
      <c r="G143" s="96">
        <f>Odessa!G143+MAX(145,G$2*вспомогат!$J$4)</f>
        <v>283.5090909090909</v>
      </c>
      <c r="H143" s="96">
        <f>Odessa!H143+MAX(145,H$2*вспомогат!$J$4)</f>
        <v>379.0181818181818</v>
      </c>
      <c r="I143" s="96">
        <f>Odessa!I143+MAX(145,I$2*вспомогат!$J$4)</f>
        <v>474.5272727272727</v>
      </c>
      <c r="J143" s="96">
        <f>Odessa!J143+MAX(145,J$2*вспомогат!$J$4)</f>
        <v>570.0363636363636</v>
      </c>
      <c r="K143" s="96">
        <f>Odessa!K143+MAX(145,K$2*вспомогат!$J$4)</f>
        <v>645.5454545454545</v>
      </c>
      <c r="L143" s="96">
        <f>Odessa!L143+MAX(145,L$2*вспомогат!$J$4)</f>
        <v>776.0545454545454</v>
      </c>
      <c r="M143" s="96">
        <f>Odessa!M143+MAX(145,M$2*вспомогат!$J$4)</f>
        <v>906.56363636363631</v>
      </c>
      <c r="N143" s="96">
        <f>Odessa!N143+MAX(145,N$2*вспомогат!$J$4)</f>
        <v>1037.0727272727272</v>
      </c>
      <c r="O143" s="96">
        <f>Odessa!O143+MAX(145,O$2*вспомогат!$J$4)</f>
        <v>1167.5818181818181</v>
      </c>
      <c r="P143" s="96">
        <f>Odessa!P143+MAX(145,P$2*вспомогат!$J$4)</f>
        <v>1298.090909090909</v>
      </c>
      <c r="Q143" s="96">
        <f>Odessa!Q143+MAX(145,Q$2*вспомогат!$J$4)</f>
        <v>1378.6</v>
      </c>
      <c r="R143" s="96">
        <f>Odessa!R143+MAX(145,R$2*вспомогат!$J$4)</f>
        <v>1509.1090909090908</v>
      </c>
      <c r="S143" s="96">
        <f>Odessa!S143+MAX(145,S$2*вспомогат!$J$4)</f>
        <v>1639.6181818181817</v>
      </c>
      <c r="T143" s="96">
        <f>Odessa!T143+MAX(145,T$2*вспомогат!$J$4)</f>
        <v>1770.1272727272726</v>
      </c>
      <c r="U143" s="96">
        <f>Odessa!U143+MAX(145,U$2*вспомогат!$J$4)</f>
        <v>1900.6363636363635</v>
      </c>
      <c r="V143" s="96">
        <f>Odessa!V143+MAX(145,V$2*вспомогат!$J$4)</f>
        <v>2031.1454545454544</v>
      </c>
      <c r="W143" s="96">
        <f>Odessa!W143+MAX(145,W$2*вспомогат!$J$4)</f>
        <v>2161.6545454545453</v>
      </c>
      <c r="X143" s="96">
        <f>Odessa!X143+MAX(145,X$2*вспомогат!$J$4)</f>
        <v>2292.1636363636362</v>
      </c>
      <c r="Y143" s="96">
        <f>Odessa!Y143+MAX(145,Y$2*вспомогат!$J$4)</f>
        <v>2422.6727272727271</v>
      </c>
      <c r="Z143" s="96">
        <f>Odessa!Z143+MAX(145,Z$2*вспомогат!$J$4)</f>
        <v>2553.181818181818</v>
      </c>
    </row>
    <row r="144" spans="2:26">
      <c r="B144" s="132" t="s">
        <v>292</v>
      </c>
      <c r="C144" s="12" t="s">
        <v>24</v>
      </c>
      <c r="D144" s="89" t="s">
        <v>13</v>
      </c>
      <c r="E144" s="2"/>
      <c r="F144" s="2"/>
      <c r="G144" s="96">
        <f>Odessa!G144+MAX(145,G$2*вспомогат!$J$4)</f>
        <v>272.5090909090909</v>
      </c>
      <c r="H144" s="96">
        <f>Odessa!H144+MAX(145,H$2*вспомогат!$J$4)</f>
        <v>357.0181818181818</v>
      </c>
      <c r="I144" s="96">
        <f>Odessa!I144+MAX(145,I$2*вспомогат!$J$4)</f>
        <v>441.5272727272727</v>
      </c>
      <c r="J144" s="96">
        <f>Odessa!J144+MAX(145,J$2*вспомогат!$J$4)</f>
        <v>526.0363636363636</v>
      </c>
      <c r="K144" s="96">
        <f>Odessa!K144+MAX(145,K$2*вспомогат!$J$4)</f>
        <v>590.5454545454545</v>
      </c>
      <c r="L144" s="96">
        <f>Odessa!L144+MAX(145,L$2*вспомогат!$J$4)</f>
        <v>710.0545454545454</v>
      </c>
      <c r="M144" s="96">
        <f>Odessa!M144+MAX(145,M$2*вспомогат!$J$4)</f>
        <v>829.56363636363631</v>
      </c>
      <c r="N144" s="96">
        <f>Odessa!N144+MAX(145,N$2*вспомогат!$J$4)</f>
        <v>949.07272727272721</v>
      </c>
      <c r="O144" s="96">
        <f>Odessa!O144+MAX(145,O$2*вспомогат!$J$4)</f>
        <v>1068.5818181818181</v>
      </c>
      <c r="P144" s="96">
        <f>Odessa!P144+MAX(145,P$2*вспомогат!$J$4)</f>
        <v>1188.090909090909</v>
      </c>
      <c r="Q144" s="96">
        <f>Odessa!Q144+MAX(145,Q$2*вспомогат!$J$4)</f>
        <v>1257.5999999999999</v>
      </c>
      <c r="R144" s="96">
        <f>Odessa!R144+MAX(145,R$2*вспомогат!$J$4)</f>
        <v>1377.1090909090908</v>
      </c>
      <c r="S144" s="96">
        <f>Odessa!S144+MAX(145,S$2*вспомогат!$J$4)</f>
        <v>1496.6181818181817</v>
      </c>
      <c r="T144" s="96">
        <f>Odessa!T144+MAX(145,T$2*вспомогат!$J$4)</f>
        <v>1616.1272727272726</v>
      </c>
      <c r="U144" s="96">
        <f>Odessa!U144+MAX(145,U$2*вспомогат!$J$4)</f>
        <v>1735.6363636363635</v>
      </c>
      <c r="V144" s="96">
        <f>Odessa!V144+MAX(145,V$2*вспомогат!$J$4)</f>
        <v>1855.1454545454544</v>
      </c>
      <c r="W144" s="96">
        <f>Odessa!W144+MAX(145,W$2*вспомогат!$J$4)</f>
        <v>1974.6545454545453</v>
      </c>
      <c r="X144" s="96">
        <f>Odessa!X144+MAX(145,X$2*вспомогат!$J$4)</f>
        <v>2094.1636363636362</v>
      </c>
      <c r="Y144" s="96">
        <f>Odessa!Y144+MAX(145,Y$2*вспомогат!$J$4)</f>
        <v>2213.6727272727271</v>
      </c>
      <c r="Z144" s="96">
        <f>Odessa!Z144+MAX(145,Z$2*вспомогат!$J$4)</f>
        <v>2333.181818181818</v>
      </c>
    </row>
    <row r="145" spans="2:26">
      <c r="B145" s="12" t="s">
        <v>33</v>
      </c>
      <c r="C145" s="12" t="s">
        <v>24</v>
      </c>
      <c r="D145" s="89" t="s">
        <v>13</v>
      </c>
      <c r="E145" s="2"/>
      <c r="F145" s="2"/>
      <c r="G145" s="96">
        <f>Odessa!G145+MAX(145,G$2*вспомогат!$J$4)</f>
        <v>283.5090909090909</v>
      </c>
      <c r="H145" s="96">
        <f>Odessa!H145+MAX(145,H$2*вспомогат!$J$4)</f>
        <v>379.0181818181818</v>
      </c>
      <c r="I145" s="96">
        <f>Odessa!I145+MAX(145,I$2*вспомогат!$J$4)</f>
        <v>474.5272727272727</v>
      </c>
      <c r="J145" s="96">
        <f>Odessa!J145+MAX(145,J$2*вспомогат!$J$4)</f>
        <v>570.0363636363636</v>
      </c>
      <c r="K145" s="96">
        <f>Odessa!K145+MAX(145,K$2*вспомогат!$J$4)</f>
        <v>645.5454545454545</v>
      </c>
      <c r="L145" s="96">
        <f>Odessa!L145+MAX(145,L$2*вспомогат!$J$4)</f>
        <v>776.0545454545454</v>
      </c>
      <c r="M145" s="96">
        <f>Odessa!M145+MAX(145,M$2*вспомогат!$J$4)</f>
        <v>906.56363636363631</v>
      </c>
      <c r="N145" s="96">
        <f>Odessa!N145+MAX(145,N$2*вспомогат!$J$4)</f>
        <v>1037.0727272727272</v>
      </c>
      <c r="O145" s="96">
        <f>Odessa!O145+MAX(145,O$2*вспомогат!$J$4)</f>
        <v>1167.5818181818181</v>
      </c>
      <c r="P145" s="96">
        <f>Odessa!P145+MAX(145,P$2*вспомогат!$J$4)</f>
        <v>1298.090909090909</v>
      </c>
      <c r="Q145" s="96">
        <f>Odessa!Q145+MAX(145,Q$2*вспомогат!$J$4)</f>
        <v>1378.6</v>
      </c>
      <c r="R145" s="96">
        <f>Odessa!R145+MAX(145,R$2*вспомогат!$J$4)</f>
        <v>1509.1090909090908</v>
      </c>
      <c r="S145" s="96">
        <f>Odessa!S145+MAX(145,S$2*вспомогат!$J$4)</f>
        <v>1639.6181818181817</v>
      </c>
      <c r="T145" s="96">
        <f>Odessa!T145+MAX(145,T$2*вспомогат!$J$4)</f>
        <v>1770.1272727272726</v>
      </c>
      <c r="U145" s="96">
        <f>Odessa!U145+MAX(145,U$2*вспомогат!$J$4)</f>
        <v>1900.6363636363635</v>
      </c>
      <c r="V145" s="96">
        <f>Odessa!V145+MAX(145,V$2*вспомогат!$J$4)</f>
        <v>2031.1454545454544</v>
      </c>
      <c r="W145" s="96">
        <f>Odessa!W145+MAX(145,W$2*вспомогат!$J$4)</f>
        <v>2161.6545454545453</v>
      </c>
      <c r="X145" s="96">
        <f>Odessa!X145+MAX(145,X$2*вспомогат!$J$4)</f>
        <v>2292.1636363636362</v>
      </c>
      <c r="Y145" s="96">
        <f>Odessa!Y145+MAX(145,Y$2*вспомогат!$J$4)</f>
        <v>2422.6727272727271</v>
      </c>
      <c r="Z145" s="96">
        <f>Odessa!Z145+MAX(145,Z$2*вспомогат!$J$4)</f>
        <v>2553.181818181818</v>
      </c>
    </row>
    <row r="146" spans="2:26">
      <c r="B146" s="2" t="s">
        <v>293</v>
      </c>
      <c r="C146" s="12" t="s">
        <v>24</v>
      </c>
      <c r="D146" s="89" t="s">
        <v>13</v>
      </c>
      <c r="E146" s="2"/>
      <c r="F146" s="2"/>
      <c r="G146" s="96">
        <f>Odessa!G146+MAX(145,G$2*вспомогат!$J$4)</f>
        <v>285.5090909090909</v>
      </c>
      <c r="H146" s="96">
        <f>Odessa!H146+MAX(145,H$2*вспомогат!$J$4)</f>
        <v>383.0181818181818</v>
      </c>
      <c r="I146" s="96">
        <f>Odessa!I146+MAX(145,I$2*вспомогат!$J$4)</f>
        <v>480.5272727272727</v>
      </c>
      <c r="J146" s="96">
        <f>Odessa!J146+MAX(145,J$2*вспомогат!$J$4)</f>
        <v>578.0363636363636</v>
      </c>
      <c r="K146" s="96">
        <f>Odessa!K146+MAX(145,K$2*вспомогат!$J$4)</f>
        <v>655.5454545454545</v>
      </c>
      <c r="L146" s="96">
        <f>Odessa!L146+MAX(145,L$2*вспомогат!$J$4)</f>
        <v>788.0545454545454</v>
      </c>
      <c r="M146" s="96">
        <f>Odessa!M146+MAX(145,M$2*вспомогат!$J$4)</f>
        <v>920.56363636363631</v>
      </c>
      <c r="N146" s="96">
        <f>Odessa!N146+MAX(145,N$2*вспомогат!$J$4)</f>
        <v>1053.0727272727272</v>
      </c>
      <c r="O146" s="96">
        <f>Odessa!O146+MAX(145,O$2*вспомогат!$J$4)</f>
        <v>1185.5818181818181</v>
      </c>
      <c r="P146" s="96">
        <f>Odessa!P146+MAX(145,P$2*вспомогат!$J$4)</f>
        <v>1318.090909090909</v>
      </c>
      <c r="Q146" s="96">
        <f>Odessa!Q146+MAX(145,Q$2*вспомогат!$J$4)</f>
        <v>1400.6</v>
      </c>
      <c r="R146" s="96">
        <f>Odessa!R146+MAX(145,R$2*вспомогат!$J$4)</f>
        <v>1533.1090909090908</v>
      </c>
      <c r="S146" s="96">
        <f>Odessa!S146+MAX(145,S$2*вспомогат!$J$4)</f>
        <v>1665.6181818181817</v>
      </c>
      <c r="T146" s="96">
        <f>Odessa!T146+MAX(145,T$2*вспомогат!$J$4)</f>
        <v>1798.1272727272726</v>
      </c>
      <c r="U146" s="96">
        <f>Odessa!U146+MAX(145,U$2*вспомогат!$J$4)</f>
        <v>1930.6363636363635</v>
      </c>
      <c r="V146" s="96">
        <f>Odessa!V146+MAX(145,V$2*вспомогат!$J$4)</f>
        <v>2063.1454545454544</v>
      </c>
      <c r="W146" s="96">
        <f>Odessa!W146+MAX(145,W$2*вспомогат!$J$4)</f>
        <v>2195.6545454545453</v>
      </c>
      <c r="X146" s="96">
        <f>Odessa!X146+MAX(145,X$2*вспомогат!$J$4)</f>
        <v>2328.1636363636362</v>
      </c>
      <c r="Y146" s="96">
        <f>Odessa!Y146+MAX(145,Y$2*вспомогат!$J$4)</f>
        <v>2460.6727272727271</v>
      </c>
      <c r="Z146" s="96">
        <f>Odessa!Z146+MAX(145,Z$2*вспомогат!$J$4)</f>
        <v>2593.181818181818</v>
      </c>
    </row>
    <row r="147" spans="2:26">
      <c r="B147" s="2" t="s">
        <v>294</v>
      </c>
      <c r="C147" s="12" t="s">
        <v>24</v>
      </c>
      <c r="D147" s="89" t="s">
        <v>13</v>
      </c>
      <c r="E147" s="2"/>
      <c r="F147" s="2"/>
      <c r="G147" s="96">
        <f>Odessa!G147+MAX(145,G$2*вспомогат!$J$4)</f>
        <v>283.5090909090909</v>
      </c>
      <c r="H147" s="96">
        <f>Odessa!H147+MAX(145,H$2*вспомогат!$J$4)</f>
        <v>379.0181818181818</v>
      </c>
      <c r="I147" s="96">
        <f>Odessa!I147+MAX(145,I$2*вспомогат!$J$4)</f>
        <v>474.5272727272727</v>
      </c>
      <c r="J147" s="96">
        <f>Odessa!J147+MAX(145,J$2*вспомогат!$J$4)</f>
        <v>570.0363636363636</v>
      </c>
      <c r="K147" s="96">
        <f>Odessa!K147+MAX(145,K$2*вспомогат!$J$4)</f>
        <v>645.5454545454545</v>
      </c>
      <c r="L147" s="96">
        <f>Odessa!L147+MAX(145,L$2*вспомогат!$J$4)</f>
        <v>776.0545454545454</v>
      </c>
      <c r="M147" s="96">
        <f>Odessa!M147+MAX(145,M$2*вспомогат!$J$4)</f>
        <v>906.56363636363631</v>
      </c>
      <c r="N147" s="96">
        <f>Odessa!N147+MAX(145,N$2*вспомогат!$J$4)</f>
        <v>1037.0727272727272</v>
      </c>
      <c r="O147" s="96">
        <f>Odessa!O147+MAX(145,O$2*вспомогат!$J$4)</f>
        <v>1167.5818181818181</v>
      </c>
      <c r="P147" s="96">
        <f>Odessa!P147+MAX(145,P$2*вспомогат!$J$4)</f>
        <v>1298.090909090909</v>
      </c>
      <c r="Q147" s="96">
        <f>Odessa!Q147+MAX(145,Q$2*вспомогат!$J$4)</f>
        <v>1378.6</v>
      </c>
      <c r="R147" s="96">
        <f>Odessa!R147+MAX(145,R$2*вспомогат!$J$4)</f>
        <v>1509.1090909090908</v>
      </c>
      <c r="S147" s="96">
        <f>Odessa!S147+MAX(145,S$2*вспомогат!$J$4)</f>
        <v>1639.6181818181817</v>
      </c>
      <c r="T147" s="96">
        <f>Odessa!T147+MAX(145,T$2*вспомогат!$J$4)</f>
        <v>1770.1272727272726</v>
      </c>
      <c r="U147" s="96">
        <f>Odessa!U147+MAX(145,U$2*вспомогат!$J$4)</f>
        <v>1900.6363636363635</v>
      </c>
      <c r="V147" s="96">
        <f>Odessa!V147+MAX(145,V$2*вспомогат!$J$4)</f>
        <v>2031.1454545454544</v>
      </c>
      <c r="W147" s="96">
        <f>Odessa!W147+MAX(145,W$2*вспомогат!$J$4)</f>
        <v>2161.6545454545453</v>
      </c>
      <c r="X147" s="96">
        <f>Odessa!X147+MAX(145,X$2*вспомогат!$J$4)</f>
        <v>2292.1636363636362</v>
      </c>
      <c r="Y147" s="96">
        <f>Odessa!Y147+MAX(145,Y$2*вспомогат!$J$4)</f>
        <v>2422.6727272727271</v>
      </c>
      <c r="Z147" s="96">
        <f>Odessa!Z147+MAX(145,Z$2*вспомогат!$J$4)</f>
        <v>2553.181818181818</v>
      </c>
    </row>
    <row r="148" spans="2:26">
      <c r="B148" s="2" t="s">
        <v>295</v>
      </c>
      <c r="C148" s="12" t="s">
        <v>24</v>
      </c>
      <c r="D148" s="89" t="s">
        <v>13</v>
      </c>
      <c r="E148" s="2"/>
      <c r="F148" s="2"/>
      <c r="G148" s="96">
        <f>Odessa!G148+MAX(145,G$2*вспомогат!$J$4)</f>
        <v>272.5090909090909</v>
      </c>
      <c r="H148" s="96">
        <f>Odessa!H148+MAX(145,H$2*вспомогат!$J$4)</f>
        <v>357.0181818181818</v>
      </c>
      <c r="I148" s="96">
        <f>Odessa!I148+MAX(145,I$2*вспомогат!$J$4)</f>
        <v>441.5272727272727</v>
      </c>
      <c r="J148" s="96">
        <f>Odessa!J148+MAX(145,J$2*вспомогат!$J$4)</f>
        <v>526.0363636363636</v>
      </c>
      <c r="K148" s="96">
        <f>Odessa!K148+MAX(145,K$2*вспомогат!$J$4)</f>
        <v>590.5454545454545</v>
      </c>
      <c r="L148" s="96">
        <f>Odessa!L148+MAX(145,L$2*вспомогат!$J$4)</f>
        <v>710.0545454545454</v>
      </c>
      <c r="M148" s="96">
        <f>Odessa!M148+MAX(145,M$2*вспомогат!$J$4)</f>
        <v>829.56363636363631</v>
      </c>
      <c r="N148" s="96">
        <f>Odessa!N148+MAX(145,N$2*вспомогат!$J$4)</f>
        <v>949.07272727272721</v>
      </c>
      <c r="O148" s="96">
        <f>Odessa!O148+MAX(145,O$2*вспомогат!$J$4)</f>
        <v>1068.5818181818181</v>
      </c>
      <c r="P148" s="96">
        <f>Odessa!P148+MAX(145,P$2*вспомогат!$J$4)</f>
        <v>1188.090909090909</v>
      </c>
      <c r="Q148" s="96">
        <f>Odessa!Q148+MAX(145,Q$2*вспомогат!$J$4)</f>
        <v>1257.5999999999999</v>
      </c>
      <c r="R148" s="96">
        <f>Odessa!R148+MAX(145,R$2*вспомогат!$J$4)</f>
        <v>1377.1090909090908</v>
      </c>
      <c r="S148" s="96">
        <f>Odessa!S148+MAX(145,S$2*вспомогат!$J$4)</f>
        <v>1496.6181818181817</v>
      </c>
      <c r="T148" s="96">
        <f>Odessa!T148+MAX(145,T$2*вспомогат!$J$4)</f>
        <v>1616.1272727272726</v>
      </c>
      <c r="U148" s="96">
        <f>Odessa!U148+MAX(145,U$2*вспомогат!$J$4)</f>
        <v>1735.6363636363635</v>
      </c>
      <c r="V148" s="96">
        <f>Odessa!V148+MAX(145,V$2*вспомогат!$J$4)</f>
        <v>1855.1454545454544</v>
      </c>
      <c r="W148" s="96">
        <f>Odessa!W148+MAX(145,W$2*вспомогат!$J$4)</f>
        <v>1974.6545454545453</v>
      </c>
      <c r="X148" s="96">
        <f>Odessa!X148+MAX(145,X$2*вспомогат!$J$4)</f>
        <v>2094.1636363636362</v>
      </c>
      <c r="Y148" s="96">
        <f>Odessa!Y148+MAX(145,Y$2*вспомогат!$J$4)</f>
        <v>2213.6727272727271</v>
      </c>
      <c r="Z148" s="96">
        <f>Odessa!Z148+MAX(145,Z$2*вспомогат!$J$4)</f>
        <v>2333.181818181818</v>
      </c>
    </row>
    <row r="149" spans="2:26">
      <c r="B149" s="2" t="s">
        <v>296</v>
      </c>
      <c r="C149" s="12" t="s">
        <v>24</v>
      </c>
      <c r="D149" s="89" t="s">
        <v>13</v>
      </c>
      <c r="E149" s="2"/>
      <c r="F149" s="2"/>
      <c r="G149" s="96">
        <f>Odessa!G149+MAX(145,G$2*вспомогат!$J$4)</f>
        <v>285.5090909090909</v>
      </c>
      <c r="H149" s="96">
        <f>Odessa!H149+MAX(145,H$2*вспомогат!$J$4)</f>
        <v>383.0181818181818</v>
      </c>
      <c r="I149" s="96">
        <f>Odessa!I149+MAX(145,I$2*вспомогат!$J$4)</f>
        <v>480.5272727272727</v>
      </c>
      <c r="J149" s="96">
        <f>Odessa!J149+MAX(145,J$2*вспомогат!$J$4)</f>
        <v>578.0363636363636</v>
      </c>
      <c r="K149" s="96">
        <f>Odessa!K149+MAX(145,K$2*вспомогат!$J$4)</f>
        <v>655.5454545454545</v>
      </c>
      <c r="L149" s="96">
        <f>Odessa!L149+MAX(145,L$2*вспомогат!$J$4)</f>
        <v>788.0545454545454</v>
      </c>
      <c r="M149" s="96">
        <f>Odessa!M149+MAX(145,M$2*вспомогат!$J$4)</f>
        <v>920.56363636363631</v>
      </c>
      <c r="N149" s="96">
        <f>Odessa!N149+MAX(145,N$2*вспомогат!$J$4)</f>
        <v>1053.0727272727272</v>
      </c>
      <c r="O149" s="96">
        <f>Odessa!O149+MAX(145,O$2*вспомогат!$J$4)</f>
        <v>1185.5818181818181</v>
      </c>
      <c r="P149" s="96">
        <f>Odessa!P149+MAX(145,P$2*вспомогат!$J$4)</f>
        <v>1318.090909090909</v>
      </c>
      <c r="Q149" s="96">
        <f>Odessa!Q149+MAX(145,Q$2*вспомогат!$J$4)</f>
        <v>1400.6</v>
      </c>
      <c r="R149" s="96">
        <f>Odessa!R149+MAX(145,R$2*вспомогат!$J$4)</f>
        <v>1533.1090909090908</v>
      </c>
      <c r="S149" s="96">
        <f>Odessa!S149+MAX(145,S$2*вспомогат!$J$4)</f>
        <v>1665.6181818181817</v>
      </c>
      <c r="T149" s="96">
        <f>Odessa!T149+MAX(145,T$2*вспомогат!$J$4)</f>
        <v>1798.1272727272726</v>
      </c>
      <c r="U149" s="96">
        <f>Odessa!U149+MAX(145,U$2*вспомогат!$J$4)</f>
        <v>1930.6363636363635</v>
      </c>
      <c r="V149" s="96">
        <f>Odessa!V149+MAX(145,V$2*вспомогат!$J$4)</f>
        <v>2063.1454545454544</v>
      </c>
      <c r="W149" s="96">
        <f>Odessa!W149+MAX(145,W$2*вспомогат!$J$4)</f>
        <v>2195.6545454545453</v>
      </c>
      <c r="X149" s="96">
        <f>Odessa!X149+MAX(145,X$2*вспомогат!$J$4)</f>
        <v>2328.1636363636362</v>
      </c>
      <c r="Y149" s="96">
        <f>Odessa!Y149+MAX(145,Y$2*вспомогат!$J$4)</f>
        <v>2460.6727272727271</v>
      </c>
      <c r="Z149" s="96">
        <f>Odessa!Z149+MAX(145,Z$2*вспомогат!$J$4)</f>
        <v>2593.181818181818</v>
      </c>
    </row>
    <row r="150" spans="2:26">
      <c r="B150" s="2" t="s">
        <v>224</v>
      </c>
      <c r="C150" s="12" t="s">
        <v>24</v>
      </c>
      <c r="D150" s="89" t="s">
        <v>13</v>
      </c>
      <c r="E150" s="2"/>
      <c r="F150" s="2"/>
      <c r="G150" s="96">
        <f>Odessa!G150+MAX(145,G$2*вспомогат!$J$4)</f>
        <v>283.5090909090909</v>
      </c>
      <c r="H150" s="96">
        <f>Odessa!H150+MAX(145,H$2*вспомогат!$J$4)</f>
        <v>379.0181818181818</v>
      </c>
      <c r="I150" s="96">
        <f>Odessa!I150+MAX(145,I$2*вспомогат!$J$4)</f>
        <v>474.5272727272727</v>
      </c>
      <c r="J150" s="96">
        <f>Odessa!J150+MAX(145,J$2*вспомогат!$J$4)</f>
        <v>570.0363636363636</v>
      </c>
      <c r="K150" s="96">
        <f>Odessa!K150+MAX(145,K$2*вспомогат!$J$4)</f>
        <v>645.5454545454545</v>
      </c>
      <c r="L150" s="96">
        <f>Odessa!L150+MAX(145,L$2*вспомогат!$J$4)</f>
        <v>776.0545454545454</v>
      </c>
      <c r="M150" s="96">
        <f>Odessa!M150+MAX(145,M$2*вспомогат!$J$4)</f>
        <v>906.56363636363631</v>
      </c>
      <c r="N150" s="96">
        <f>Odessa!N150+MAX(145,N$2*вспомогат!$J$4)</f>
        <v>1037.0727272727272</v>
      </c>
      <c r="O150" s="96">
        <f>Odessa!O150+MAX(145,O$2*вспомогат!$J$4)</f>
        <v>1167.5818181818181</v>
      </c>
      <c r="P150" s="96">
        <f>Odessa!P150+MAX(145,P$2*вспомогат!$J$4)</f>
        <v>1298.090909090909</v>
      </c>
      <c r="Q150" s="96">
        <f>Odessa!Q150+MAX(145,Q$2*вспомогат!$J$4)</f>
        <v>1378.6</v>
      </c>
      <c r="R150" s="96">
        <f>Odessa!R150+MAX(145,R$2*вспомогат!$J$4)</f>
        <v>1509.1090909090908</v>
      </c>
      <c r="S150" s="96">
        <f>Odessa!S150+MAX(145,S$2*вспомогат!$J$4)</f>
        <v>1639.6181818181817</v>
      </c>
      <c r="T150" s="96">
        <f>Odessa!T150+MAX(145,T$2*вспомогат!$J$4)</f>
        <v>1770.1272727272726</v>
      </c>
      <c r="U150" s="96">
        <f>Odessa!U150+MAX(145,U$2*вспомогат!$J$4)</f>
        <v>1900.6363636363635</v>
      </c>
      <c r="V150" s="96">
        <f>Odessa!V150+MAX(145,V$2*вспомогат!$J$4)</f>
        <v>2031.1454545454544</v>
      </c>
      <c r="W150" s="96">
        <f>Odessa!W150+MAX(145,W$2*вспомогат!$J$4)</f>
        <v>2161.6545454545453</v>
      </c>
      <c r="X150" s="96">
        <f>Odessa!X150+MAX(145,X$2*вспомогат!$J$4)</f>
        <v>2292.1636363636362</v>
      </c>
      <c r="Y150" s="96">
        <f>Odessa!Y150+MAX(145,Y$2*вспомогат!$J$4)</f>
        <v>2422.6727272727271</v>
      </c>
      <c r="Z150" s="96">
        <f>Odessa!Z150+MAX(145,Z$2*вспомогат!$J$4)</f>
        <v>2553.181818181818</v>
      </c>
    </row>
    <row r="151" spans="2:26">
      <c r="B151" s="132" t="s">
        <v>297</v>
      </c>
      <c r="C151" s="12" t="s">
        <v>24</v>
      </c>
      <c r="D151" s="89" t="s">
        <v>13</v>
      </c>
      <c r="E151" s="2"/>
      <c r="F151" s="2"/>
      <c r="G151" s="96">
        <f>Odessa!G151+MAX(145,G$2*вспомогат!$J$4)</f>
        <v>272.5090909090909</v>
      </c>
      <c r="H151" s="96">
        <f>Odessa!H151+MAX(145,H$2*вспомогат!$J$4)</f>
        <v>357.0181818181818</v>
      </c>
      <c r="I151" s="96">
        <f>Odessa!I151+MAX(145,I$2*вспомогат!$J$4)</f>
        <v>441.5272727272727</v>
      </c>
      <c r="J151" s="96">
        <f>Odessa!J151+MAX(145,J$2*вспомогат!$J$4)</f>
        <v>526.0363636363636</v>
      </c>
      <c r="K151" s="96">
        <f>Odessa!K151+MAX(145,K$2*вспомогат!$J$4)</f>
        <v>590.5454545454545</v>
      </c>
      <c r="L151" s="96">
        <f>Odessa!L151+MAX(145,L$2*вспомогат!$J$4)</f>
        <v>710.0545454545454</v>
      </c>
      <c r="M151" s="96">
        <f>Odessa!M151+MAX(145,M$2*вспомогат!$J$4)</f>
        <v>829.56363636363631</v>
      </c>
      <c r="N151" s="96">
        <f>Odessa!N151+MAX(145,N$2*вспомогат!$J$4)</f>
        <v>949.07272727272721</v>
      </c>
      <c r="O151" s="96">
        <f>Odessa!O151+MAX(145,O$2*вспомогат!$J$4)</f>
        <v>1068.5818181818181</v>
      </c>
      <c r="P151" s="96">
        <f>Odessa!P151+MAX(145,P$2*вспомогат!$J$4)</f>
        <v>1188.090909090909</v>
      </c>
      <c r="Q151" s="96">
        <f>Odessa!Q151+MAX(145,Q$2*вспомогат!$J$4)</f>
        <v>1257.5999999999999</v>
      </c>
      <c r="R151" s="96">
        <f>Odessa!R151+MAX(145,R$2*вспомогат!$J$4)</f>
        <v>1377.1090909090908</v>
      </c>
      <c r="S151" s="96">
        <f>Odessa!S151+MAX(145,S$2*вспомогат!$J$4)</f>
        <v>1496.6181818181817</v>
      </c>
      <c r="T151" s="96">
        <f>Odessa!T151+MAX(145,T$2*вспомогат!$J$4)</f>
        <v>1616.1272727272726</v>
      </c>
      <c r="U151" s="96">
        <f>Odessa!U151+MAX(145,U$2*вспомогат!$J$4)</f>
        <v>1735.6363636363635</v>
      </c>
      <c r="V151" s="96">
        <f>Odessa!V151+MAX(145,V$2*вспомогат!$J$4)</f>
        <v>1855.1454545454544</v>
      </c>
      <c r="W151" s="96">
        <f>Odessa!W151+MAX(145,W$2*вспомогат!$J$4)</f>
        <v>1974.6545454545453</v>
      </c>
      <c r="X151" s="96">
        <f>Odessa!X151+MAX(145,X$2*вспомогат!$J$4)</f>
        <v>2094.1636363636362</v>
      </c>
      <c r="Y151" s="96">
        <f>Odessa!Y151+MAX(145,Y$2*вспомогат!$J$4)</f>
        <v>2213.6727272727271</v>
      </c>
      <c r="Z151" s="96">
        <f>Odessa!Z151+MAX(145,Z$2*вспомогат!$J$4)</f>
        <v>2333.181818181818</v>
      </c>
    </row>
    <row r="152" spans="2:26">
      <c r="B152" s="132" t="s">
        <v>298</v>
      </c>
      <c r="C152" s="12" t="s">
        <v>24</v>
      </c>
      <c r="D152" s="89" t="s">
        <v>13</v>
      </c>
      <c r="E152" s="2"/>
      <c r="F152" s="2"/>
      <c r="G152" s="96">
        <f>Odessa!G152+MAX(145,G$2*вспомогат!$J$4)</f>
        <v>272.5090909090909</v>
      </c>
      <c r="H152" s="96">
        <f>Odessa!H152+MAX(145,H$2*вспомогат!$J$4)</f>
        <v>357.0181818181818</v>
      </c>
      <c r="I152" s="96">
        <f>Odessa!I152+MAX(145,I$2*вспомогат!$J$4)</f>
        <v>441.5272727272727</v>
      </c>
      <c r="J152" s="96">
        <f>Odessa!J152+MAX(145,J$2*вспомогат!$J$4)</f>
        <v>526.0363636363636</v>
      </c>
      <c r="K152" s="96">
        <f>Odessa!K152+MAX(145,K$2*вспомогат!$J$4)</f>
        <v>590.5454545454545</v>
      </c>
      <c r="L152" s="96">
        <f>Odessa!L152+MAX(145,L$2*вспомогат!$J$4)</f>
        <v>710.0545454545454</v>
      </c>
      <c r="M152" s="96">
        <f>Odessa!M152+MAX(145,M$2*вспомогат!$J$4)</f>
        <v>829.56363636363631</v>
      </c>
      <c r="N152" s="96">
        <f>Odessa!N152+MAX(145,N$2*вспомогат!$J$4)</f>
        <v>949.07272727272721</v>
      </c>
      <c r="O152" s="96">
        <f>Odessa!O152+MAX(145,O$2*вспомогат!$J$4)</f>
        <v>1068.5818181818181</v>
      </c>
      <c r="P152" s="96">
        <f>Odessa!P152+MAX(145,P$2*вспомогат!$J$4)</f>
        <v>1188.090909090909</v>
      </c>
      <c r="Q152" s="96">
        <f>Odessa!Q152+MAX(145,Q$2*вспомогат!$J$4)</f>
        <v>1257.5999999999999</v>
      </c>
      <c r="R152" s="96">
        <f>Odessa!R152+MAX(145,R$2*вспомогат!$J$4)</f>
        <v>1377.1090909090908</v>
      </c>
      <c r="S152" s="96">
        <f>Odessa!S152+MAX(145,S$2*вспомогат!$J$4)</f>
        <v>1496.6181818181817</v>
      </c>
      <c r="T152" s="96">
        <f>Odessa!T152+MAX(145,T$2*вспомогат!$J$4)</f>
        <v>1616.1272727272726</v>
      </c>
      <c r="U152" s="96">
        <f>Odessa!U152+MAX(145,U$2*вспомогат!$J$4)</f>
        <v>1735.6363636363635</v>
      </c>
      <c r="V152" s="96">
        <f>Odessa!V152+MAX(145,V$2*вспомогат!$J$4)</f>
        <v>1855.1454545454544</v>
      </c>
      <c r="W152" s="96">
        <f>Odessa!W152+MAX(145,W$2*вспомогат!$J$4)</f>
        <v>1974.6545454545453</v>
      </c>
      <c r="X152" s="96">
        <f>Odessa!X152+MAX(145,X$2*вспомогат!$J$4)</f>
        <v>2094.1636363636362</v>
      </c>
      <c r="Y152" s="96">
        <f>Odessa!Y152+MAX(145,Y$2*вспомогат!$J$4)</f>
        <v>2213.6727272727271</v>
      </c>
      <c r="Z152" s="96">
        <f>Odessa!Z152+MAX(145,Z$2*вспомогат!$J$4)</f>
        <v>2333.181818181818</v>
      </c>
    </row>
    <row r="153" spans="2:26">
      <c r="B153" s="132" t="s">
        <v>299</v>
      </c>
      <c r="C153" s="12" t="s">
        <v>24</v>
      </c>
      <c r="D153" s="89" t="s">
        <v>13</v>
      </c>
      <c r="E153" s="2"/>
      <c r="F153" s="2"/>
      <c r="G153" s="96">
        <f>Odessa!G153+MAX(145,G$2*вспомогат!$J$4)</f>
        <v>272.5090909090909</v>
      </c>
      <c r="H153" s="96">
        <f>Odessa!H153+MAX(145,H$2*вспомогат!$J$4)</f>
        <v>357.0181818181818</v>
      </c>
      <c r="I153" s="96">
        <f>Odessa!I153+MAX(145,I$2*вспомогат!$J$4)</f>
        <v>441.5272727272727</v>
      </c>
      <c r="J153" s="96">
        <f>Odessa!J153+MAX(145,J$2*вспомогат!$J$4)</f>
        <v>526.0363636363636</v>
      </c>
      <c r="K153" s="96">
        <f>Odessa!K153+MAX(145,K$2*вспомогат!$J$4)</f>
        <v>590.5454545454545</v>
      </c>
      <c r="L153" s="96">
        <f>Odessa!L153+MAX(145,L$2*вспомогат!$J$4)</f>
        <v>710.0545454545454</v>
      </c>
      <c r="M153" s="96">
        <f>Odessa!M153+MAX(145,M$2*вспомогат!$J$4)</f>
        <v>829.56363636363631</v>
      </c>
      <c r="N153" s="96">
        <f>Odessa!N153+MAX(145,N$2*вспомогат!$J$4)</f>
        <v>949.07272727272721</v>
      </c>
      <c r="O153" s="96">
        <f>Odessa!O153+MAX(145,O$2*вспомогат!$J$4)</f>
        <v>1068.5818181818181</v>
      </c>
      <c r="P153" s="96">
        <f>Odessa!P153+MAX(145,P$2*вспомогат!$J$4)</f>
        <v>1188.090909090909</v>
      </c>
      <c r="Q153" s="96">
        <f>Odessa!Q153+MAX(145,Q$2*вспомогат!$J$4)</f>
        <v>1257.5999999999999</v>
      </c>
      <c r="R153" s="96">
        <f>Odessa!R153+MAX(145,R$2*вспомогат!$J$4)</f>
        <v>1377.1090909090908</v>
      </c>
      <c r="S153" s="96">
        <f>Odessa!S153+MAX(145,S$2*вспомогат!$J$4)</f>
        <v>1496.6181818181817</v>
      </c>
      <c r="T153" s="96">
        <f>Odessa!T153+MAX(145,T$2*вспомогат!$J$4)</f>
        <v>1616.1272727272726</v>
      </c>
      <c r="U153" s="96">
        <f>Odessa!U153+MAX(145,U$2*вспомогат!$J$4)</f>
        <v>1735.6363636363635</v>
      </c>
      <c r="V153" s="96">
        <f>Odessa!V153+MAX(145,V$2*вспомогат!$J$4)</f>
        <v>1855.1454545454544</v>
      </c>
      <c r="W153" s="96">
        <f>Odessa!W153+MAX(145,W$2*вспомогат!$J$4)</f>
        <v>1974.6545454545453</v>
      </c>
      <c r="X153" s="96">
        <f>Odessa!X153+MAX(145,X$2*вспомогат!$J$4)</f>
        <v>2094.1636363636362</v>
      </c>
      <c r="Y153" s="96">
        <f>Odessa!Y153+MAX(145,Y$2*вспомогат!$J$4)</f>
        <v>2213.6727272727271</v>
      </c>
      <c r="Z153" s="96">
        <f>Odessa!Z153+MAX(145,Z$2*вспомогат!$J$4)</f>
        <v>2333.181818181818</v>
      </c>
    </row>
    <row r="154" spans="2:26">
      <c r="B154" s="136" t="s">
        <v>300</v>
      </c>
      <c r="C154" s="12" t="s">
        <v>24</v>
      </c>
      <c r="D154" s="89" t="s">
        <v>13</v>
      </c>
      <c r="E154" s="2"/>
      <c r="F154" s="2"/>
      <c r="G154" s="96">
        <f>Odessa!G154+MAX(145,G$2*вспомогат!$J$4)</f>
        <v>285.5090909090909</v>
      </c>
      <c r="H154" s="96">
        <f>Odessa!H154+MAX(145,H$2*вспомогат!$J$4)</f>
        <v>383.0181818181818</v>
      </c>
      <c r="I154" s="96">
        <f>Odessa!I154+MAX(145,I$2*вспомогат!$J$4)</f>
        <v>480.5272727272727</v>
      </c>
      <c r="J154" s="96">
        <f>Odessa!J154+MAX(145,J$2*вспомогат!$J$4)</f>
        <v>578.0363636363636</v>
      </c>
      <c r="K154" s="96">
        <f>Odessa!K154+MAX(145,K$2*вспомогат!$J$4)</f>
        <v>655.5454545454545</v>
      </c>
      <c r="L154" s="96">
        <f>Odessa!L154+MAX(145,L$2*вспомогат!$J$4)</f>
        <v>788.0545454545454</v>
      </c>
      <c r="M154" s="96">
        <f>Odessa!M154+MAX(145,M$2*вспомогат!$J$4)</f>
        <v>920.56363636363631</v>
      </c>
      <c r="N154" s="96">
        <f>Odessa!N154+MAX(145,N$2*вспомогат!$J$4)</f>
        <v>1053.0727272727272</v>
      </c>
      <c r="O154" s="96">
        <f>Odessa!O154+MAX(145,O$2*вспомогат!$J$4)</f>
        <v>1185.5818181818181</v>
      </c>
      <c r="P154" s="96">
        <f>Odessa!P154+MAX(145,P$2*вспомогат!$J$4)</f>
        <v>1318.090909090909</v>
      </c>
      <c r="Q154" s="96">
        <f>Odessa!Q154+MAX(145,Q$2*вспомогат!$J$4)</f>
        <v>1400.6</v>
      </c>
      <c r="R154" s="96">
        <f>Odessa!R154+MAX(145,R$2*вспомогат!$J$4)</f>
        <v>1533.1090909090908</v>
      </c>
      <c r="S154" s="96">
        <f>Odessa!S154+MAX(145,S$2*вспомогат!$J$4)</f>
        <v>1665.6181818181817</v>
      </c>
      <c r="T154" s="96">
        <f>Odessa!T154+MAX(145,T$2*вспомогат!$J$4)</f>
        <v>1798.1272727272726</v>
      </c>
      <c r="U154" s="96">
        <f>Odessa!U154+MAX(145,U$2*вспомогат!$J$4)</f>
        <v>1930.6363636363635</v>
      </c>
      <c r="V154" s="96">
        <f>Odessa!V154+MAX(145,V$2*вспомогат!$J$4)</f>
        <v>2063.1454545454544</v>
      </c>
      <c r="W154" s="96">
        <f>Odessa!W154+MAX(145,W$2*вспомогат!$J$4)</f>
        <v>2195.6545454545453</v>
      </c>
      <c r="X154" s="96">
        <f>Odessa!X154+MAX(145,X$2*вспомогат!$J$4)</f>
        <v>2328.1636363636362</v>
      </c>
      <c r="Y154" s="96">
        <f>Odessa!Y154+MAX(145,Y$2*вспомогат!$J$4)</f>
        <v>2460.6727272727271</v>
      </c>
      <c r="Z154" s="96">
        <f>Odessa!Z154+MAX(145,Z$2*вспомогат!$J$4)</f>
        <v>2593.181818181818</v>
      </c>
    </row>
  </sheetData>
  <mergeCells count="1">
    <mergeCell ref="G1:Z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Z154"/>
  <sheetViews>
    <sheetView topLeftCell="A94" workbookViewId="0">
      <selection activeCell="A116" sqref="A116:XFD116"/>
    </sheetView>
  </sheetViews>
  <sheetFormatPr defaultRowHeight="15"/>
  <cols>
    <col min="2" max="2" width="12.42578125" customWidth="1"/>
    <col min="3" max="3" width="14.140625" customWidth="1"/>
    <col min="4" max="4" width="14.85546875" customWidth="1"/>
  </cols>
  <sheetData>
    <row r="1" spans="2:26" ht="18.75">
      <c r="B1" s="90" t="s">
        <v>198</v>
      </c>
      <c r="C1" s="90" t="s">
        <v>193</v>
      </c>
      <c r="D1" s="91"/>
      <c r="E1" s="91"/>
      <c r="F1" s="91"/>
      <c r="G1" s="157" t="s">
        <v>199</v>
      </c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2:26" ht="51.75">
      <c r="B2" s="85" t="s">
        <v>189</v>
      </c>
      <c r="C2" s="85"/>
      <c r="D2" s="99" t="s">
        <v>190</v>
      </c>
      <c r="E2" s="87" t="s">
        <v>195</v>
      </c>
      <c r="F2" s="87" t="s">
        <v>196</v>
      </c>
      <c r="G2" s="100">
        <v>1</v>
      </c>
      <c r="H2" s="101">
        <v>2</v>
      </c>
      <c r="I2" s="101">
        <v>3</v>
      </c>
      <c r="J2" s="101">
        <v>4</v>
      </c>
      <c r="K2" s="101">
        <v>5</v>
      </c>
      <c r="L2" s="101">
        <v>6</v>
      </c>
      <c r="M2" s="101">
        <v>7</v>
      </c>
      <c r="N2" s="101">
        <v>8</v>
      </c>
      <c r="O2" s="101">
        <v>9</v>
      </c>
      <c r="P2" s="101">
        <v>10</v>
      </c>
      <c r="Q2" s="101">
        <v>11</v>
      </c>
      <c r="R2" s="101">
        <v>12</v>
      </c>
      <c r="S2" s="101">
        <v>13</v>
      </c>
      <c r="T2" s="101">
        <v>14</v>
      </c>
      <c r="U2" s="101">
        <v>15</v>
      </c>
      <c r="V2" s="101">
        <v>16</v>
      </c>
      <c r="W2" s="101">
        <v>17</v>
      </c>
      <c r="X2" s="101">
        <v>18</v>
      </c>
      <c r="Y2" s="101">
        <v>19</v>
      </c>
      <c r="Z2" s="101">
        <v>20</v>
      </c>
    </row>
    <row r="3" spans="2:26">
      <c r="B3" s="88" t="s">
        <v>10</v>
      </c>
      <c r="C3" s="88" t="s">
        <v>11</v>
      </c>
      <c r="D3" s="89" t="s">
        <v>9</v>
      </c>
      <c r="E3" s="94"/>
      <c r="F3" s="95"/>
      <c r="G3" s="96">
        <f>Odessa!G3+MAX(145,G$2*вспомогат!$J$18)</f>
        <v>356.6</v>
      </c>
      <c r="H3" s="96">
        <f>Odessa!H3+MAX(145,H$2*вспомогат!$J$18)</f>
        <v>525.20000000000005</v>
      </c>
      <c r="I3" s="96">
        <f>Odessa!I3+MAX(145,I$2*вспомогат!$J$18)</f>
        <v>693.8</v>
      </c>
      <c r="J3" s="96">
        <f>Odessa!J3+MAX(145,J$2*вспомогат!$J$18)</f>
        <v>862.4</v>
      </c>
      <c r="K3" s="96">
        <f>Odessa!K3+MAX(145,K$2*вспомогат!$J$18)</f>
        <v>1011</v>
      </c>
      <c r="L3" s="96">
        <f>Odessa!L3+MAX(145,L$2*вспомогат!$J$18)</f>
        <v>1214.5999999999999</v>
      </c>
      <c r="M3" s="96">
        <f>Odessa!M3+MAX(145,M$2*вспомогат!$J$18)</f>
        <v>1418.1999999999998</v>
      </c>
      <c r="N3" s="96">
        <f>Odessa!N3+MAX(145,N$2*вспомогат!$J$18)</f>
        <v>1621.8</v>
      </c>
      <c r="O3" s="96">
        <f>Odessa!O3+MAX(145,O$2*вспомогат!$J$18)</f>
        <v>1825.4</v>
      </c>
      <c r="P3" s="96">
        <f>Odessa!P3+MAX(145,P$2*вспомогат!$J$18)</f>
        <v>2029</v>
      </c>
      <c r="Q3" s="96">
        <f>Odessa!Q3+MAX(145,Q$2*вспомогат!$J$18)</f>
        <v>2182.6</v>
      </c>
      <c r="R3" s="96">
        <f>Odessa!R3+MAX(145,R$2*вспомогат!$J$18)</f>
        <v>2386.1999999999998</v>
      </c>
      <c r="S3" s="96">
        <f>Odessa!S3+MAX(145,S$2*вспомогат!$J$18)</f>
        <v>2589.8000000000002</v>
      </c>
      <c r="T3" s="96">
        <f>Odessa!T3+MAX(145,T$2*вспомогат!$J$18)</f>
        <v>2793.3999999999996</v>
      </c>
      <c r="U3" s="96">
        <f>Odessa!U3+MAX(145,U$2*вспомогат!$J$18)</f>
        <v>2997</v>
      </c>
      <c r="V3" s="96">
        <f>Odessa!V3+MAX(145,V$2*вспомогат!$J$18)</f>
        <v>3200.6</v>
      </c>
      <c r="W3" s="96">
        <f>Odessa!W3+MAX(145,W$2*вспомогат!$J$18)</f>
        <v>3404.2</v>
      </c>
      <c r="X3" s="96">
        <f>Odessa!X3+MAX(145,X$2*вспомогат!$J$18)</f>
        <v>3607.8</v>
      </c>
      <c r="Y3" s="96">
        <f>Odessa!Y3+MAX(145,Y$2*вспомогат!$J$18)</f>
        <v>3811.3999999999996</v>
      </c>
      <c r="Z3" s="96">
        <f>Odessa!Z3+MAX(145,Z$2*вспомогат!$J$18)</f>
        <v>4015</v>
      </c>
    </row>
    <row r="4" spans="2:26">
      <c r="B4" s="88" t="s">
        <v>12</v>
      </c>
      <c r="C4" s="88" t="s">
        <v>11</v>
      </c>
      <c r="D4" s="89" t="s">
        <v>13</v>
      </c>
      <c r="E4" s="94"/>
      <c r="F4" s="95"/>
      <c r="G4" s="96">
        <f>Odessa!G4+MAX(145,G$2*вспомогат!$J$18)</f>
        <v>307.5090909090909</v>
      </c>
      <c r="H4" s="96">
        <f>Odessa!H4+MAX(145,H$2*вспомогат!$J$18)</f>
        <v>427.0181818181818</v>
      </c>
      <c r="I4" s="96">
        <f>Odessa!I4+MAX(145,I$2*вспомогат!$J$18)</f>
        <v>546.5272727272727</v>
      </c>
      <c r="J4" s="96">
        <f>Odessa!J4+MAX(145,J$2*вспомогат!$J$18)</f>
        <v>666.0363636363636</v>
      </c>
      <c r="K4" s="96">
        <f>Odessa!K4+MAX(145,K$2*вспомогат!$J$18)</f>
        <v>765.5454545454545</v>
      </c>
      <c r="L4" s="96">
        <f>Odessa!L4+MAX(145,L$2*вспомогат!$J$18)</f>
        <v>920.0545454545454</v>
      </c>
      <c r="M4" s="96">
        <f>Odessa!M4+MAX(145,M$2*вспомогат!$J$18)</f>
        <v>1074.5636363636363</v>
      </c>
      <c r="N4" s="96">
        <f>Odessa!N4+MAX(145,N$2*вспомогат!$J$18)</f>
        <v>1229.0727272727272</v>
      </c>
      <c r="O4" s="96">
        <f>Odessa!O4+MAX(145,O$2*вспомогат!$J$18)</f>
        <v>1383.5818181818181</v>
      </c>
      <c r="P4" s="96">
        <f>Odessa!P4+MAX(145,P$2*вспомогат!$J$18)</f>
        <v>1538.090909090909</v>
      </c>
      <c r="Q4" s="96">
        <f>Odessa!Q4+MAX(145,Q$2*вспомогат!$J$18)</f>
        <v>1642.6</v>
      </c>
      <c r="R4" s="96">
        <f>Odessa!R4+MAX(145,R$2*вспомогат!$J$18)</f>
        <v>1797.1090909090908</v>
      </c>
      <c r="S4" s="96">
        <f>Odessa!S4+MAX(145,S$2*вспомогат!$J$18)</f>
        <v>1951.6181818181817</v>
      </c>
      <c r="T4" s="96">
        <f>Odessa!T4+MAX(145,T$2*вспомогат!$J$18)</f>
        <v>2106.1272727272726</v>
      </c>
      <c r="U4" s="96">
        <f>Odessa!U4+MAX(145,U$2*вспомогат!$J$18)</f>
        <v>2260.6363636363635</v>
      </c>
      <c r="V4" s="96">
        <f>Odessa!V4+MAX(145,V$2*вспомогат!$J$18)</f>
        <v>2415.1454545454544</v>
      </c>
      <c r="W4" s="96">
        <f>Odessa!W4+MAX(145,W$2*вспомогат!$J$18)</f>
        <v>2569.6545454545453</v>
      </c>
      <c r="X4" s="96">
        <f>Odessa!X4+MAX(145,X$2*вспомогат!$J$18)</f>
        <v>2724.1636363636362</v>
      </c>
      <c r="Y4" s="96">
        <f>Odessa!Y4+MAX(145,Y$2*вспомогат!$J$18)</f>
        <v>2878.6727272727271</v>
      </c>
      <c r="Z4" s="96">
        <f>Odessa!Z4+MAX(145,Z$2*вспомогат!$J$18)</f>
        <v>3033.181818181818</v>
      </c>
    </row>
    <row r="5" spans="2:26">
      <c r="B5" s="88" t="s">
        <v>14</v>
      </c>
      <c r="C5" s="88" t="s">
        <v>11</v>
      </c>
      <c r="D5" s="89" t="s">
        <v>13</v>
      </c>
      <c r="E5" s="94"/>
      <c r="F5" s="95"/>
      <c r="G5" s="96">
        <f>Odessa!G5+MAX(145,G$2*вспомогат!$J$18)</f>
        <v>332.5090909090909</v>
      </c>
      <c r="H5" s="96">
        <f>Odessa!H5+MAX(145,H$2*вспомогат!$J$18)</f>
        <v>477.0181818181818</v>
      </c>
      <c r="I5" s="96">
        <f>Odessa!I5+MAX(145,I$2*вспомогат!$J$18)</f>
        <v>621.5272727272727</v>
      </c>
      <c r="J5" s="96">
        <f>Odessa!J5+MAX(145,J$2*вспомогат!$J$18)</f>
        <v>766.0363636363636</v>
      </c>
      <c r="K5" s="96">
        <f>Odessa!K5+MAX(145,K$2*вспомогат!$J$18)</f>
        <v>890.5454545454545</v>
      </c>
      <c r="L5" s="96">
        <f>Odessa!L5+MAX(145,L$2*вспомогат!$J$18)</f>
        <v>1070.0545454545454</v>
      </c>
      <c r="M5" s="96">
        <f>Odessa!M5+MAX(145,M$2*вспомогат!$J$18)</f>
        <v>1249.5636363636363</v>
      </c>
      <c r="N5" s="96">
        <f>Odessa!N5+MAX(145,N$2*вспомогат!$J$18)</f>
        <v>1429.0727272727272</v>
      </c>
      <c r="O5" s="96">
        <f>Odessa!O5+MAX(145,O$2*вспомогат!$J$18)</f>
        <v>1608.5818181818181</v>
      </c>
      <c r="P5" s="96">
        <f>Odessa!P5+MAX(145,P$2*вспомогат!$J$18)</f>
        <v>1788.090909090909</v>
      </c>
      <c r="Q5" s="96">
        <f>Odessa!Q5+MAX(145,Q$2*вспомогат!$J$18)</f>
        <v>1917.6</v>
      </c>
      <c r="R5" s="96">
        <f>Odessa!R5+MAX(145,R$2*вспомогат!$J$18)</f>
        <v>2097.1090909090908</v>
      </c>
      <c r="S5" s="96">
        <f>Odessa!S5+MAX(145,S$2*вспомогат!$J$18)</f>
        <v>2276.6181818181817</v>
      </c>
      <c r="T5" s="96">
        <f>Odessa!T5+MAX(145,T$2*вспомогат!$J$18)</f>
        <v>2456.1272727272726</v>
      </c>
      <c r="U5" s="96">
        <f>Odessa!U5+MAX(145,U$2*вспомогат!$J$18)</f>
        <v>2635.6363636363635</v>
      </c>
      <c r="V5" s="96">
        <f>Odessa!V5+MAX(145,V$2*вспомогат!$J$18)</f>
        <v>2815.1454545454544</v>
      </c>
      <c r="W5" s="96">
        <f>Odessa!W5+MAX(145,W$2*вспомогат!$J$18)</f>
        <v>2994.6545454545453</v>
      </c>
      <c r="X5" s="96">
        <f>Odessa!X5+MAX(145,X$2*вспомогат!$J$18)</f>
        <v>3174.1636363636362</v>
      </c>
      <c r="Y5" s="96">
        <f>Odessa!Y5+MAX(145,Y$2*вспомогат!$J$18)</f>
        <v>3353.6727272727271</v>
      </c>
      <c r="Z5" s="96">
        <f>Odessa!Z5+MAX(145,Z$2*вспомогат!$J$18)</f>
        <v>3533.181818181818</v>
      </c>
    </row>
    <row r="6" spans="2:26">
      <c r="B6" s="88" t="s">
        <v>15</v>
      </c>
      <c r="C6" s="88" t="s">
        <v>11</v>
      </c>
      <c r="D6" s="89" t="s">
        <v>13</v>
      </c>
      <c r="E6" s="94"/>
      <c r="F6" s="95"/>
      <c r="G6" s="96">
        <f>Odessa!G6+MAX(145,G$2*вспомогат!$J$18)</f>
        <v>307.5090909090909</v>
      </c>
      <c r="H6" s="96">
        <f>Odessa!H6+MAX(145,H$2*вспомогат!$J$18)</f>
        <v>427.0181818181818</v>
      </c>
      <c r="I6" s="96">
        <f>Odessa!I6+MAX(145,I$2*вспомогат!$J$18)</f>
        <v>546.5272727272727</v>
      </c>
      <c r="J6" s="96">
        <f>Odessa!J6+MAX(145,J$2*вспомогат!$J$18)</f>
        <v>666.0363636363636</v>
      </c>
      <c r="K6" s="96">
        <f>Odessa!K6+MAX(145,K$2*вспомогат!$J$18)</f>
        <v>765.5454545454545</v>
      </c>
      <c r="L6" s="96">
        <f>Odessa!L6+MAX(145,L$2*вспомогат!$J$18)</f>
        <v>920.0545454545454</v>
      </c>
      <c r="M6" s="96">
        <f>Odessa!M6+MAX(145,M$2*вспомогат!$J$18)</f>
        <v>1074.5636363636363</v>
      </c>
      <c r="N6" s="96">
        <f>Odessa!N6+MAX(145,N$2*вспомогат!$J$18)</f>
        <v>1229.0727272727272</v>
      </c>
      <c r="O6" s="96">
        <f>Odessa!O6+MAX(145,O$2*вспомогат!$J$18)</f>
        <v>1383.5818181818181</v>
      </c>
      <c r="P6" s="96">
        <f>Odessa!P6+MAX(145,P$2*вспомогат!$J$18)</f>
        <v>1538.090909090909</v>
      </c>
      <c r="Q6" s="96">
        <f>Odessa!Q6+MAX(145,Q$2*вспомогат!$J$18)</f>
        <v>1642.6</v>
      </c>
      <c r="R6" s="96">
        <f>Odessa!R6+MAX(145,R$2*вспомогат!$J$18)</f>
        <v>1797.1090909090908</v>
      </c>
      <c r="S6" s="96">
        <f>Odessa!S6+MAX(145,S$2*вспомогат!$J$18)</f>
        <v>1951.6181818181817</v>
      </c>
      <c r="T6" s="96">
        <f>Odessa!T6+MAX(145,T$2*вспомогат!$J$18)</f>
        <v>2106.1272727272726</v>
      </c>
      <c r="U6" s="96">
        <f>Odessa!U6+MAX(145,U$2*вспомогат!$J$18)</f>
        <v>2260.6363636363635</v>
      </c>
      <c r="V6" s="96">
        <f>Odessa!V6+MAX(145,V$2*вспомогат!$J$18)</f>
        <v>2415.1454545454544</v>
      </c>
      <c r="W6" s="96">
        <f>Odessa!W6+MAX(145,W$2*вспомогат!$J$18)</f>
        <v>2569.6545454545453</v>
      </c>
      <c r="X6" s="96">
        <f>Odessa!X6+MAX(145,X$2*вспомогат!$J$18)</f>
        <v>2724.1636363636362</v>
      </c>
      <c r="Y6" s="96">
        <f>Odessa!Y6+MAX(145,Y$2*вспомогат!$J$18)</f>
        <v>2878.6727272727271</v>
      </c>
      <c r="Z6" s="96">
        <f>Odessa!Z6+MAX(145,Z$2*вспомогат!$J$18)</f>
        <v>3033.181818181818</v>
      </c>
    </row>
    <row r="7" spans="2:26">
      <c r="B7" s="88" t="s">
        <v>16</v>
      </c>
      <c r="C7" s="88" t="s">
        <v>11</v>
      </c>
      <c r="D7" s="89" t="s">
        <v>13</v>
      </c>
      <c r="E7" s="94"/>
      <c r="F7" s="95"/>
      <c r="G7" s="96">
        <f>Odessa!G7+MAX(145,G$2*вспомогат!$J$18)</f>
        <v>307.5090909090909</v>
      </c>
      <c r="H7" s="96">
        <f>Odessa!H7+MAX(145,H$2*вспомогат!$J$18)</f>
        <v>427.0181818181818</v>
      </c>
      <c r="I7" s="96">
        <f>Odessa!I7+MAX(145,I$2*вспомогат!$J$18)</f>
        <v>546.5272727272727</v>
      </c>
      <c r="J7" s="96">
        <f>Odessa!J7+MAX(145,J$2*вспомогат!$J$18)</f>
        <v>666.0363636363636</v>
      </c>
      <c r="K7" s="96">
        <f>Odessa!K7+MAX(145,K$2*вспомогат!$J$18)</f>
        <v>765.5454545454545</v>
      </c>
      <c r="L7" s="96">
        <f>Odessa!L7+MAX(145,L$2*вспомогат!$J$18)</f>
        <v>920.0545454545454</v>
      </c>
      <c r="M7" s="96">
        <f>Odessa!M7+MAX(145,M$2*вспомогат!$J$18)</f>
        <v>1074.5636363636363</v>
      </c>
      <c r="N7" s="96">
        <f>Odessa!N7+MAX(145,N$2*вспомогат!$J$18)</f>
        <v>1229.0727272727272</v>
      </c>
      <c r="O7" s="96">
        <f>Odessa!O7+MAX(145,O$2*вспомогат!$J$18)</f>
        <v>1383.5818181818181</v>
      </c>
      <c r="P7" s="96">
        <f>Odessa!P7+MAX(145,P$2*вспомогат!$J$18)</f>
        <v>1538.090909090909</v>
      </c>
      <c r="Q7" s="96">
        <f>Odessa!Q7+MAX(145,Q$2*вспомогат!$J$18)</f>
        <v>1642.6</v>
      </c>
      <c r="R7" s="96">
        <f>Odessa!R7+MAX(145,R$2*вспомогат!$J$18)</f>
        <v>1797.1090909090908</v>
      </c>
      <c r="S7" s="96">
        <f>Odessa!S7+MAX(145,S$2*вспомогат!$J$18)</f>
        <v>1951.6181818181817</v>
      </c>
      <c r="T7" s="96">
        <f>Odessa!T7+MAX(145,T$2*вспомогат!$J$18)</f>
        <v>2106.1272727272726</v>
      </c>
      <c r="U7" s="96">
        <f>Odessa!U7+MAX(145,U$2*вспомогат!$J$18)</f>
        <v>2260.6363636363635</v>
      </c>
      <c r="V7" s="96">
        <f>Odessa!V7+MAX(145,V$2*вспомогат!$J$18)</f>
        <v>2415.1454545454544</v>
      </c>
      <c r="W7" s="96">
        <f>Odessa!W7+MAX(145,W$2*вспомогат!$J$18)</f>
        <v>2569.6545454545453</v>
      </c>
      <c r="X7" s="96">
        <f>Odessa!X7+MAX(145,X$2*вспомогат!$J$18)</f>
        <v>2724.1636363636362</v>
      </c>
      <c r="Y7" s="96">
        <f>Odessa!Y7+MAX(145,Y$2*вспомогат!$J$18)</f>
        <v>2878.6727272727271</v>
      </c>
      <c r="Z7" s="96">
        <f>Odessa!Z7+MAX(145,Z$2*вспомогат!$J$18)</f>
        <v>3033.181818181818</v>
      </c>
    </row>
    <row r="8" spans="2:26">
      <c r="B8" s="88" t="s">
        <v>17</v>
      </c>
      <c r="C8" s="88" t="s">
        <v>18</v>
      </c>
      <c r="D8" s="89" t="s">
        <v>9</v>
      </c>
      <c r="E8" s="94"/>
      <c r="F8" s="95"/>
      <c r="G8" s="96">
        <f>Odessa!G8+MAX(145,G$2*вспомогат!$J$18)</f>
        <v>318.60000000000002</v>
      </c>
      <c r="H8" s="96">
        <f>Odessa!H8+MAX(145,H$2*вспомогат!$J$18)</f>
        <v>449.2</v>
      </c>
      <c r="I8" s="96">
        <f>Odessa!I8+MAX(145,I$2*вспомогат!$J$18)</f>
        <v>579.79999999999995</v>
      </c>
      <c r="J8" s="96">
        <f>Odessa!J8+MAX(145,J$2*вспомогат!$J$18)</f>
        <v>710.4</v>
      </c>
      <c r="K8" s="96">
        <f>Odessa!K8+MAX(145,K$2*вспомогат!$J$18)</f>
        <v>821</v>
      </c>
      <c r="L8" s="96">
        <f>Odessa!L8+MAX(145,L$2*вспомогат!$J$18)</f>
        <v>986.59999999999991</v>
      </c>
      <c r="M8" s="96">
        <f>Odessa!M8+MAX(145,M$2*вспомогат!$J$18)</f>
        <v>1152.1999999999998</v>
      </c>
      <c r="N8" s="96">
        <f>Odessa!N8+MAX(145,N$2*вспомогат!$J$18)</f>
        <v>1317.8</v>
      </c>
      <c r="O8" s="96">
        <f>Odessa!O8+MAX(145,O$2*вспомогат!$J$18)</f>
        <v>1483.4</v>
      </c>
      <c r="P8" s="96">
        <f>Odessa!P8+MAX(145,P$2*вспомогат!$J$18)</f>
        <v>1649</v>
      </c>
      <c r="Q8" s="96">
        <f>Odessa!Q8+MAX(145,Q$2*вспомогат!$J$18)</f>
        <v>1764.6</v>
      </c>
      <c r="R8" s="96">
        <f>Odessa!R8+MAX(145,R$2*вспомогат!$J$18)</f>
        <v>1930.1999999999998</v>
      </c>
      <c r="S8" s="96">
        <f>Odessa!S8+MAX(145,S$2*вспомогат!$J$18)</f>
        <v>2095.8000000000002</v>
      </c>
      <c r="T8" s="96">
        <f>Odessa!T8+MAX(145,T$2*вспомогат!$J$18)</f>
        <v>2261.3999999999996</v>
      </c>
      <c r="U8" s="96">
        <f>Odessa!U8+MAX(145,U$2*вспомогат!$J$18)</f>
        <v>2427</v>
      </c>
      <c r="V8" s="96">
        <f>Odessa!V8+MAX(145,V$2*вспомогат!$J$18)</f>
        <v>2592.6</v>
      </c>
      <c r="W8" s="96">
        <f>Odessa!W8+MAX(145,W$2*вспомогат!$J$18)</f>
        <v>2758.2</v>
      </c>
      <c r="X8" s="96">
        <f>Odessa!X8+MAX(145,X$2*вспомогат!$J$18)</f>
        <v>2923.8</v>
      </c>
      <c r="Y8" s="96">
        <f>Odessa!Y8+MAX(145,Y$2*вспомогат!$J$18)</f>
        <v>3089.3999999999996</v>
      </c>
      <c r="Z8" s="96">
        <f>Odessa!Z8+MAX(145,Z$2*вспомогат!$J$18)</f>
        <v>3255</v>
      </c>
    </row>
    <row r="9" spans="2:26">
      <c r="B9" s="88" t="s">
        <v>19</v>
      </c>
      <c r="C9" s="88" t="s">
        <v>20</v>
      </c>
      <c r="D9" s="89" t="s">
        <v>9</v>
      </c>
      <c r="E9" s="94"/>
      <c r="F9" s="95"/>
      <c r="G9" s="96">
        <f>Odessa!G9+MAX(145,G$2*вспомогат!$J$18)</f>
        <v>328.6</v>
      </c>
      <c r="H9" s="96">
        <f>Odessa!H9+MAX(145,H$2*вспомогат!$J$18)</f>
        <v>469.2</v>
      </c>
      <c r="I9" s="96">
        <f>Odessa!I9+MAX(145,I$2*вспомогат!$J$18)</f>
        <v>609.79999999999995</v>
      </c>
      <c r="J9" s="96">
        <f>Odessa!J9+MAX(145,J$2*вспомогат!$J$18)</f>
        <v>750.4</v>
      </c>
      <c r="K9" s="96">
        <f>Odessa!K9+MAX(145,K$2*вспомогат!$J$18)</f>
        <v>871</v>
      </c>
      <c r="L9" s="96">
        <f>Odessa!L9+MAX(145,L$2*вспомогат!$J$18)</f>
        <v>1046.5999999999999</v>
      </c>
      <c r="M9" s="96">
        <f>Odessa!M9+MAX(145,M$2*вспомогат!$J$18)</f>
        <v>1222.1999999999998</v>
      </c>
      <c r="N9" s="96">
        <f>Odessa!N9+MAX(145,N$2*вспомогат!$J$18)</f>
        <v>1397.8</v>
      </c>
      <c r="O9" s="96">
        <f>Odessa!O9+MAX(145,O$2*вспомогат!$J$18)</f>
        <v>1573.4</v>
      </c>
      <c r="P9" s="96">
        <f>Odessa!P9+MAX(145,P$2*вспомогат!$J$18)</f>
        <v>1749</v>
      </c>
      <c r="Q9" s="96">
        <f>Odessa!Q9+MAX(145,Q$2*вспомогат!$J$18)</f>
        <v>1874.6</v>
      </c>
      <c r="R9" s="96">
        <f>Odessa!R9+MAX(145,R$2*вспомогат!$J$18)</f>
        <v>2050.1999999999998</v>
      </c>
      <c r="S9" s="96">
        <f>Odessa!S9+MAX(145,S$2*вспомогат!$J$18)</f>
        <v>2225.8000000000002</v>
      </c>
      <c r="T9" s="96">
        <f>Odessa!T9+MAX(145,T$2*вспомогат!$J$18)</f>
        <v>2401.3999999999996</v>
      </c>
      <c r="U9" s="96">
        <f>Odessa!U9+MAX(145,U$2*вспомогат!$J$18)</f>
        <v>2577</v>
      </c>
      <c r="V9" s="96">
        <f>Odessa!V9+MAX(145,V$2*вспомогат!$J$18)</f>
        <v>2752.6</v>
      </c>
      <c r="W9" s="96">
        <f>Odessa!W9+MAX(145,W$2*вспомогат!$J$18)</f>
        <v>2928.2</v>
      </c>
      <c r="X9" s="96">
        <f>Odessa!X9+MAX(145,X$2*вспомогат!$J$18)</f>
        <v>3103.8</v>
      </c>
      <c r="Y9" s="96">
        <f>Odessa!Y9+MAX(145,Y$2*вспомогат!$J$18)</f>
        <v>3279.3999999999996</v>
      </c>
      <c r="Z9" s="96">
        <f>Odessa!Z9+MAX(145,Z$2*вспомогат!$J$18)</f>
        <v>3455</v>
      </c>
    </row>
    <row r="10" spans="2:26">
      <c r="B10" s="88" t="s">
        <v>21</v>
      </c>
      <c r="C10" s="88" t="s">
        <v>22</v>
      </c>
      <c r="D10" s="89" t="s">
        <v>13</v>
      </c>
      <c r="E10" s="94"/>
      <c r="F10" s="95"/>
      <c r="G10" s="96">
        <f>Odessa!G10+MAX(145,G$2*вспомогат!$J$18)</f>
        <v>420.5090909090909</v>
      </c>
      <c r="H10" s="96">
        <f>Odessa!H10+MAX(145,H$2*вспомогат!$J$18)</f>
        <v>653.0181818181818</v>
      </c>
      <c r="I10" s="96">
        <f>Odessa!I10+MAX(145,I$2*вспомогат!$J$18)</f>
        <v>885.5272727272727</v>
      </c>
      <c r="J10" s="96">
        <f>Odessa!J10+MAX(145,J$2*вспомогат!$J$18)</f>
        <v>1118.0363636363636</v>
      </c>
      <c r="K10" s="96">
        <f>Odessa!K10+MAX(145,K$2*вспомогат!$J$18)</f>
        <v>1330.5454545454545</v>
      </c>
      <c r="L10" s="96">
        <f>Odessa!L10+MAX(145,L$2*вспомогат!$J$18)</f>
        <v>1598.0545454545454</v>
      </c>
      <c r="M10" s="96">
        <f>Odessa!M10+MAX(145,M$2*вспомогат!$J$18)</f>
        <v>1865.5636363636363</v>
      </c>
      <c r="N10" s="96">
        <f>Odessa!N10+MAX(145,N$2*вспомогат!$J$18)</f>
        <v>2133.0727272727272</v>
      </c>
      <c r="O10" s="96">
        <f>Odessa!O10+MAX(145,O$2*вспомогат!$J$18)</f>
        <v>2400.5818181818181</v>
      </c>
      <c r="P10" s="96">
        <f>Odessa!P10+MAX(145,P$2*вспомогат!$J$18)</f>
        <v>2668.090909090909</v>
      </c>
      <c r="Q10" s="96">
        <f>Odessa!Q10+MAX(145,Q$2*вспомогат!$J$18)</f>
        <v>2885.6</v>
      </c>
      <c r="R10" s="96">
        <f>Odessa!R10+MAX(145,R$2*вспомогат!$J$18)</f>
        <v>3153.1090909090908</v>
      </c>
      <c r="S10" s="96">
        <f>Odessa!S10+MAX(145,S$2*вспомогат!$J$18)</f>
        <v>3420.6181818181817</v>
      </c>
      <c r="T10" s="96">
        <f>Odessa!T10+MAX(145,T$2*вспомогат!$J$18)</f>
        <v>3688.1272727272726</v>
      </c>
      <c r="U10" s="96">
        <f>Odessa!U10+MAX(145,U$2*вспомогат!$J$18)</f>
        <v>3955.6363636363635</v>
      </c>
      <c r="V10" s="96">
        <f>Odessa!V10+MAX(145,V$2*вспомогат!$J$18)</f>
        <v>4223.1454545454544</v>
      </c>
      <c r="W10" s="96">
        <f>Odessa!W10+MAX(145,W$2*вспомогат!$J$18)</f>
        <v>4490.6545454545449</v>
      </c>
      <c r="X10" s="96">
        <f>Odessa!X10+MAX(145,X$2*вспомогат!$J$18)</f>
        <v>4758.1636363636362</v>
      </c>
      <c r="Y10" s="96">
        <f>Odessa!Y10+MAX(145,Y$2*вспомогат!$J$18)</f>
        <v>5025.6727272727276</v>
      </c>
      <c r="Z10" s="96">
        <f>Odessa!Z10+MAX(145,Z$2*вспомогат!$J$18)</f>
        <v>5293.181818181818</v>
      </c>
    </row>
    <row r="11" spans="2:26">
      <c r="B11" s="88" t="s">
        <v>23</v>
      </c>
      <c r="C11" s="88" t="s">
        <v>24</v>
      </c>
      <c r="D11" s="89" t="s">
        <v>13</v>
      </c>
      <c r="E11" s="94"/>
      <c r="F11" s="95"/>
      <c r="G11" s="96">
        <f>Odessa!G11+MAX(145,G$2*вспомогат!$J$18)</f>
        <v>280.5090909090909</v>
      </c>
      <c r="H11" s="96">
        <f>Odessa!H11+MAX(145,H$2*вспомогат!$J$18)</f>
        <v>373.0181818181818</v>
      </c>
      <c r="I11" s="96">
        <f>Odessa!I11+MAX(145,I$2*вспомогат!$J$18)</f>
        <v>465.5272727272727</v>
      </c>
      <c r="J11" s="96">
        <f>Odessa!J11+MAX(145,J$2*вспомогат!$J$18)</f>
        <v>558.0363636363636</v>
      </c>
      <c r="K11" s="96">
        <f>Odessa!K11+MAX(145,K$2*вспомогат!$J$18)</f>
        <v>630.5454545454545</v>
      </c>
      <c r="L11" s="96">
        <f>Odessa!L11+MAX(145,L$2*вспомогат!$J$18)</f>
        <v>758.0545454545454</v>
      </c>
      <c r="M11" s="96">
        <f>Odessa!M11+MAX(145,M$2*вспомогат!$J$18)</f>
        <v>885.56363636363631</v>
      </c>
      <c r="N11" s="96">
        <f>Odessa!N11+MAX(145,N$2*вспомогат!$J$18)</f>
        <v>1013.0727272727272</v>
      </c>
      <c r="O11" s="96">
        <f>Odessa!O11+MAX(145,O$2*вспомогат!$J$18)</f>
        <v>1140.5818181818181</v>
      </c>
      <c r="P11" s="96">
        <f>Odessa!P11+MAX(145,P$2*вспомогат!$J$18)</f>
        <v>1268.090909090909</v>
      </c>
      <c r="Q11" s="96">
        <f>Odessa!Q11+MAX(145,Q$2*вспомогат!$J$18)</f>
        <v>1345.6</v>
      </c>
      <c r="R11" s="96">
        <f>Odessa!R11+MAX(145,R$2*вспомогат!$J$18)</f>
        <v>1473.1090909090908</v>
      </c>
      <c r="S11" s="96">
        <f>Odessa!S11+MAX(145,S$2*вспомогат!$J$18)</f>
        <v>1600.6181818181817</v>
      </c>
      <c r="T11" s="96">
        <f>Odessa!T11+MAX(145,T$2*вспомогат!$J$18)</f>
        <v>1728.1272727272726</v>
      </c>
      <c r="U11" s="96">
        <f>Odessa!U11+MAX(145,U$2*вспомогат!$J$18)</f>
        <v>1855.6363636363635</v>
      </c>
      <c r="V11" s="96">
        <f>Odessa!V11+MAX(145,V$2*вспомогат!$J$18)</f>
        <v>1983.1454545454544</v>
      </c>
      <c r="W11" s="96">
        <f>Odessa!W11+MAX(145,W$2*вспомогат!$J$18)</f>
        <v>2110.6545454545453</v>
      </c>
      <c r="X11" s="96">
        <f>Odessa!X11+MAX(145,X$2*вспомогат!$J$18)</f>
        <v>2238.1636363636362</v>
      </c>
      <c r="Y11" s="96">
        <f>Odessa!Y11+MAX(145,Y$2*вспомогат!$J$18)</f>
        <v>2365.6727272727271</v>
      </c>
      <c r="Z11" s="96">
        <f>Odessa!Z11+MAX(145,Z$2*вспомогат!$J$18)</f>
        <v>2493.181818181818</v>
      </c>
    </row>
    <row r="12" spans="2:26">
      <c r="B12" s="88" t="s">
        <v>25</v>
      </c>
      <c r="C12" s="88" t="s">
        <v>24</v>
      </c>
      <c r="D12" s="89" t="s">
        <v>13</v>
      </c>
      <c r="E12" s="94"/>
      <c r="F12" s="95"/>
      <c r="G12" s="96">
        <f>Odessa!G12+MAX(145,G$2*вспомогат!$J$18)</f>
        <v>283.5090909090909</v>
      </c>
      <c r="H12" s="96">
        <f>Odessa!H12+MAX(145,H$2*вспомогат!$J$18)</f>
        <v>379.0181818181818</v>
      </c>
      <c r="I12" s="96">
        <f>Odessa!I12+MAX(145,I$2*вспомогат!$J$18)</f>
        <v>474.5272727272727</v>
      </c>
      <c r="J12" s="96">
        <f>Odessa!J12+MAX(145,J$2*вспомогат!$J$18)</f>
        <v>570.0363636363636</v>
      </c>
      <c r="K12" s="96">
        <f>Odessa!K12+MAX(145,K$2*вспомогат!$J$18)</f>
        <v>645.5454545454545</v>
      </c>
      <c r="L12" s="96">
        <f>Odessa!L12+MAX(145,L$2*вспомогат!$J$18)</f>
        <v>776.0545454545454</v>
      </c>
      <c r="M12" s="96">
        <f>Odessa!M12+MAX(145,M$2*вспомогат!$J$18)</f>
        <v>906.56363636363631</v>
      </c>
      <c r="N12" s="96">
        <f>Odessa!N12+MAX(145,N$2*вспомогат!$J$18)</f>
        <v>1037.0727272727272</v>
      </c>
      <c r="O12" s="96">
        <f>Odessa!O12+MAX(145,O$2*вспомогат!$J$18)</f>
        <v>1167.5818181818181</v>
      </c>
      <c r="P12" s="96">
        <f>Odessa!P12+MAX(145,P$2*вспомогат!$J$18)</f>
        <v>1298.090909090909</v>
      </c>
      <c r="Q12" s="96">
        <f>Odessa!Q12+MAX(145,Q$2*вспомогат!$J$18)</f>
        <v>1378.6</v>
      </c>
      <c r="R12" s="96">
        <f>Odessa!R12+MAX(145,R$2*вспомогат!$J$18)</f>
        <v>1509.1090909090908</v>
      </c>
      <c r="S12" s="96">
        <f>Odessa!S12+MAX(145,S$2*вспомогат!$J$18)</f>
        <v>1639.6181818181817</v>
      </c>
      <c r="T12" s="96">
        <f>Odessa!T12+MAX(145,T$2*вспомогат!$J$18)</f>
        <v>1770.1272727272726</v>
      </c>
      <c r="U12" s="96">
        <f>Odessa!U12+MAX(145,U$2*вспомогат!$J$18)</f>
        <v>1900.6363636363635</v>
      </c>
      <c r="V12" s="96">
        <f>Odessa!V12+MAX(145,V$2*вспомогат!$J$18)</f>
        <v>2031.1454545454544</v>
      </c>
      <c r="W12" s="96">
        <f>Odessa!W12+MAX(145,W$2*вспомогат!$J$18)</f>
        <v>2161.6545454545453</v>
      </c>
      <c r="X12" s="96">
        <f>Odessa!X12+MAX(145,X$2*вспомогат!$J$18)</f>
        <v>2292.1636363636362</v>
      </c>
      <c r="Y12" s="96">
        <f>Odessa!Y12+MAX(145,Y$2*вспомогат!$J$18)</f>
        <v>2422.6727272727271</v>
      </c>
      <c r="Z12" s="96">
        <f>Odessa!Z12+MAX(145,Z$2*вспомогат!$J$18)</f>
        <v>2553.181818181818</v>
      </c>
    </row>
    <row r="13" spans="2:26">
      <c r="B13" s="88" t="s">
        <v>26</v>
      </c>
      <c r="C13" s="88" t="s">
        <v>24</v>
      </c>
      <c r="D13" s="89" t="s">
        <v>13</v>
      </c>
      <c r="E13" s="94"/>
      <c r="F13" s="95"/>
      <c r="G13" s="96">
        <f>Odessa!G13+MAX(145,G$2*вспомогат!$J$18)</f>
        <v>280.5090909090909</v>
      </c>
      <c r="H13" s="96">
        <f>Odessa!H13+MAX(145,H$2*вспомогат!$J$18)</f>
        <v>373.0181818181818</v>
      </c>
      <c r="I13" s="96">
        <f>Odessa!I13+MAX(145,I$2*вспомогат!$J$18)</f>
        <v>465.5272727272727</v>
      </c>
      <c r="J13" s="96">
        <f>Odessa!J13+MAX(145,J$2*вспомогат!$J$18)</f>
        <v>558.0363636363636</v>
      </c>
      <c r="K13" s="96">
        <f>Odessa!K13+MAX(145,K$2*вспомогат!$J$18)</f>
        <v>630.5454545454545</v>
      </c>
      <c r="L13" s="96">
        <f>Odessa!L13+MAX(145,L$2*вспомогат!$J$18)</f>
        <v>758.0545454545454</v>
      </c>
      <c r="M13" s="96">
        <f>Odessa!M13+MAX(145,M$2*вспомогат!$J$18)</f>
        <v>885.56363636363631</v>
      </c>
      <c r="N13" s="96">
        <f>Odessa!N13+MAX(145,N$2*вспомогат!$J$18)</f>
        <v>1013.0727272727272</v>
      </c>
      <c r="O13" s="96">
        <f>Odessa!O13+MAX(145,O$2*вспомогат!$J$18)</f>
        <v>1140.5818181818181</v>
      </c>
      <c r="P13" s="96">
        <f>Odessa!P13+MAX(145,P$2*вспомогат!$J$18)</f>
        <v>1268.090909090909</v>
      </c>
      <c r="Q13" s="96">
        <f>Odessa!Q13+MAX(145,Q$2*вспомогат!$J$18)</f>
        <v>1345.6</v>
      </c>
      <c r="R13" s="96">
        <f>Odessa!R13+MAX(145,R$2*вспомогат!$J$18)</f>
        <v>1473.1090909090908</v>
      </c>
      <c r="S13" s="96">
        <f>Odessa!S13+MAX(145,S$2*вспомогат!$J$18)</f>
        <v>1600.6181818181817</v>
      </c>
      <c r="T13" s="96">
        <f>Odessa!T13+MAX(145,T$2*вспомогат!$J$18)</f>
        <v>1728.1272727272726</v>
      </c>
      <c r="U13" s="96">
        <f>Odessa!U13+MAX(145,U$2*вспомогат!$J$18)</f>
        <v>1855.6363636363635</v>
      </c>
      <c r="V13" s="96">
        <f>Odessa!V13+MAX(145,V$2*вспомогат!$J$18)</f>
        <v>1983.1454545454544</v>
      </c>
      <c r="W13" s="96">
        <f>Odessa!W13+MAX(145,W$2*вспомогат!$J$18)</f>
        <v>2110.6545454545453</v>
      </c>
      <c r="X13" s="96">
        <f>Odessa!X13+MAX(145,X$2*вспомогат!$J$18)</f>
        <v>2238.1636363636362</v>
      </c>
      <c r="Y13" s="96">
        <f>Odessa!Y13+MAX(145,Y$2*вспомогат!$J$18)</f>
        <v>2365.6727272727271</v>
      </c>
      <c r="Z13" s="96">
        <f>Odessa!Z13+MAX(145,Z$2*вспомогат!$J$18)</f>
        <v>2493.181818181818</v>
      </c>
    </row>
    <row r="14" spans="2:26">
      <c r="B14" s="88" t="s">
        <v>27</v>
      </c>
      <c r="C14" s="88" t="s">
        <v>24</v>
      </c>
      <c r="D14" s="89" t="s">
        <v>13</v>
      </c>
      <c r="E14" s="94"/>
      <c r="F14" s="95"/>
      <c r="G14" s="96">
        <f>Odessa!G14+MAX(145,G$2*вспомогат!$J$18)</f>
        <v>267.5090909090909</v>
      </c>
      <c r="H14" s="96">
        <f>Odessa!H14+MAX(145,H$2*вспомогат!$J$18)</f>
        <v>347.0181818181818</v>
      </c>
      <c r="I14" s="96">
        <f>Odessa!I14+MAX(145,I$2*вспомогат!$J$18)</f>
        <v>426.5272727272727</v>
      </c>
      <c r="J14" s="96">
        <f>Odessa!J14+MAX(145,J$2*вспомогат!$J$18)</f>
        <v>506.0363636363636</v>
      </c>
      <c r="K14" s="96">
        <f>Odessa!K14+MAX(145,K$2*вспомогат!$J$18)</f>
        <v>565.5454545454545</v>
      </c>
      <c r="L14" s="96">
        <f>Odessa!L14+MAX(145,L$2*вспомогат!$J$18)</f>
        <v>680.0545454545454</v>
      </c>
      <c r="M14" s="96">
        <f>Odessa!M14+MAX(145,M$2*вспомогат!$J$18)</f>
        <v>794.56363636363631</v>
      </c>
      <c r="N14" s="96">
        <f>Odessa!N14+MAX(145,N$2*вспомогат!$J$18)</f>
        <v>909.07272727272721</v>
      </c>
      <c r="O14" s="96">
        <f>Odessa!O14+MAX(145,O$2*вспомогат!$J$18)</f>
        <v>1023.5818181818181</v>
      </c>
      <c r="P14" s="96">
        <f>Odessa!P14+MAX(145,P$2*вспомогат!$J$18)</f>
        <v>1138.090909090909</v>
      </c>
      <c r="Q14" s="96">
        <f>Odessa!Q14+MAX(145,Q$2*вспомогат!$J$18)</f>
        <v>1202.5999999999999</v>
      </c>
      <c r="R14" s="96">
        <f>Odessa!R14+MAX(145,R$2*вспомогат!$J$18)</f>
        <v>1317.1090909090908</v>
      </c>
      <c r="S14" s="96">
        <f>Odessa!S14+MAX(145,S$2*вспомогат!$J$18)</f>
        <v>1431.6181818181817</v>
      </c>
      <c r="T14" s="96">
        <f>Odessa!T14+MAX(145,T$2*вспомогат!$J$18)</f>
        <v>1546.1272727272726</v>
      </c>
      <c r="U14" s="96">
        <f>Odessa!U14+MAX(145,U$2*вспомогат!$J$18)</f>
        <v>1660.6363636363635</v>
      </c>
      <c r="V14" s="96">
        <f>Odessa!V14+MAX(145,V$2*вспомогат!$J$18)</f>
        <v>1775.1454545454544</v>
      </c>
      <c r="W14" s="96">
        <f>Odessa!W14+MAX(145,W$2*вспомогат!$J$18)</f>
        <v>1889.6545454545453</v>
      </c>
      <c r="X14" s="96">
        <f>Odessa!X14+MAX(145,X$2*вспомогат!$J$18)</f>
        <v>2004.1636363636362</v>
      </c>
      <c r="Y14" s="96">
        <f>Odessa!Y14+MAX(145,Y$2*вспомогат!$J$18)</f>
        <v>2118.6727272727271</v>
      </c>
      <c r="Z14" s="96">
        <f>Odessa!Z14+MAX(145,Z$2*вспомогат!$J$18)</f>
        <v>2233.181818181818</v>
      </c>
    </row>
    <row r="15" spans="2:26">
      <c r="B15" s="88" t="s">
        <v>28</v>
      </c>
      <c r="C15" s="88" t="s">
        <v>24</v>
      </c>
      <c r="D15" s="89" t="s">
        <v>13</v>
      </c>
      <c r="E15" s="94"/>
      <c r="F15" s="95"/>
      <c r="G15" s="96">
        <f>Odessa!G15+MAX(145,G$2*вспомогат!$J$18)</f>
        <v>272.5090909090909</v>
      </c>
      <c r="H15" s="96">
        <f>Odessa!H15+MAX(145,H$2*вспомогат!$J$18)</f>
        <v>357.0181818181818</v>
      </c>
      <c r="I15" s="96">
        <f>Odessa!I15+MAX(145,I$2*вспомогат!$J$18)</f>
        <v>441.5272727272727</v>
      </c>
      <c r="J15" s="96">
        <f>Odessa!J15+MAX(145,J$2*вспомогат!$J$18)</f>
        <v>526.0363636363636</v>
      </c>
      <c r="K15" s="96">
        <f>Odessa!K15+MAX(145,K$2*вспомогат!$J$18)</f>
        <v>590.5454545454545</v>
      </c>
      <c r="L15" s="96">
        <f>Odessa!L15+MAX(145,L$2*вспомогат!$J$18)</f>
        <v>710.0545454545454</v>
      </c>
      <c r="M15" s="96">
        <f>Odessa!M15+MAX(145,M$2*вспомогат!$J$18)</f>
        <v>829.56363636363631</v>
      </c>
      <c r="N15" s="96">
        <f>Odessa!N15+MAX(145,N$2*вспомогат!$J$18)</f>
        <v>949.07272727272721</v>
      </c>
      <c r="O15" s="96">
        <f>Odessa!O15+MAX(145,O$2*вспомогат!$J$18)</f>
        <v>1068.5818181818181</v>
      </c>
      <c r="P15" s="96">
        <f>Odessa!P15+MAX(145,P$2*вспомогат!$J$18)</f>
        <v>1188.090909090909</v>
      </c>
      <c r="Q15" s="96">
        <f>Odessa!Q15+MAX(145,Q$2*вспомогат!$J$18)</f>
        <v>1257.5999999999999</v>
      </c>
      <c r="R15" s="96">
        <f>Odessa!R15+MAX(145,R$2*вспомогат!$J$18)</f>
        <v>1377.1090909090908</v>
      </c>
      <c r="S15" s="96">
        <f>Odessa!S15+MAX(145,S$2*вспомогат!$J$18)</f>
        <v>1496.6181818181817</v>
      </c>
      <c r="T15" s="96">
        <f>Odessa!T15+MAX(145,T$2*вспомогат!$J$18)</f>
        <v>1616.1272727272726</v>
      </c>
      <c r="U15" s="96">
        <f>Odessa!U15+MAX(145,U$2*вспомогат!$J$18)</f>
        <v>1735.6363636363635</v>
      </c>
      <c r="V15" s="96">
        <f>Odessa!V15+MAX(145,V$2*вспомогат!$J$18)</f>
        <v>1855.1454545454544</v>
      </c>
      <c r="W15" s="96">
        <f>Odessa!W15+MAX(145,W$2*вспомогат!$J$18)</f>
        <v>1974.6545454545453</v>
      </c>
      <c r="X15" s="96">
        <f>Odessa!X15+MAX(145,X$2*вспомогат!$J$18)</f>
        <v>2094.1636363636362</v>
      </c>
      <c r="Y15" s="96">
        <f>Odessa!Y15+MAX(145,Y$2*вспомогат!$J$18)</f>
        <v>2213.6727272727271</v>
      </c>
      <c r="Z15" s="96">
        <f>Odessa!Z15+MAX(145,Z$2*вспомогат!$J$18)</f>
        <v>2333.181818181818</v>
      </c>
    </row>
    <row r="16" spans="2:26">
      <c r="B16" s="85" t="s">
        <v>114</v>
      </c>
      <c r="C16" s="85" t="s">
        <v>24</v>
      </c>
      <c r="D16" s="89" t="s">
        <v>13</v>
      </c>
      <c r="E16" s="94"/>
      <c r="F16" s="95"/>
      <c r="G16" s="96">
        <f>Odessa!G16+MAX(145,G$2*вспомогат!$J$18)</f>
        <v>280.5090909090909</v>
      </c>
      <c r="H16" s="96">
        <f>Odessa!H16+MAX(145,H$2*вспомогат!$J$18)</f>
        <v>373.0181818181818</v>
      </c>
      <c r="I16" s="96">
        <f>Odessa!I16+MAX(145,I$2*вспомогат!$J$18)</f>
        <v>465.5272727272727</v>
      </c>
      <c r="J16" s="96">
        <f>Odessa!J16+MAX(145,J$2*вспомогат!$J$18)</f>
        <v>558.0363636363636</v>
      </c>
      <c r="K16" s="96">
        <f>Odessa!K16+MAX(145,K$2*вспомогат!$J$18)</f>
        <v>630.5454545454545</v>
      </c>
      <c r="L16" s="96">
        <f>Odessa!L16+MAX(145,L$2*вспомогат!$J$18)</f>
        <v>758.0545454545454</v>
      </c>
      <c r="M16" s="96">
        <f>Odessa!M16+MAX(145,M$2*вспомогат!$J$18)</f>
        <v>885.56363636363631</v>
      </c>
      <c r="N16" s="96">
        <f>Odessa!N16+MAX(145,N$2*вспомогат!$J$18)</f>
        <v>1013.0727272727272</v>
      </c>
      <c r="O16" s="96">
        <f>Odessa!O16+MAX(145,O$2*вспомогат!$J$18)</f>
        <v>1140.5818181818181</v>
      </c>
      <c r="P16" s="96">
        <f>Odessa!P16+MAX(145,P$2*вспомогат!$J$18)</f>
        <v>1268.090909090909</v>
      </c>
      <c r="Q16" s="96">
        <f>Odessa!Q16+MAX(145,Q$2*вспомогат!$J$18)</f>
        <v>1345.6</v>
      </c>
      <c r="R16" s="96">
        <f>Odessa!R16+MAX(145,R$2*вспомогат!$J$18)</f>
        <v>1473.1090909090908</v>
      </c>
      <c r="S16" s="96">
        <f>Odessa!S16+MAX(145,S$2*вспомогат!$J$18)</f>
        <v>1600.6181818181817</v>
      </c>
      <c r="T16" s="96">
        <f>Odessa!T16+MAX(145,T$2*вспомогат!$J$18)</f>
        <v>1728.1272727272726</v>
      </c>
      <c r="U16" s="96">
        <f>Odessa!U16+MAX(145,U$2*вспомогат!$J$18)</f>
        <v>1855.6363636363635</v>
      </c>
      <c r="V16" s="96">
        <f>Odessa!V16+MAX(145,V$2*вспомогат!$J$18)</f>
        <v>1983.1454545454544</v>
      </c>
      <c r="W16" s="96">
        <f>Odessa!W16+MAX(145,W$2*вспомогат!$J$18)</f>
        <v>2110.6545454545453</v>
      </c>
      <c r="X16" s="96">
        <f>Odessa!X16+MAX(145,X$2*вспомогат!$J$18)</f>
        <v>2238.1636363636362</v>
      </c>
      <c r="Y16" s="96">
        <f>Odessa!Y16+MAX(145,Y$2*вспомогат!$J$18)</f>
        <v>2365.6727272727271</v>
      </c>
      <c r="Z16" s="96">
        <f>Odessa!Z16+MAX(145,Z$2*вспомогат!$J$18)</f>
        <v>2493.181818181818</v>
      </c>
    </row>
    <row r="17" spans="2:26">
      <c r="B17" s="88" t="s">
        <v>116</v>
      </c>
      <c r="C17" s="88" t="s">
        <v>24</v>
      </c>
      <c r="D17" s="89" t="s">
        <v>13</v>
      </c>
      <c r="E17" s="94"/>
      <c r="F17" s="95"/>
      <c r="G17" s="96">
        <f>Odessa!G17+MAX(145,G$2*вспомогат!$J$18)</f>
        <v>280.5090909090909</v>
      </c>
      <c r="H17" s="96">
        <f>Odessa!H17+MAX(145,H$2*вспомогат!$J$18)</f>
        <v>373.0181818181818</v>
      </c>
      <c r="I17" s="96">
        <f>Odessa!I17+MAX(145,I$2*вспомогат!$J$18)</f>
        <v>465.5272727272727</v>
      </c>
      <c r="J17" s="96">
        <f>Odessa!J17+MAX(145,J$2*вспомогат!$J$18)</f>
        <v>558.0363636363636</v>
      </c>
      <c r="K17" s="96">
        <f>Odessa!K17+MAX(145,K$2*вспомогат!$J$18)</f>
        <v>630.5454545454545</v>
      </c>
      <c r="L17" s="96">
        <f>Odessa!L17+MAX(145,L$2*вспомогат!$J$18)</f>
        <v>758.0545454545454</v>
      </c>
      <c r="M17" s="96">
        <f>Odessa!M17+MAX(145,M$2*вспомогат!$J$18)</f>
        <v>885.56363636363631</v>
      </c>
      <c r="N17" s="96">
        <f>Odessa!N17+MAX(145,N$2*вспомогат!$J$18)</f>
        <v>1013.0727272727272</v>
      </c>
      <c r="O17" s="96">
        <f>Odessa!O17+MAX(145,O$2*вспомогат!$J$18)</f>
        <v>1140.5818181818181</v>
      </c>
      <c r="P17" s="96">
        <f>Odessa!P17+MAX(145,P$2*вспомогат!$J$18)</f>
        <v>1268.090909090909</v>
      </c>
      <c r="Q17" s="96">
        <f>Odessa!Q17+MAX(145,Q$2*вспомогат!$J$18)</f>
        <v>1345.6</v>
      </c>
      <c r="R17" s="96">
        <f>Odessa!R17+MAX(145,R$2*вспомогат!$J$18)</f>
        <v>1473.1090909090908</v>
      </c>
      <c r="S17" s="96">
        <f>Odessa!S17+MAX(145,S$2*вспомогат!$J$18)</f>
        <v>1600.6181818181817</v>
      </c>
      <c r="T17" s="96">
        <f>Odessa!T17+MAX(145,T$2*вспомогат!$J$18)</f>
        <v>1728.1272727272726</v>
      </c>
      <c r="U17" s="96">
        <f>Odessa!U17+MAX(145,U$2*вспомогат!$J$18)</f>
        <v>1855.6363636363635</v>
      </c>
      <c r="V17" s="96">
        <f>Odessa!V17+MAX(145,V$2*вспомогат!$J$18)</f>
        <v>1983.1454545454544</v>
      </c>
      <c r="W17" s="96">
        <f>Odessa!W17+MAX(145,W$2*вспомогат!$J$18)</f>
        <v>2110.6545454545453</v>
      </c>
      <c r="X17" s="96">
        <f>Odessa!X17+MAX(145,X$2*вспомогат!$J$18)</f>
        <v>2238.1636363636362</v>
      </c>
      <c r="Y17" s="96">
        <f>Odessa!Y17+MAX(145,Y$2*вспомогат!$J$18)</f>
        <v>2365.6727272727271</v>
      </c>
      <c r="Z17" s="96">
        <f>Odessa!Z17+MAX(145,Z$2*вспомогат!$J$18)</f>
        <v>2493.181818181818</v>
      </c>
    </row>
    <row r="18" spans="2:26">
      <c r="B18" s="85" t="s">
        <v>113</v>
      </c>
      <c r="C18" s="85" t="s">
        <v>24</v>
      </c>
      <c r="D18" s="89" t="s">
        <v>191</v>
      </c>
      <c r="E18" s="94"/>
      <c r="F18" s="95"/>
      <c r="G18" s="96">
        <f>Odessa!G18+MAX(145,G$2*вспомогат!$J$18)</f>
        <v>259.32727272727271</v>
      </c>
      <c r="H18" s="96">
        <f>Odessa!H18+MAX(145,H$2*вспомогат!$J$18)</f>
        <v>330.65454545454543</v>
      </c>
      <c r="I18" s="96">
        <f>Odessa!I18+MAX(145,I$2*вспомогат!$J$18)</f>
        <v>401.9818181818182</v>
      </c>
      <c r="J18" s="96">
        <f>Odessa!J18+MAX(145,J$2*вспомогат!$J$18)</f>
        <v>473.30909090909091</v>
      </c>
      <c r="K18" s="96">
        <f>Odessa!K18+MAX(145,K$2*вспомогат!$J$18)</f>
        <v>524.63636363636363</v>
      </c>
      <c r="L18" s="96">
        <f>Odessa!L18+MAX(145,L$2*вспомогат!$J$18)</f>
        <v>630.9636363636364</v>
      </c>
      <c r="M18" s="96">
        <f>Odessa!M18+MAX(145,M$2*вспомогат!$J$18)</f>
        <v>737.29090909090905</v>
      </c>
      <c r="N18" s="96">
        <f>Odessa!N18+MAX(145,N$2*вспомогат!$J$18)</f>
        <v>843.61818181818182</v>
      </c>
      <c r="O18" s="96">
        <f>Odessa!O18+MAX(145,O$2*вспомогат!$J$18)</f>
        <v>949.9454545454546</v>
      </c>
      <c r="P18" s="96">
        <f>Odessa!P18+MAX(145,P$2*вспомогат!$J$18)</f>
        <v>1056.2727272727273</v>
      </c>
      <c r="Q18" s="96">
        <f>Odessa!Q18+MAX(145,Q$2*вспомогат!$J$18)</f>
        <v>1112.5999999999999</v>
      </c>
      <c r="R18" s="96">
        <f>Odessa!R18+MAX(145,R$2*вспомогат!$J$18)</f>
        <v>1218.9272727272728</v>
      </c>
      <c r="S18" s="96">
        <f>Odessa!S18+MAX(145,S$2*вспомогат!$J$18)</f>
        <v>1325.2545454545455</v>
      </c>
      <c r="T18" s="96">
        <f>Odessa!T18+MAX(145,T$2*вспомогат!$J$18)</f>
        <v>1431.5818181818181</v>
      </c>
      <c r="U18" s="96">
        <f>Odessa!U18+MAX(145,U$2*вспомогат!$J$18)</f>
        <v>1537.909090909091</v>
      </c>
      <c r="V18" s="96">
        <f>Odessa!V18+MAX(145,V$2*вспомогат!$J$18)</f>
        <v>1644.2363636363636</v>
      </c>
      <c r="W18" s="96">
        <f>Odessa!W18+MAX(145,W$2*вспомогат!$J$18)</f>
        <v>1750.5636363636363</v>
      </c>
      <c r="X18" s="96">
        <f>Odessa!X18+MAX(145,X$2*вспомогат!$J$18)</f>
        <v>1856.8909090909092</v>
      </c>
      <c r="Y18" s="96">
        <f>Odessa!Y18+MAX(145,Y$2*вспомогат!$J$18)</f>
        <v>1963.2181818181818</v>
      </c>
      <c r="Z18" s="96">
        <f>Odessa!Z18+MAX(145,Z$2*вспомогат!$J$18)</f>
        <v>2069.5454545454545</v>
      </c>
    </row>
    <row r="19" spans="2:26">
      <c r="B19" s="88" t="s">
        <v>160</v>
      </c>
      <c r="C19" s="88" t="s">
        <v>24</v>
      </c>
      <c r="D19" s="89" t="s">
        <v>13</v>
      </c>
      <c r="E19" s="94"/>
      <c r="F19" s="95"/>
      <c r="G19" s="96">
        <f>Odessa!G19+MAX(145,G$2*вспомогат!$J$18)</f>
        <v>264.5090909090909</v>
      </c>
      <c r="H19" s="96">
        <f>Odessa!H19+MAX(145,H$2*вспомогат!$J$18)</f>
        <v>341.0181818181818</v>
      </c>
      <c r="I19" s="96">
        <f>Odessa!I19+MAX(145,I$2*вспомогат!$J$18)</f>
        <v>417.5272727272727</v>
      </c>
      <c r="J19" s="96">
        <f>Odessa!J19+MAX(145,J$2*вспомогат!$J$18)</f>
        <v>494.0363636363636</v>
      </c>
      <c r="K19" s="96">
        <f>Odessa!K19+MAX(145,K$2*вспомогат!$J$18)</f>
        <v>550.5454545454545</v>
      </c>
      <c r="L19" s="96">
        <f>Odessa!L19+MAX(145,L$2*вспомогат!$J$18)</f>
        <v>662.0545454545454</v>
      </c>
      <c r="M19" s="96">
        <f>Odessa!M19+MAX(145,M$2*вспомогат!$J$18)</f>
        <v>773.56363636363631</v>
      </c>
      <c r="N19" s="96">
        <f>Odessa!N19+MAX(145,N$2*вспомогат!$J$18)</f>
        <v>885.07272727272721</v>
      </c>
      <c r="O19" s="96">
        <f>Odessa!O19+MAX(145,O$2*вспомогат!$J$18)</f>
        <v>996.58181818181811</v>
      </c>
      <c r="P19" s="96">
        <f>Odessa!P19+MAX(145,P$2*вспомогат!$J$18)</f>
        <v>1108.090909090909</v>
      </c>
      <c r="Q19" s="96">
        <f>Odessa!Q19+MAX(145,Q$2*вспомогат!$J$18)</f>
        <v>1169.5999999999999</v>
      </c>
      <c r="R19" s="96">
        <f>Odessa!R19+MAX(145,R$2*вспомогат!$J$18)</f>
        <v>1281.1090909090908</v>
      </c>
      <c r="S19" s="96">
        <f>Odessa!S19+MAX(145,S$2*вспомогат!$J$18)</f>
        <v>1392.6181818181817</v>
      </c>
      <c r="T19" s="96">
        <f>Odessa!T19+MAX(145,T$2*вспомогат!$J$18)</f>
        <v>1504.1272727272726</v>
      </c>
      <c r="U19" s="96">
        <f>Odessa!U19+MAX(145,U$2*вспомогат!$J$18)</f>
        <v>1615.6363636363635</v>
      </c>
      <c r="V19" s="96">
        <f>Odessa!V19+MAX(145,V$2*вспомогат!$J$18)</f>
        <v>1727.1454545454544</v>
      </c>
      <c r="W19" s="96">
        <f>Odessa!W19+MAX(145,W$2*вспомогат!$J$18)</f>
        <v>1838.6545454545453</v>
      </c>
      <c r="X19" s="96">
        <f>Odessa!X19+MAX(145,X$2*вспомогат!$J$18)</f>
        <v>1950.1636363636362</v>
      </c>
      <c r="Y19" s="96">
        <f>Odessa!Y19+MAX(145,Y$2*вспомогат!$J$18)</f>
        <v>2061.6727272727271</v>
      </c>
      <c r="Z19" s="96">
        <f>Odessa!Z19+MAX(145,Z$2*вспомогат!$J$18)</f>
        <v>2173.181818181818</v>
      </c>
    </row>
    <row r="20" spans="2:26">
      <c r="B20" s="88" t="s">
        <v>29</v>
      </c>
      <c r="C20" s="88" t="s">
        <v>24</v>
      </c>
      <c r="D20" s="89" t="s">
        <v>13</v>
      </c>
      <c r="E20" s="94"/>
      <c r="F20" s="95"/>
      <c r="G20" s="96">
        <f>Odessa!G20+MAX(145,G$2*вспомогат!$J$18)</f>
        <v>277.5090909090909</v>
      </c>
      <c r="H20" s="96">
        <f>Odessa!H20+MAX(145,H$2*вспомогат!$J$18)</f>
        <v>367.0181818181818</v>
      </c>
      <c r="I20" s="96">
        <f>Odessa!I20+MAX(145,I$2*вспомогат!$J$18)</f>
        <v>456.5272727272727</v>
      </c>
      <c r="J20" s="96">
        <f>Odessa!J20+MAX(145,J$2*вспомогат!$J$18)</f>
        <v>546.0363636363636</v>
      </c>
      <c r="K20" s="96">
        <f>Odessa!K20+MAX(145,K$2*вспомогат!$J$18)</f>
        <v>615.5454545454545</v>
      </c>
      <c r="L20" s="96">
        <f>Odessa!L20+MAX(145,L$2*вспомогат!$J$18)</f>
        <v>740.0545454545454</v>
      </c>
      <c r="M20" s="96">
        <f>Odessa!M20+MAX(145,M$2*вспомогат!$J$18)</f>
        <v>864.56363636363631</v>
      </c>
      <c r="N20" s="96">
        <f>Odessa!N20+MAX(145,N$2*вспомогат!$J$18)</f>
        <v>989.07272727272721</v>
      </c>
      <c r="O20" s="96">
        <f>Odessa!O20+MAX(145,O$2*вспомогат!$J$18)</f>
        <v>1113.5818181818181</v>
      </c>
      <c r="P20" s="96">
        <f>Odessa!P20+MAX(145,P$2*вспомогат!$J$18)</f>
        <v>1238.090909090909</v>
      </c>
      <c r="Q20" s="96">
        <f>Odessa!Q20+MAX(145,Q$2*вспомогат!$J$18)</f>
        <v>1312.6</v>
      </c>
      <c r="R20" s="96">
        <f>Odessa!R20+MAX(145,R$2*вспомогат!$J$18)</f>
        <v>1437.1090909090908</v>
      </c>
      <c r="S20" s="96">
        <f>Odessa!S20+MAX(145,S$2*вспомогат!$J$18)</f>
        <v>1561.6181818181817</v>
      </c>
      <c r="T20" s="96">
        <f>Odessa!T20+MAX(145,T$2*вспомогат!$J$18)</f>
        <v>1686.1272727272726</v>
      </c>
      <c r="U20" s="96">
        <f>Odessa!U20+MAX(145,U$2*вспомогат!$J$18)</f>
        <v>1810.6363636363635</v>
      </c>
      <c r="V20" s="96">
        <f>Odessa!V20+MAX(145,V$2*вспомогат!$J$18)</f>
        <v>1935.1454545454544</v>
      </c>
      <c r="W20" s="96">
        <f>Odessa!W20+MAX(145,W$2*вспомогат!$J$18)</f>
        <v>2059.6545454545453</v>
      </c>
      <c r="X20" s="96">
        <f>Odessa!X20+MAX(145,X$2*вспомогат!$J$18)</f>
        <v>2184.1636363636362</v>
      </c>
      <c r="Y20" s="96">
        <f>Odessa!Y20+MAX(145,Y$2*вспомогат!$J$18)</f>
        <v>2308.6727272727271</v>
      </c>
      <c r="Z20" s="96">
        <f>Odessa!Z20+MAX(145,Z$2*вспомогат!$J$18)</f>
        <v>2433.181818181818</v>
      </c>
    </row>
    <row r="21" spans="2:26">
      <c r="B21" s="88" t="s">
        <v>30</v>
      </c>
      <c r="C21" s="88" t="s">
        <v>24</v>
      </c>
      <c r="D21" s="89" t="s">
        <v>13</v>
      </c>
      <c r="E21" s="94"/>
      <c r="F21" s="95"/>
      <c r="G21" s="96">
        <f>Odessa!G21+MAX(145,G$2*вспомогат!$J$18)</f>
        <v>280.5090909090909</v>
      </c>
      <c r="H21" s="96">
        <f>Odessa!H21+MAX(145,H$2*вспомогат!$J$18)</f>
        <v>373.0181818181818</v>
      </c>
      <c r="I21" s="96">
        <f>Odessa!I21+MAX(145,I$2*вспомогат!$J$18)</f>
        <v>465.5272727272727</v>
      </c>
      <c r="J21" s="96">
        <f>Odessa!J21+MAX(145,J$2*вспомогат!$J$18)</f>
        <v>558.0363636363636</v>
      </c>
      <c r="K21" s="96">
        <f>Odessa!K21+MAX(145,K$2*вспомогат!$J$18)</f>
        <v>630.5454545454545</v>
      </c>
      <c r="L21" s="96">
        <f>Odessa!L21+MAX(145,L$2*вспомогат!$J$18)</f>
        <v>758.0545454545454</v>
      </c>
      <c r="M21" s="96">
        <f>Odessa!M21+MAX(145,M$2*вспомогат!$J$18)</f>
        <v>885.56363636363631</v>
      </c>
      <c r="N21" s="96">
        <f>Odessa!N21+MAX(145,N$2*вспомогат!$J$18)</f>
        <v>1013.0727272727272</v>
      </c>
      <c r="O21" s="96">
        <f>Odessa!O21+MAX(145,O$2*вспомогат!$J$18)</f>
        <v>1140.5818181818181</v>
      </c>
      <c r="P21" s="96">
        <f>Odessa!P21+MAX(145,P$2*вспомогат!$J$18)</f>
        <v>1268.090909090909</v>
      </c>
      <c r="Q21" s="96">
        <f>Odessa!Q21+MAX(145,Q$2*вспомогат!$J$18)</f>
        <v>1345.6</v>
      </c>
      <c r="R21" s="96">
        <f>Odessa!R21+MAX(145,R$2*вспомогат!$J$18)</f>
        <v>1473.1090909090908</v>
      </c>
      <c r="S21" s="96">
        <f>Odessa!S21+MAX(145,S$2*вспомогат!$J$18)</f>
        <v>1600.6181818181817</v>
      </c>
      <c r="T21" s="96">
        <f>Odessa!T21+MAX(145,T$2*вспомогат!$J$18)</f>
        <v>1728.1272727272726</v>
      </c>
      <c r="U21" s="96">
        <f>Odessa!U21+MAX(145,U$2*вспомогат!$J$18)</f>
        <v>1855.6363636363635</v>
      </c>
      <c r="V21" s="96">
        <f>Odessa!V21+MAX(145,V$2*вспомогат!$J$18)</f>
        <v>1983.1454545454544</v>
      </c>
      <c r="W21" s="96">
        <f>Odessa!W21+MAX(145,W$2*вспомогат!$J$18)</f>
        <v>2110.6545454545453</v>
      </c>
      <c r="X21" s="96">
        <f>Odessa!X21+MAX(145,X$2*вспомогат!$J$18)</f>
        <v>2238.1636363636362</v>
      </c>
      <c r="Y21" s="96">
        <f>Odessa!Y21+MAX(145,Y$2*вспомогат!$J$18)</f>
        <v>2365.6727272727271</v>
      </c>
      <c r="Z21" s="96">
        <f>Odessa!Z21+MAX(145,Z$2*вспомогат!$J$18)</f>
        <v>2493.181818181818</v>
      </c>
    </row>
    <row r="22" spans="2:26">
      <c r="B22" s="88" t="s">
        <v>31</v>
      </c>
      <c r="C22" s="88" t="s">
        <v>24</v>
      </c>
      <c r="D22" s="89" t="s">
        <v>13</v>
      </c>
      <c r="E22" s="94"/>
      <c r="F22" s="95"/>
      <c r="G22" s="96">
        <f>Odessa!G22+MAX(145,G$2*вспомогат!$J$18)</f>
        <v>280.5090909090909</v>
      </c>
      <c r="H22" s="96">
        <f>Odessa!H22+MAX(145,H$2*вспомогат!$J$18)</f>
        <v>373.0181818181818</v>
      </c>
      <c r="I22" s="96">
        <f>Odessa!I22+MAX(145,I$2*вспомогат!$J$18)</f>
        <v>465.5272727272727</v>
      </c>
      <c r="J22" s="96">
        <f>Odessa!J22+MAX(145,J$2*вспомогат!$J$18)</f>
        <v>558.0363636363636</v>
      </c>
      <c r="K22" s="96">
        <f>Odessa!K22+MAX(145,K$2*вспомогат!$J$18)</f>
        <v>630.5454545454545</v>
      </c>
      <c r="L22" s="96">
        <f>Odessa!L22+MAX(145,L$2*вспомогат!$J$18)</f>
        <v>758.0545454545454</v>
      </c>
      <c r="M22" s="96">
        <f>Odessa!M22+MAX(145,M$2*вспомогат!$J$18)</f>
        <v>885.56363636363631</v>
      </c>
      <c r="N22" s="96">
        <f>Odessa!N22+MAX(145,N$2*вспомогат!$J$18)</f>
        <v>1013.0727272727272</v>
      </c>
      <c r="O22" s="96">
        <f>Odessa!O22+MAX(145,O$2*вспомогат!$J$18)</f>
        <v>1140.5818181818181</v>
      </c>
      <c r="P22" s="96">
        <f>Odessa!P22+MAX(145,P$2*вспомогат!$J$18)</f>
        <v>1268.090909090909</v>
      </c>
      <c r="Q22" s="96">
        <f>Odessa!Q22+MAX(145,Q$2*вспомогат!$J$18)</f>
        <v>1345.6</v>
      </c>
      <c r="R22" s="96">
        <f>Odessa!R22+MAX(145,R$2*вспомогат!$J$18)</f>
        <v>1473.1090909090908</v>
      </c>
      <c r="S22" s="96">
        <f>Odessa!S22+MAX(145,S$2*вспомогат!$J$18)</f>
        <v>1600.6181818181817</v>
      </c>
      <c r="T22" s="96">
        <f>Odessa!T22+MAX(145,T$2*вспомогат!$J$18)</f>
        <v>1728.1272727272726</v>
      </c>
      <c r="U22" s="96">
        <f>Odessa!U22+MAX(145,U$2*вспомогат!$J$18)</f>
        <v>1855.6363636363635</v>
      </c>
      <c r="V22" s="96">
        <f>Odessa!V22+MAX(145,V$2*вспомогат!$J$18)</f>
        <v>1983.1454545454544</v>
      </c>
      <c r="W22" s="96">
        <f>Odessa!W22+MAX(145,W$2*вспомогат!$J$18)</f>
        <v>2110.6545454545453</v>
      </c>
      <c r="X22" s="96">
        <f>Odessa!X22+MAX(145,X$2*вспомогат!$J$18)</f>
        <v>2238.1636363636362</v>
      </c>
      <c r="Y22" s="96">
        <f>Odessa!Y22+MAX(145,Y$2*вспомогат!$J$18)</f>
        <v>2365.6727272727271</v>
      </c>
      <c r="Z22" s="96">
        <f>Odessa!Z22+MAX(145,Z$2*вспомогат!$J$18)</f>
        <v>2493.181818181818</v>
      </c>
    </row>
    <row r="23" spans="2:26">
      <c r="B23" s="88" t="s">
        <v>32</v>
      </c>
      <c r="C23" s="88" t="s">
        <v>24</v>
      </c>
      <c r="D23" s="89" t="s">
        <v>13</v>
      </c>
      <c r="E23" s="94"/>
      <c r="F23" s="95"/>
      <c r="G23" s="96">
        <f>Odessa!G23+MAX(145,G$2*вспомогат!$J$18)</f>
        <v>280.5090909090909</v>
      </c>
      <c r="H23" s="96">
        <f>Odessa!H23+MAX(145,H$2*вспомогат!$J$18)</f>
        <v>373.0181818181818</v>
      </c>
      <c r="I23" s="96">
        <f>Odessa!I23+MAX(145,I$2*вспомогат!$J$18)</f>
        <v>465.5272727272727</v>
      </c>
      <c r="J23" s="96">
        <f>Odessa!J23+MAX(145,J$2*вспомогат!$J$18)</f>
        <v>558.0363636363636</v>
      </c>
      <c r="K23" s="96">
        <f>Odessa!K23+MAX(145,K$2*вспомогат!$J$18)</f>
        <v>630.5454545454545</v>
      </c>
      <c r="L23" s="96">
        <f>Odessa!L23+MAX(145,L$2*вспомогат!$J$18)</f>
        <v>758.0545454545454</v>
      </c>
      <c r="M23" s="96">
        <f>Odessa!M23+MAX(145,M$2*вспомогат!$J$18)</f>
        <v>885.56363636363631</v>
      </c>
      <c r="N23" s="96">
        <f>Odessa!N23+MAX(145,N$2*вспомогат!$J$18)</f>
        <v>1013.0727272727272</v>
      </c>
      <c r="O23" s="96">
        <f>Odessa!O23+MAX(145,O$2*вспомогат!$J$18)</f>
        <v>1140.5818181818181</v>
      </c>
      <c r="P23" s="96">
        <f>Odessa!P23+MAX(145,P$2*вспомогат!$J$18)</f>
        <v>1268.090909090909</v>
      </c>
      <c r="Q23" s="96">
        <f>Odessa!Q23+MAX(145,Q$2*вспомогат!$J$18)</f>
        <v>1345.6</v>
      </c>
      <c r="R23" s="96">
        <f>Odessa!R23+MAX(145,R$2*вспомогат!$J$18)</f>
        <v>1473.1090909090908</v>
      </c>
      <c r="S23" s="96">
        <f>Odessa!S23+MAX(145,S$2*вспомогат!$J$18)</f>
        <v>1600.6181818181817</v>
      </c>
      <c r="T23" s="96">
        <f>Odessa!T23+MAX(145,T$2*вспомогат!$J$18)</f>
        <v>1728.1272727272726</v>
      </c>
      <c r="U23" s="96">
        <f>Odessa!U23+MAX(145,U$2*вспомогат!$J$18)</f>
        <v>1855.6363636363635</v>
      </c>
      <c r="V23" s="96">
        <f>Odessa!V23+MAX(145,V$2*вспомогат!$J$18)</f>
        <v>1983.1454545454544</v>
      </c>
      <c r="W23" s="96">
        <f>Odessa!W23+MAX(145,W$2*вспомогат!$J$18)</f>
        <v>2110.6545454545453</v>
      </c>
      <c r="X23" s="96">
        <f>Odessa!X23+MAX(145,X$2*вспомогат!$J$18)</f>
        <v>2238.1636363636362</v>
      </c>
      <c r="Y23" s="96">
        <f>Odessa!Y23+MAX(145,Y$2*вспомогат!$J$18)</f>
        <v>2365.6727272727271</v>
      </c>
      <c r="Z23" s="96">
        <f>Odessa!Z23+MAX(145,Z$2*вспомогат!$J$18)</f>
        <v>2493.181818181818</v>
      </c>
    </row>
    <row r="24" spans="2:26">
      <c r="B24" s="88" t="s">
        <v>34</v>
      </c>
      <c r="C24" s="88" t="s">
        <v>24</v>
      </c>
      <c r="D24" s="89" t="s">
        <v>13</v>
      </c>
      <c r="E24" s="94"/>
      <c r="F24" s="95"/>
      <c r="G24" s="96">
        <f>Odessa!G24+MAX(145,G$2*вспомогат!$J$18)</f>
        <v>272.5090909090909</v>
      </c>
      <c r="H24" s="96">
        <f>Odessa!H24+MAX(145,H$2*вспомогат!$J$18)</f>
        <v>357.0181818181818</v>
      </c>
      <c r="I24" s="96">
        <f>Odessa!I24+MAX(145,I$2*вспомогат!$J$18)</f>
        <v>441.5272727272727</v>
      </c>
      <c r="J24" s="96">
        <f>Odessa!J24+MAX(145,J$2*вспомогат!$J$18)</f>
        <v>526.0363636363636</v>
      </c>
      <c r="K24" s="96">
        <f>Odessa!K24+MAX(145,K$2*вспомогат!$J$18)</f>
        <v>590.5454545454545</v>
      </c>
      <c r="L24" s="96">
        <f>Odessa!L24+MAX(145,L$2*вспомогат!$J$18)</f>
        <v>710.0545454545454</v>
      </c>
      <c r="M24" s="96">
        <f>Odessa!M24+MAX(145,M$2*вспомогат!$J$18)</f>
        <v>829.56363636363631</v>
      </c>
      <c r="N24" s="96">
        <f>Odessa!N24+MAX(145,N$2*вспомогат!$J$18)</f>
        <v>949.07272727272721</v>
      </c>
      <c r="O24" s="96">
        <f>Odessa!O24+MAX(145,O$2*вспомогат!$J$18)</f>
        <v>1068.5818181818181</v>
      </c>
      <c r="P24" s="96">
        <f>Odessa!P24+MAX(145,P$2*вспомогат!$J$18)</f>
        <v>1188.090909090909</v>
      </c>
      <c r="Q24" s="96">
        <f>Odessa!Q24+MAX(145,Q$2*вспомогат!$J$18)</f>
        <v>1257.5999999999999</v>
      </c>
      <c r="R24" s="96">
        <f>Odessa!R24+MAX(145,R$2*вспомогат!$J$18)</f>
        <v>1377.1090909090908</v>
      </c>
      <c r="S24" s="96">
        <f>Odessa!S24+MAX(145,S$2*вспомогат!$J$18)</f>
        <v>1496.6181818181817</v>
      </c>
      <c r="T24" s="96">
        <f>Odessa!T24+MAX(145,T$2*вспомогат!$J$18)</f>
        <v>1616.1272727272726</v>
      </c>
      <c r="U24" s="96">
        <f>Odessa!U24+MAX(145,U$2*вспомогат!$J$18)</f>
        <v>1735.6363636363635</v>
      </c>
      <c r="V24" s="96">
        <f>Odessa!V24+MAX(145,V$2*вспомогат!$J$18)</f>
        <v>1855.1454545454544</v>
      </c>
      <c r="W24" s="96">
        <f>Odessa!W24+MAX(145,W$2*вспомогат!$J$18)</f>
        <v>1974.6545454545453</v>
      </c>
      <c r="X24" s="96">
        <f>Odessa!X24+MAX(145,X$2*вспомогат!$J$18)</f>
        <v>2094.1636363636362</v>
      </c>
      <c r="Y24" s="96">
        <f>Odessa!Y24+MAX(145,Y$2*вспомогат!$J$18)</f>
        <v>2213.6727272727271</v>
      </c>
      <c r="Z24" s="96">
        <f>Odessa!Z24+MAX(145,Z$2*вспомогат!$J$18)</f>
        <v>2333.181818181818</v>
      </c>
    </row>
    <row r="25" spans="2:26">
      <c r="B25" s="88" t="s">
        <v>35</v>
      </c>
      <c r="C25" s="88" t="s">
        <v>24</v>
      </c>
      <c r="D25" s="89" t="s">
        <v>13</v>
      </c>
      <c r="E25" s="94"/>
      <c r="F25" s="95"/>
      <c r="G25" s="96">
        <f>Odessa!G25+MAX(145,G$2*вспомогат!$J$18)</f>
        <v>272.5090909090909</v>
      </c>
      <c r="H25" s="96">
        <f>Odessa!H25+MAX(145,H$2*вспомогат!$J$18)</f>
        <v>357.0181818181818</v>
      </c>
      <c r="I25" s="96">
        <f>Odessa!I25+MAX(145,I$2*вспомогат!$J$18)</f>
        <v>441.5272727272727</v>
      </c>
      <c r="J25" s="96">
        <f>Odessa!J25+MAX(145,J$2*вспомогат!$J$18)</f>
        <v>526.0363636363636</v>
      </c>
      <c r="K25" s="96">
        <f>Odessa!K25+MAX(145,K$2*вспомогат!$J$18)</f>
        <v>590.5454545454545</v>
      </c>
      <c r="L25" s="96">
        <f>Odessa!L25+MAX(145,L$2*вспомогат!$J$18)</f>
        <v>710.0545454545454</v>
      </c>
      <c r="M25" s="96">
        <f>Odessa!M25+MAX(145,M$2*вспомогат!$J$18)</f>
        <v>829.56363636363631</v>
      </c>
      <c r="N25" s="96">
        <f>Odessa!N25+MAX(145,N$2*вспомогат!$J$18)</f>
        <v>949.07272727272721</v>
      </c>
      <c r="O25" s="96">
        <f>Odessa!O25+MAX(145,O$2*вспомогат!$J$18)</f>
        <v>1068.5818181818181</v>
      </c>
      <c r="P25" s="96">
        <f>Odessa!P25+MAX(145,P$2*вспомогат!$J$18)</f>
        <v>1188.090909090909</v>
      </c>
      <c r="Q25" s="96">
        <f>Odessa!Q25+MAX(145,Q$2*вспомогат!$J$18)</f>
        <v>1257.5999999999999</v>
      </c>
      <c r="R25" s="96">
        <f>Odessa!R25+MAX(145,R$2*вспомогат!$J$18)</f>
        <v>1377.1090909090908</v>
      </c>
      <c r="S25" s="96">
        <f>Odessa!S25+MAX(145,S$2*вспомогат!$J$18)</f>
        <v>1496.6181818181817</v>
      </c>
      <c r="T25" s="96">
        <f>Odessa!T25+MAX(145,T$2*вспомогат!$J$18)</f>
        <v>1616.1272727272726</v>
      </c>
      <c r="U25" s="96">
        <f>Odessa!U25+MAX(145,U$2*вспомогат!$J$18)</f>
        <v>1735.6363636363635</v>
      </c>
      <c r="V25" s="96">
        <f>Odessa!V25+MAX(145,V$2*вспомогат!$J$18)</f>
        <v>1855.1454545454544</v>
      </c>
      <c r="W25" s="96">
        <f>Odessa!W25+MAX(145,W$2*вспомогат!$J$18)</f>
        <v>1974.6545454545453</v>
      </c>
      <c r="X25" s="96">
        <f>Odessa!X25+MAX(145,X$2*вспомогат!$J$18)</f>
        <v>2094.1636363636362</v>
      </c>
      <c r="Y25" s="96">
        <f>Odessa!Y25+MAX(145,Y$2*вспомогат!$J$18)</f>
        <v>2213.6727272727271</v>
      </c>
      <c r="Z25" s="96">
        <f>Odessa!Z25+MAX(145,Z$2*вспомогат!$J$18)</f>
        <v>2333.181818181818</v>
      </c>
    </row>
    <row r="26" spans="2:26">
      <c r="B26" s="85" t="s">
        <v>230</v>
      </c>
      <c r="C26" s="88" t="s">
        <v>230</v>
      </c>
      <c r="D26" s="89" t="s">
        <v>282</v>
      </c>
      <c r="E26" s="94"/>
      <c r="F26" s="95"/>
      <c r="G26" s="96">
        <f>Odessa!G26+MAX(145,G$2*вспомогат!$J$18)</f>
        <v>304.60000000000002</v>
      </c>
      <c r="H26" s="96">
        <f>Odessa!H26+MAX(145,H$2*вспомогат!$J$18)</f>
        <v>421.2</v>
      </c>
      <c r="I26" s="96">
        <f>Odessa!I26+MAX(145,I$2*вспомогат!$J$18)</f>
        <v>537.79999999999995</v>
      </c>
      <c r="J26" s="96">
        <f>Odessa!J26+MAX(145,J$2*вспомогат!$J$18)</f>
        <v>654.4</v>
      </c>
      <c r="K26" s="96">
        <f>Odessa!K26+MAX(145,K$2*вспомогат!$J$18)</f>
        <v>751</v>
      </c>
      <c r="L26" s="96">
        <f>Odessa!L26+MAX(145,L$2*вспомогат!$J$18)</f>
        <v>902.59999999999991</v>
      </c>
      <c r="M26" s="96">
        <f>Odessa!M26+MAX(145,M$2*вспомогат!$J$18)</f>
        <v>1054.1999999999998</v>
      </c>
      <c r="N26" s="96">
        <f>Odessa!N26+MAX(145,N$2*вспомогат!$J$18)</f>
        <v>1205.8</v>
      </c>
      <c r="O26" s="96">
        <f>Odessa!O26+MAX(145,O$2*вспомогат!$J$18)</f>
        <v>1357.3999999999999</v>
      </c>
      <c r="P26" s="96">
        <f>Odessa!P26+MAX(145,P$2*вспомогат!$J$18)</f>
        <v>1459</v>
      </c>
      <c r="Q26" s="96">
        <f>Odessa!Q26+MAX(145,Q$2*вспомогат!$J$18)</f>
        <v>1610.6</v>
      </c>
      <c r="R26" s="96">
        <f>Odessa!R26+MAX(145,R$2*вспомогат!$J$18)</f>
        <v>1762.1999999999998</v>
      </c>
      <c r="S26" s="96">
        <f>Odessa!S26+MAX(145,S$2*вспомогат!$J$18)</f>
        <v>1913.8</v>
      </c>
      <c r="T26" s="96">
        <f>Odessa!T26+MAX(145,T$2*вспомогат!$J$18)</f>
        <v>2065.3999999999996</v>
      </c>
      <c r="U26" s="96">
        <f>Odessa!U26+MAX(145,U$2*вспомогат!$J$18)</f>
        <v>2217</v>
      </c>
      <c r="V26" s="96">
        <f>Odessa!V26+MAX(145,V$2*вспомогат!$J$18)</f>
        <v>2368.6</v>
      </c>
      <c r="W26" s="96">
        <f>Odessa!W26+MAX(145,W$2*вспомогат!$J$18)</f>
        <v>2520.1999999999998</v>
      </c>
      <c r="X26" s="96">
        <f>Odessa!X26+MAX(145,X$2*вспомогат!$J$18)</f>
        <v>2671.7999999999997</v>
      </c>
      <c r="Y26" s="96">
        <f>Odessa!Y26+MAX(145,Y$2*вспомогат!$J$18)</f>
        <v>2823.4</v>
      </c>
      <c r="Z26" s="96">
        <f>Odessa!Z26+MAX(145,Z$2*вспомогат!$J$18)</f>
        <v>2975</v>
      </c>
    </row>
    <row r="27" spans="2:26">
      <c r="B27" s="85" t="s">
        <v>13</v>
      </c>
      <c r="C27" s="85" t="s">
        <v>192</v>
      </c>
      <c r="D27" s="89" t="s">
        <v>191</v>
      </c>
      <c r="E27" s="94"/>
      <c r="F27" s="95"/>
      <c r="G27" s="96">
        <f>Odessa!G27+MAX(145,G$2*вспомогат!$J$18)</f>
        <v>257.5090909090909</v>
      </c>
      <c r="H27" s="96">
        <f>Odessa!H27+MAX(145,H$2*вспомогат!$J$18)</f>
        <v>327.0181818181818</v>
      </c>
      <c r="I27" s="96">
        <f>Odessa!I27+MAX(145,I$2*вспомогат!$J$18)</f>
        <v>396.5272727272727</v>
      </c>
      <c r="J27" s="96">
        <f>Odessa!J27+MAX(145,J$2*вспомогат!$J$18)</f>
        <v>466.0363636363636</v>
      </c>
      <c r="K27" s="96">
        <f>Odessa!K27+MAX(145,K$2*вспомогат!$J$18)</f>
        <v>515.5454545454545</v>
      </c>
      <c r="L27" s="96">
        <f>Odessa!L27+MAX(145,L$2*вспомогат!$J$18)</f>
        <v>620.0545454545454</v>
      </c>
      <c r="M27" s="96">
        <f>Odessa!M27+MAX(145,M$2*вспомогат!$J$18)</f>
        <v>724.56363636363631</v>
      </c>
      <c r="N27" s="96">
        <f>Odessa!N27+MAX(145,N$2*вспомогат!$J$18)</f>
        <v>829.07272727272721</v>
      </c>
      <c r="O27" s="96">
        <f>Odessa!O27+MAX(145,O$2*вспомогат!$J$18)</f>
        <v>933.58181818181811</v>
      </c>
      <c r="P27" s="96">
        <f>Odessa!P27+MAX(145,P$2*вспомогат!$J$18)</f>
        <v>1038.090909090909</v>
      </c>
      <c r="Q27" s="96">
        <f>Odessa!Q27+MAX(145,Q$2*вспомогат!$J$18)</f>
        <v>1092.5999999999999</v>
      </c>
      <c r="R27" s="96">
        <f>Odessa!R27+MAX(145,R$2*вспомогат!$J$18)</f>
        <v>1197.1090909090908</v>
      </c>
      <c r="S27" s="96">
        <f>Odessa!S27+MAX(145,S$2*вспомогат!$J$18)</f>
        <v>1301.6181818181817</v>
      </c>
      <c r="T27" s="96">
        <f>Odessa!T27+MAX(145,T$2*вспомогат!$J$18)</f>
        <v>1406.1272727272726</v>
      </c>
      <c r="U27" s="96">
        <f>Odessa!U27+MAX(145,U$2*вспомогат!$J$18)</f>
        <v>1510.6363636363635</v>
      </c>
      <c r="V27" s="96">
        <f>Odessa!V27+MAX(145,V$2*вспомогат!$J$18)</f>
        <v>1615.1454545454544</v>
      </c>
      <c r="W27" s="96">
        <f>Odessa!W27+MAX(145,W$2*вспомогат!$J$18)</f>
        <v>1719.6545454545453</v>
      </c>
      <c r="X27" s="96">
        <f>Odessa!X27+MAX(145,X$2*вспомогат!$J$18)</f>
        <v>1824.1636363636362</v>
      </c>
      <c r="Y27" s="96">
        <f>Odessa!Y27+MAX(145,Y$2*вспомогат!$J$18)</f>
        <v>1928.6727272727271</v>
      </c>
      <c r="Z27" s="96">
        <f>Odessa!Z27+MAX(145,Z$2*вспомогат!$J$18)</f>
        <v>2033.181818181818</v>
      </c>
    </row>
    <row r="28" spans="2:26">
      <c r="B28" s="88" t="s">
        <v>38</v>
      </c>
      <c r="C28" s="88" t="s">
        <v>39</v>
      </c>
      <c r="D28" s="89" t="s">
        <v>9</v>
      </c>
      <c r="E28" s="94"/>
      <c r="F28" s="95"/>
      <c r="G28" s="96">
        <f>Odessa!G28+MAX(145,G$2*вспомогат!$J$18)</f>
        <v>371.6</v>
      </c>
      <c r="H28" s="96">
        <f>Odessa!H28+MAX(145,H$2*вспомогат!$J$18)</f>
        <v>555.20000000000005</v>
      </c>
      <c r="I28" s="96">
        <f>Odessa!I28+MAX(145,I$2*вспомогат!$J$18)</f>
        <v>738.8</v>
      </c>
      <c r="J28" s="96">
        <f>Odessa!J28+MAX(145,J$2*вспомогат!$J$18)</f>
        <v>922.4</v>
      </c>
      <c r="K28" s="96">
        <f>Odessa!K28+MAX(145,K$2*вспомогат!$J$18)</f>
        <v>1086</v>
      </c>
      <c r="L28" s="96">
        <f>Odessa!L28+MAX(145,L$2*вспомогат!$J$18)</f>
        <v>1304.5999999999999</v>
      </c>
      <c r="M28" s="96">
        <f>Odessa!M28+MAX(145,M$2*вспомогат!$J$18)</f>
        <v>1523.1999999999998</v>
      </c>
      <c r="N28" s="96">
        <f>Odessa!N28+MAX(145,N$2*вспомогат!$J$18)</f>
        <v>1741.8</v>
      </c>
      <c r="O28" s="96">
        <f>Odessa!O28+MAX(145,O$2*вспомогат!$J$18)</f>
        <v>1960.4</v>
      </c>
      <c r="P28" s="96">
        <f>Odessa!P28+MAX(145,P$2*вспомогат!$J$18)</f>
        <v>2179</v>
      </c>
      <c r="Q28" s="96">
        <f>Odessa!Q28+MAX(145,Q$2*вспомогат!$J$18)</f>
        <v>2347.6</v>
      </c>
      <c r="R28" s="96">
        <f>Odessa!R28+MAX(145,R$2*вспомогат!$J$18)</f>
        <v>2566.1999999999998</v>
      </c>
      <c r="S28" s="96">
        <f>Odessa!S28+MAX(145,S$2*вспомогат!$J$18)</f>
        <v>2784.8</v>
      </c>
      <c r="T28" s="96">
        <f>Odessa!T28+MAX(145,T$2*вспомогат!$J$18)</f>
        <v>3003.3999999999996</v>
      </c>
      <c r="U28" s="96">
        <f>Odessa!U28+MAX(145,U$2*вспомогат!$J$18)</f>
        <v>3222</v>
      </c>
      <c r="V28" s="96">
        <f>Odessa!V28+MAX(145,V$2*вспомогат!$J$18)</f>
        <v>3440.6</v>
      </c>
      <c r="W28" s="96">
        <f>Odessa!W28+MAX(145,W$2*вспомогат!$J$18)</f>
        <v>3659.2</v>
      </c>
      <c r="X28" s="96">
        <f>Odessa!X28+MAX(145,X$2*вспомогат!$J$18)</f>
        <v>3877.8</v>
      </c>
      <c r="Y28" s="96">
        <f>Odessa!Y28+MAX(145,Y$2*вспомогат!$J$18)</f>
        <v>4096.3999999999996</v>
      </c>
      <c r="Z28" s="96">
        <f>Odessa!Z28+MAX(145,Z$2*вспомогат!$J$18)</f>
        <v>4315</v>
      </c>
    </row>
    <row r="29" spans="2:26">
      <c r="B29" s="88" t="s">
        <v>40</v>
      </c>
      <c r="C29" s="88" t="s">
        <v>39</v>
      </c>
      <c r="D29" s="89" t="s">
        <v>9</v>
      </c>
      <c r="E29" s="94"/>
      <c r="F29" s="95"/>
      <c r="G29" s="96">
        <f>Odessa!G29+MAX(145,G$2*вспомогат!$J$18)</f>
        <v>369.6</v>
      </c>
      <c r="H29" s="96">
        <f>Odessa!H29+MAX(145,H$2*вспомогат!$J$18)</f>
        <v>551.20000000000005</v>
      </c>
      <c r="I29" s="96">
        <f>Odessa!I29+MAX(145,I$2*вспомогат!$J$18)</f>
        <v>732.8</v>
      </c>
      <c r="J29" s="96">
        <f>Odessa!J29+MAX(145,J$2*вспомогат!$J$18)</f>
        <v>914.4</v>
      </c>
      <c r="K29" s="96">
        <f>Odessa!K29+MAX(145,K$2*вспомогат!$J$18)</f>
        <v>1076</v>
      </c>
      <c r="L29" s="96">
        <f>Odessa!L29+MAX(145,L$2*вспомогат!$J$18)</f>
        <v>1292.5999999999999</v>
      </c>
      <c r="M29" s="96">
        <f>Odessa!M29+MAX(145,M$2*вспомогат!$J$18)</f>
        <v>1509.1999999999998</v>
      </c>
      <c r="N29" s="96">
        <f>Odessa!N29+MAX(145,N$2*вспомогат!$J$18)</f>
        <v>1725.8</v>
      </c>
      <c r="O29" s="96">
        <f>Odessa!O29+MAX(145,O$2*вспомогат!$J$18)</f>
        <v>1942.4</v>
      </c>
      <c r="P29" s="96">
        <f>Odessa!P29+MAX(145,P$2*вспомогат!$J$18)</f>
        <v>2159</v>
      </c>
      <c r="Q29" s="96">
        <f>Odessa!Q29+MAX(145,Q$2*вспомогат!$J$18)</f>
        <v>2325.6</v>
      </c>
      <c r="R29" s="96">
        <f>Odessa!R29+MAX(145,R$2*вспомогат!$J$18)</f>
        <v>2542.1999999999998</v>
      </c>
      <c r="S29" s="96">
        <f>Odessa!S29+MAX(145,S$2*вспомогат!$J$18)</f>
        <v>2758.8</v>
      </c>
      <c r="T29" s="96">
        <f>Odessa!T29+MAX(145,T$2*вспомогат!$J$18)</f>
        <v>2975.3999999999996</v>
      </c>
      <c r="U29" s="96">
        <f>Odessa!U29+MAX(145,U$2*вспомогат!$J$18)</f>
        <v>3192</v>
      </c>
      <c r="V29" s="96">
        <f>Odessa!V29+MAX(145,V$2*вспомогат!$J$18)</f>
        <v>3408.6</v>
      </c>
      <c r="W29" s="96">
        <f>Odessa!W29+MAX(145,W$2*вспомогат!$J$18)</f>
        <v>3625.2</v>
      </c>
      <c r="X29" s="96">
        <f>Odessa!X29+MAX(145,X$2*вспомогат!$J$18)</f>
        <v>3841.8</v>
      </c>
      <c r="Y29" s="96">
        <f>Odessa!Y29+MAX(145,Y$2*вспомогат!$J$18)</f>
        <v>4058.3999999999996</v>
      </c>
      <c r="Z29" s="96">
        <f>Odessa!Z29+MAX(145,Z$2*вспомогат!$J$18)</f>
        <v>4275</v>
      </c>
    </row>
    <row r="30" spans="2:26">
      <c r="B30" s="88" t="s">
        <v>41</v>
      </c>
      <c r="C30" s="88" t="s">
        <v>39</v>
      </c>
      <c r="D30" s="89" t="s">
        <v>9</v>
      </c>
      <c r="E30" s="94"/>
      <c r="F30" s="95"/>
      <c r="G30" s="96">
        <f>Odessa!G30+MAX(145,G$2*вспомогат!$J$18)</f>
        <v>330.6</v>
      </c>
      <c r="H30" s="96">
        <f>Odessa!H30+MAX(145,H$2*вспомогат!$J$18)</f>
        <v>473.2</v>
      </c>
      <c r="I30" s="96">
        <f>Odessa!I30+MAX(145,I$2*вспомогат!$J$18)</f>
        <v>615.79999999999995</v>
      </c>
      <c r="J30" s="96">
        <f>Odessa!J30+MAX(145,J$2*вспомогат!$J$18)</f>
        <v>758.4</v>
      </c>
      <c r="K30" s="96">
        <f>Odessa!K30+MAX(145,K$2*вспомогат!$J$18)</f>
        <v>881</v>
      </c>
      <c r="L30" s="96">
        <f>Odessa!L30+MAX(145,L$2*вспомогат!$J$18)</f>
        <v>1058.5999999999999</v>
      </c>
      <c r="M30" s="96">
        <f>Odessa!M30+MAX(145,M$2*вспомогат!$J$18)</f>
        <v>1236.1999999999998</v>
      </c>
      <c r="N30" s="96">
        <f>Odessa!N30+MAX(145,N$2*вспомогат!$J$18)</f>
        <v>1413.8</v>
      </c>
      <c r="O30" s="96">
        <f>Odessa!O30+MAX(145,O$2*вспомогат!$J$18)</f>
        <v>1591.4</v>
      </c>
      <c r="P30" s="96">
        <f>Odessa!P30+MAX(145,P$2*вспомогат!$J$18)</f>
        <v>1769</v>
      </c>
      <c r="Q30" s="96">
        <f>Odessa!Q30+MAX(145,Q$2*вспомогат!$J$18)</f>
        <v>1896.6</v>
      </c>
      <c r="R30" s="96">
        <f>Odessa!R30+MAX(145,R$2*вспомогат!$J$18)</f>
        <v>2074.1999999999998</v>
      </c>
      <c r="S30" s="96">
        <f>Odessa!S30+MAX(145,S$2*вспомогат!$J$18)</f>
        <v>2251.8000000000002</v>
      </c>
      <c r="T30" s="96">
        <f>Odessa!T30+MAX(145,T$2*вспомогат!$J$18)</f>
        <v>2429.3999999999996</v>
      </c>
      <c r="U30" s="96">
        <f>Odessa!U30+MAX(145,U$2*вспомогат!$J$18)</f>
        <v>2607</v>
      </c>
      <c r="V30" s="96">
        <f>Odessa!V30+MAX(145,V$2*вспомогат!$J$18)</f>
        <v>2784.6</v>
      </c>
      <c r="W30" s="96">
        <f>Odessa!W30+MAX(145,W$2*вспомогат!$J$18)</f>
        <v>2962.2</v>
      </c>
      <c r="X30" s="96">
        <f>Odessa!X30+MAX(145,X$2*вспомогат!$J$18)</f>
        <v>3139.8</v>
      </c>
      <c r="Y30" s="96">
        <f>Odessa!Y30+MAX(145,Y$2*вспомогат!$J$18)</f>
        <v>3317.3999999999996</v>
      </c>
      <c r="Z30" s="96">
        <f>Odessa!Z30+MAX(145,Z$2*вспомогат!$J$18)</f>
        <v>3495</v>
      </c>
    </row>
    <row r="31" spans="2:26">
      <c r="B31" s="88" t="s">
        <v>42</v>
      </c>
      <c r="C31" s="88" t="s">
        <v>39</v>
      </c>
      <c r="D31" s="89" t="s">
        <v>9</v>
      </c>
      <c r="E31" s="94"/>
      <c r="F31" s="95"/>
      <c r="G31" s="96">
        <f>Odessa!G31+MAX(145,G$2*вспомогат!$J$18)</f>
        <v>324.60000000000002</v>
      </c>
      <c r="H31" s="96">
        <f>Odessa!H31+MAX(145,H$2*вспомогат!$J$18)</f>
        <v>461.2</v>
      </c>
      <c r="I31" s="96">
        <f>Odessa!I31+MAX(145,I$2*вспомогат!$J$18)</f>
        <v>597.79999999999995</v>
      </c>
      <c r="J31" s="96">
        <f>Odessa!J31+MAX(145,J$2*вспомогат!$J$18)</f>
        <v>734.4</v>
      </c>
      <c r="K31" s="96">
        <f>Odessa!K31+MAX(145,K$2*вспомогат!$J$18)</f>
        <v>851</v>
      </c>
      <c r="L31" s="96">
        <f>Odessa!L31+MAX(145,L$2*вспомогат!$J$18)</f>
        <v>1022.5999999999999</v>
      </c>
      <c r="M31" s="96">
        <f>Odessa!M31+MAX(145,M$2*вспомогат!$J$18)</f>
        <v>1194.1999999999998</v>
      </c>
      <c r="N31" s="96">
        <f>Odessa!N31+MAX(145,N$2*вспомогат!$J$18)</f>
        <v>1365.8</v>
      </c>
      <c r="O31" s="96">
        <f>Odessa!O31+MAX(145,O$2*вспомогат!$J$18)</f>
        <v>1537.4</v>
      </c>
      <c r="P31" s="96">
        <f>Odessa!P31+MAX(145,P$2*вспомогат!$J$18)</f>
        <v>1709</v>
      </c>
      <c r="Q31" s="96">
        <f>Odessa!Q31+MAX(145,Q$2*вспомогат!$J$18)</f>
        <v>1830.6</v>
      </c>
      <c r="R31" s="96">
        <f>Odessa!R31+MAX(145,R$2*вспомогат!$J$18)</f>
        <v>2002.1999999999998</v>
      </c>
      <c r="S31" s="96">
        <f>Odessa!S31+MAX(145,S$2*вспомогат!$J$18)</f>
        <v>2173.8000000000002</v>
      </c>
      <c r="T31" s="96">
        <f>Odessa!T31+MAX(145,T$2*вспомогат!$J$18)</f>
        <v>2345.3999999999996</v>
      </c>
      <c r="U31" s="96">
        <f>Odessa!U31+MAX(145,U$2*вспомогат!$J$18)</f>
        <v>2517</v>
      </c>
      <c r="V31" s="96">
        <f>Odessa!V31+MAX(145,V$2*вспомогат!$J$18)</f>
        <v>2688.6</v>
      </c>
      <c r="W31" s="96">
        <f>Odessa!W31+MAX(145,W$2*вспомогат!$J$18)</f>
        <v>2860.2</v>
      </c>
      <c r="X31" s="96">
        <f>Odessa!X31+MAX(145,X$2*вспомогат!$J$18)</f>
        <v>3031.8</v>
      </c>
      <c r="Y31" s="96">
        <f>Odessa!Y31+MAX(145,Y$2*вспомогат!$J$18)</f>
        <v>3203.3999999999996</v>
      </c>
      <c r="Z31" s="96">
        <f>Odessa!Z31+MAX(145,Z$2*вспомогат!$J$18)</f>
        <v>3375</v>
      </c>
    </row>
    <row r="32" spans="2:26">
      <c r="B32" s="88" t="s">
        <v>43</v>
      </c>
      <c r="C32" s="88" t="s">
        <v>39</v>
      </c>
      <c r="D32" s="89" t="s">
        <v>9</v>
      </c>
      <c r="E32" s="94"/>
      <c r="F32" s="95"/>
      <c r="G32" s="96">
        <f>Odessa!G32+MAX(145,G$2*вспомогат!$J$18)</f>
        <v>369.6</v>
      </c>
      <c r="H32" s="96">
        <f>Odessa!H32+MAX(145,H$2*вспомогат!$J$18)</f>
        <v>551.20000000000005</v>
      </c>
      <c r="I32" s="96">
        <f>Odessa!I32+MAX(145,I$2*вспомогат!$J$18)</f>
        <v>732.8</v>
      </c>
      <c r="J32" s="96">
        <f>Odessa!J32+MAX(145,J$2*вспомогат!$J$18)</f>
        <v>914.4</v>
      </c>
      <c r="K32" s="96">
        <f>Odessa!K32+MAX(145,K$2*вспомогат!$J$18)</f>
        <v>1076</v>
      </c>
      <c r="L32" s="96">
        <f>Odessa!L32+MAX(145,L$2*вспомогат!$J$18)</f>
        <v>1292.5999999999999</v>
      </c>
      <c r="M32" s="96">
        <f>Odessa!M32+MAX(145,M$2*вспомогат!$J$18)</f>
        <v>1509.1999999999998</v>
      </c>
      <c r="N32" s="96">
        <f>Odessa!N32+MAX(145,N$2*вспомогат!$J$18)</f>
        <v>1725.8</v>
      </c>
      <c r="O32" s="96">
        <f>Odessa!O32+MAX(145,O$2*вспомогат!$J$18)</f>
        <v>1942.4</v>
      </c>
      <c r="P32" s="96">
        <f>Odessa!P32+MAX(145,P$2*вспомогат!$J$18)</f>
        <v>2159</v>
      </c>
      <c r="Q32" s="96">
        <f>Odessa!Q32+MAX(145,Q$2*вспомогат!$J$18)</f>
        <v>2325.6</v>
      </c>
      <c r="R32" s="96">
        <f>Odessa!R32+MAX(145,R$2*вспомогат!$J$18)</f>
        <v>2542.1999999999998</v>
      </c>
      <c r="S32" s="96">
        <f>Odessa!S32+MAX(145,S$2*вспомогат!$J$18)</f>
        <v>2758.8</v>
      </c>
      <c r="T32" s="96">
        <f>Odessa!T32+MAX(145,T$2*вспомогат!$J$18)</f>
        <v>2975.3999999999996</v>
      </c>
      <c r="U32" s="96">
        <f>Odessa!U32+MAX(145,U$2*вспомогат!$J$18)</f>
        <v>3192</v>
      </c>
      <c r="V32" s="96">
        <f>Odessa!V32+MAX(145,V$2*вспомогат!$J$18)</f>
        <v>3408.6</v>
      </c>
      <c r="W32" s="96">
        <f>Odessa!W32+MAX(145,W$2*вспомогат!$J$18)</f>
        <v>3625.2</v>
      </c>
      <c r="X32" s="96">
        <f>Odessa!X32+MAX(145,X$2*вспомогат!$J$18)</f>
        <v>3841.8</v>
      </c>
      <c r="Y32" s="96">
        <f>Odessa!Y32+MAX(145,Y$2*вспомогат!$J$18)</f>
        <v>4058.3999999999996</v>
      </c>
      <c r="Z32" s="96">
        <f>Odessa!Z32+MAX(145,Z$2*вспомогат!$J$18)</f>
        <v>4275</v>
      </c>
    </row>
    <row r="33" spans="2:26">
      <c r="B33" s="88" t="s">
        <v>44</v>
      </c>
      <c r="C33" s="88" t="s">
        <v>39</v>
      </c>
      <c r="D33" s="89" t="s">
        <v>9</v>
      </c>
      <c r="E33" s="94"/>
      <c r="F33" s="95"/>
      <c r="G33" s="96">
        <f>Odessa!G33+MAX(145,G$2*вспомогат!$J$18)</f>
        <v>322.60000000000002</v>
      </c>
      <c r="H33" s="96">
        <f>Odessa!H33+MAX(145,H$2*вспомогат!$J$18)</f>
        <v>457.2</v>
      </c>
      <c r="I33" s="96">
        <f>Odessa!I33+MAX(145,I$2*вспомогат!$J$18)</f>
        <v>591.79999999999995</v>
      </c>
      <c r="J33" s="96">
        <f>Odessa!J33+MAX(145,J$2*вспомогат!$J$18)</f>
        <v>726.4</v>
      </c>
      <c r="K33" s="96">
        <f>Odessa!K33+MAX(145,K$2*вспомогат!$J$18)</f>
        <v>841</v>
      </c>
      <c r="L33" s="96">
        <f>Odessa!L33+MAX(145,L$2*вспомогат!$J$18)</f>
        <v>1010.5999999999999</v>
      </c>
      <c r="M33" s="96">
        <f>Odessa!M33+MAX(145,M$2*вспомогат!$J$18)</f>
        <v>1180.1999999999998</v>
      </c>
      <c r="N33" s="96">
        <f>Odessa!N33+MAX(145,N$2*вспомогат!$J$18)</f>
        <v>1349.8</v>
      </c>
      <c r="O33" s="96">
        <f>Odessa!O33+MAX(145,O$2*вспомогат!$J$18)</f>
        <v>1519.4</v>
      </c>
      <c r="P33" s="96">
        <f>Odessa!P33+MAX(145,P$2*вспомогат!$J$18)</f>
        <v>1689</v>
      </c>
      <c r="Q33" s="96">
        <f>Odessa!Q33+MAX(145,Q$2*вспомогат!$J$18)</f>
        <v>1808.6</v>
      </c>
      <c r="R33" s="96">
        <f>Odessa!R33+MAX(145,R$2*вспомогат!$J$18)</f>
        <v>1978.1999999999998</v>
      </c>
      <c r="S33" s="96">
        <f>Odessa!S33+MAX(145,S$2*вспомогат!$J$18)</f>
        <v>2147.8000000000002</v>
      </c>
      <c r="T33" s="96">
        <f>Odessa!T33+MAX(145,T$2*вспомогат!$J$18)</f>
        <v>2317.3999999999996</v>
      </c>
      <c r="U33" s="96">
        <f>Odessa!U33+MAX(145,U$2*вспомогат!$J$18)</f>
        <v>2487</v>
      </c>
      <c r="V33" s="96">
        <f>Odessa!V33+MAX(145,V$2*вспомогат!$J$18)</f>
        <v>2656.6</v>
      </c>
      <c r="W33" s="96">
        <f>Odessa!W33+MAX(145,W$2*вспомогат!$J$18)</f>
        <v>2826.2</v>
      </c>
      <c r="X33" s="96">
        <f>Odessa!X33+MAX(145,X$2*вспомогат!$J$18)</f>
        <v>2995.8</v>
      </c>
      <c r="Y33" s="96">
        <f>Odessa!Y33+MAX(145,Y$2*вспомогат!$J$18)</f>
        <v>3165.3999999999996</v>
      </c>
      <c r="Z33" s="96">
        <f>Odessa!Z33+MAX(145,Z$2*вспомогат!$J$18)</f>
        <v>3335</v>
      </c>
    </row>
    <row r="34" spans="2:26">
      <c r="B34" s="88" t="s">
        <v>45</v>
      </c>
      <c r="C34" s="88" t="s">
        <v>39</v>
      </c>
      <c r="D34" s="89" t="s">
        <v>9</v>
      </c>
      <c r="E34" s="94"/>
      <c r="F34" s="95"/>
      <c r="G34" s="96">
        <f>Odessa!G34+MAX(145,G$2*вспомогат!$J$18)</f>
        <v>371.6</v>
      </c>
      <c r="H34" s="96">
        <f>Odessa!H34+MAX(145,H$2*вспомогат!$J$18)</f>
        <v>555.20000000000005</v>
      </c>
      <c r="I34" s="96">
        <f>Odessa!I34+MAX(145,I$2*вспомогат!$J$18)</f>
        <v>738.8</v>
      </c>
      <c r="J34" s="96">
        <f>Odessa!J34+MAX(145,J$2*вспомогат!$J$18)</f>
        <v>922.4</v>
      </c>
      <c r="K34" s="96">
        <f>Odessa!K34+MAX(145,K$2*вспомогат!$J$18)</f>
        <v>1086</v>
      </c>
      <c r="L34" s="96">
        <f>Odessa!L34+MAX(145,L$2*вспомогат!$J$18)</f>
        <v>1304.5999999999999</v>
      </c>
      <c r="M34" s="96">
        <f>Odessa!M34+MAX(145,M$2*вспомогат!$J$18)</f>
        <v>1523.1999999999998</v>
      </c>
      <c r="N34" s="96">
        <f>Odessa!N34+MAX(145,N$2*вспомогат!$J$18)</f>
        <v>1741.8</v>
      </c>
      <c r="O34" s="96">
        <f>Odessa!O34+MAX(145,O$2*вспомогат!$J$18)</f>
        <v>1960.4</v>
      </c>
      <c r="P34" s="96">
        <f>Odessa!P34+MAX(145,P$2*вспомогат!$J$18)</f>
        <v>2179</v>
      </c>
      <c r="Q34" s="96">
        <f>Odessa!Q34+MAX(145,Q$2*вспомогат!$J$18)</f>
        <v>2347.6</v>
      </c>
      <c r="R34" s="96">
        <f>Odessa!R34+MAX(145,R$2*вспомогат!$J$18)</f>
        <v>2566.1999999999998</v>
      </c>
      <c r="S34" s="96">
        <f>Odessa!S34+MAX(145,S$2*вспомогат!$J$18)</f>
        <v>2784.8</v>
      </c>
      <c r="T34" s="96">
        <f>Odessa!T34+MAX(145,T$2*вспомогат!$J$18)</f>
        <v>3003.3999999999996</v>
      </c>
      <c r="U34" s="96">
        <f>Odessa!U34+MAX(145,U$2*вспомогат!$J$18)</f>
        <v>3222</v>
      </c>
      <c r="V34" s="96">
        <f>Odessa!V34+MAX(145,V$2*вспомогат!$J$18)</f>
        <v>3440.6</v>
      </c>
      <c r="W34" s="96">
        <f>Odessa!W34+MAX(145,W$2*вспомогат!$J$18)</f>
        <v>3659.2</v>
      </c>
      <c r="X34" s="96">
        <f>Odessa!X34+MAX(145,X$2*вспомогат!$J$18)</f>
        <v>3877.8</v>
      </c>
      <c r="Y34" s="96">
        <f>Odessa!Y34+MAX(145,Y$2*вспомогат!$J$18)</f>
        <v>4096.3999999999996</v>
      </c>
      <c r="Z34" s="96">
        <f>Odessa!Z34+MAX(145,Z$2*вспомогат!$J$18)</f>
        <v>4315</v>
      </c>
    </row>
    <row r="35" spans="2:26">
      <c r="B35" s="88" t="s">
        <v>46</v>
      </c>
      <c r="C35" s="88" t="s">
        <v>39</v>
      </c>
      <c r="D35" s="89" t="s">
        <v>9</v>
      </c>
      <c r="E35" s="94"/>
      <c r="F35" s="95"/>
      <c r="G35" s="96">
        <f>Odessa!G35+MAX(145,G$2*вспомогат!$J$18)</f>
        <v>371.6</v>
      </c>
      <c r="H35" s="96">
        <f>Odessa!H35+MAX(145,H$2*вспомогат!$J$18)</f>
        <v>555.20000000000005</v>
      </c>
      <c r="I35" s="96">
        <f>Odessa!I35+MAX(145,I$2*вспомогат!$J$18)</f>
        <v>738.8</v>
      </c>
      <c r="J35" s="96">
        <f>Odessa!J35+MAX(145,J$2*вспомогат!$J$18)</f>
        <v>922.4</v>
      </c>
      <c r="K35" s="96">
        <f>Odessa!K35+MAX(145,K$2*вспомогат!$J$18)</f>
        <v>1086</v>
      </c>
      <c r="L35" s="96">
        <f>Odessa!L35+MAX(145,L$2*вспомогат!$J$18)</f>
        <v>1304.5999999999999</v>
      </c>
      <c r="M35" s="96">
        <f>Odessa!M35+MAX(145,M$2*вспомогат!$J$18)</f>
        <v>1523.1999999999998</v>
      </c>
      <c r="N35" s="96">
        <f>Odessa!N35+MAX(145,N$2*вспомогат!$J$18)</f>
        <v>1741.8</v>
      </c>
      <c r="O35" s="96">
        <f>Odessa!O35+MAX(145,O$2*вспомогат!$J$18)</f>
        <v>1960.4</v>
      </c>
      <c r="P35" s="96">
        <f>Odessa!P35+MAX(145,P$2*вспомогат!$J$18)</f>
        <v>2179</v>
      </c>
      <c r="Q35" s="96">
        <f>Odessa!Q35+MAX(145,Q$2*вспомогат!$J$18)</f>
        <v>2347.6</v>
      </c>
      <c r="R35" s="96">
        <f>Odessa!R35+MAX(145,R$2*вспомогат!$J$18)</f>
        <v>2566.1999999999998</v>
      </c>
      <c r="S35" s="96">
        <f>Odessa!S35+MAX(145,S$2*вспомогат!$J$18)</f>
        <v>2784.8</v>
      </c>
      <c r="T35" s="96">
        <f>Odessa!T35+MAX(145,T$2*вспомогат!$J$18)</f>
        <v>3003.3999999999996</v>
      </c>
      <c r="U35" s="96">
        <f>Odessa!U35+MAX(145,U$2*вспомогат!$J$18)</f>
        <v>3222</v>
      </c>
      <c r="V35" s="96">
        <f>Odessa!V35+MAX(145,V$2*вспомогат!$J$18)</f>
        <v>3440.6</v>
      </c>
      <c r="W35" s="96">
        <f>Odessa!W35+MAX(145,W$2*вспомогат!$J$18)</f>
        <v>3659.2</v>
      </c>
      <c r="X35" s="96">
        <f>Odessa!X35+MAX(145,X$2*вспомогат!$J$18)</f>
        <v>3877.8</v>
      </c>
      <c r="Y35" s="96">
        <f>Odessa!Y35+MAX(145,Y$2*вспомогат!$J$18)</f>
        <v>4096.3999999999996</v>
      </c>
      <c r="Z35" s="96">
        <f>Odessa!Z35+MAX(145,Z$2*вспомогат!$J$18)</f>
        <v>4315</v>
      </c>
    </row>
    <row r="36" spans="2:26">
      <c r="B36" s="88" t="s">
        <v>47</v>
      </c>
      <c r="C36" s="88" t="s">
        <v>39</v>
      </c>
      <c r="D36" s="89" t="s">
        <v>9</v>
      </c>
      <c r="E36" s="94"/>
      <c r="F36" s="95"/>
      <c r="G36" s="96">
        <f>Odessa!G36+MAX(145,G$2*вспомогат!$J$18)</f>
        <v>371.6</v>
      </c>
      <c r="H36" s="96">
        <f>Odessa!H36+MAX(145,H$2*вспомогат!$J$18)</f>
        <v>555.20000000000005</v>
      </c>
      <c r="I36" s="96">
        <f>Odessa!I36+MAX(145,I$2*вспомогат!$J$18)</f>
        <v>738.8</v>
      </c>
      <c r="J36" s="96">
        <f>Odessa!J36+MAX(145,J$2*вспомогат!$J$18)</f>
        <v>922.4</v>
      </c>
      <c r="K36" s="96">
        <f>Odessa!K36+MAX(145,K$2*вспомогат!$J$18)</f>
        <v>1086</v>
      </c>
      <c r="L36" s="96">
        <f>Odessa!L36+MAX(145,L$2*вспомогат!$J$18)</f>
        <v>1304.5999999999999</v>
      </c>
      <c r="M36" s="96">
        <f>Odessa!M36+MAX(145,M$2*вспомогат!$J$18)</f>
        <v>1523.1999999999998</v>
      </c>
      <c r="N36" s="96">
        <f>Odessa!N36+MAX(145,N$2*вспомогат!$J$18)</f>
        <v>1741.8</v>
      </c>
      <c r="O36" s="96">
        <f>Odessa!O36+MAX(145,O$2*вспомогат!$J$18)</f>
        <v>1960.4</v>
      </c>
      <c r="P36" s="96">
        <f>Odessa!P36+MAX(145,P$2*вспомогат!$J$18)</f>
        <v>2179</v>
      </c>
      <c r="Q36" s="96">
        <f>Odessa!Q36+MAX(145,Q$2*вспомогат!$J$18)</f>
        <v>2347.6</v>
      </c>
      <c r="R36" s="96">
        <f>Odessa!R36+MAX(145,R$2*вспомогат!$J$18)</f>
        <v>2566.1999999999998</v>
      </c>
      <c r="S36" s="96">
        <f>Odessa!S36+MAX(145,S$2*вспомогат!$J$18)</f>
        <v>2784.8</v>
      </c>
      <c r="T36" s="96">
        <f>Odessa!T36+MAX(145,T$2*вспомогат!$J$18)</f>
        <v>3003.3999999999996</v>
      </c>
      <c r="U36" s="96">
        <f>Odessa!U36+MAX(145,U$2*вспомогат!$J$18)</f>
        <v>3222</v>
      </c>
      <c r="V36" s="96">
        <f>Odessa!V36+MAX(145,V$2*вспомогат!$J$18)</f>
        <v>3440.6</v>
      </c>
      <c r="W36" s="96">
        <f>Odessa!W36+MAX(145,W$2*вспомогат!$J$18)</f>
        <v>3659.2</v>
      </c>
      <c r="X36" s="96">
        <f>Odessa!X36+MAX(145,X$2*вспомогат!$J$18)</f>
        <v>3877.8</v>
      </c>
      <c r="Y36" s="96">
        <f>Odessa!Y36+MAX(145,Y$2*вспомогат!$J$18)</f>
        <v>4096.3999999999996</v>
      </c>
      <c r="Z36" s="96">
        <f>Odessa!Z36+MAX(145,Z$2*вспомогат!$J$18)</f>
        <v>4315</v>
      </c>
    </row>
    <row r="37" spans="2:26">
      <c r="B37" s="88" t="s">
        <v>48</v>
      </c>
      <c r="C37" s="88" t="s">
        <v>39</v>
      </c>
      <c r="D37" s="89" t="s">
        <v>9</v>
      </c>
      <c r="E37" s="94"/>
      <c r="F37" s="95"/>
      <c r="G37" s="96">
        <f>Odessa!G37+MAX(145,G$2*вспомогат!$J$18)</f>
        <v>371.6</v>
      </c>
      <c r="H37" s="96">
        <f>Odessa!H37+MAX(145,H$2*вспомогат!$J$18)</f>
        <v>555.20000000000005</v>
      </c>
      <c r="I37" s="96">
        <f>Odessa!I37+MAX(145,I$2*вспомогат!$J$18)</f>
        <v>738.8</v>
      </c>
      <c r="J37" s="96">
        <f>Odessa!J37+MAX(145,J$2*вспомогат!$J$18)</f>
        <v>922.4</v>
      </c>
      <c r="K37" s="96">
        <f>Odessa!K37+MAX(145,K$2*вспомогат!$J$18)</f>
        <v>1086</v>
      </c>
      <c r="L37" s="96">
        <f>Odessa!L37+MAX(145,L$2*вспомогат!$J$18)</f>
        <v>1304.5999999999999</v>
      </c>
      <c r="M37" s="96">
        <f>Odessa!M37+MAX(145,M$2*вспомогат!$J$18)</f>
        <v>1523.1999999999998</v>
      </c>
      <c r="N37" s="96">
        <f>Odessa!N37+MAX(145,N$2*вспомогат!$J$18)</f>
        <v>1741.8</v>
      </c>
      <c r="O37" s="96">
        <f>Odessa!O37+MAX(145,O$2*вспомогат!$J$18)</f>
        <v>1960.4</v>
      </c>
      <c r="P37" s="96">
        <f>Odessa!P37+MAX(145,P$2*вспомогат!$J$18)</f>
        <v>2179</v>
      </c>
      <c r="Q37" s="96">
        <f>Odessa!Q37+MAX(145,Q$2*вспомогат!$J$18)</f>
        <v>2347.6</v>
      </c>
      <c r="R37" s="96">
        <f>Odessa!R37+MAX(145,R$2*вспомогат!$J$18)</f>
        <v>2566.1999999999998</v>
      </c>
      <c r="S37" s="96">
        <f>Odessa!S37+MAX(145,S$2*вспомогат!$J$18)</f>
        <v>2784.8</v>
      </c>
      <c r="T37" s="96">
        <f>Odessa!T37+MAX(145,T$2*вспомогат!$J$18)</f>
        <v>3003.3999999999996</v>
      </c>
      <c r="U37" s="96">
        <f>Odessa!U37+MAX(145,U$2*вспомогат!$J$18)</f>
        <v>3222</v>
      </c>
      <c r="V37" s="96">
        <f>Odessa!V37+MAX(145,V$2*вспомогат!$J$18)</f>
        <v>3440.6</v>
      </c>
      <c r="W37" s="96">
        <f>Odessa!W37+MAX(145,W$2*вспомогат!$J$18)</f>
        <v>3659.2</v>
      </c>
      <c r="X37" s="96">
        <f>Odessa!X37+MAX(145,X$2*вспомогат!$J$18)</f>
        <v>3877.8</v>
      </c>
      <c r="Y37" s="96">
        <f>Odessa!Y37+MAX(145,Y$2*вспомогат!$J$18)</f>
        <v>4096.3999999999996</v>
      </c>
      <c r="Z37" s="96">
        <f>Odessa!Z37+MAX(145,Z$2*вспомогат!$J$18)</f>
        <v>4315</v>
      </c>
    </row>
    <row r="38" spans="2:26">
      <c r="B38" s="88" t="s">
        <v>49</v>
      </c>
      <c r="C38" s="88" t="s">
        <v>39</v>
      </c>
      <c r="D38" s="89" t="s">
        <v>9</v>
      </c>
      <c r="E38" s="94"/>
      <c r="F38" s="95"/>
      <c r="G38" s="96">
        <f>Odessa!G38+MAX(145,G$2*вспомогат!$J$18)</f>
        <v>318.60000000000002</v>
      </c>
      <c r="H38" s="96">
        <f>Odessa!H38+MAX(145,H$2*вспомогат!$J$18)</f>
        <v>449.2</v>
      </c>
      <c r="I38" s="96">
        <f>Odessa!I38+MAX(145,I$2*вспомогат!$J$18)</f>
        <v>579.79999999999995</v>
      </c>
      <c r="J38" s="96">
        <f>Odessa!J38+MAX(145,J$2*вспомогат!$J$18)</f>
        <v>710.4</v>
      </c>
      <c r="K38" s="96">
        <f>Odessa!K38+MAX(145,K$2*вспомогат!$J$18)</f>
        <v>821</v>
      </c>
      <c r="L38" s="96">
        <f>Odessa!L38+MAX(145,L$2*вспомогат!$J$18)</f>
        <v>986.59999999999991</v>
      </c>
      <c r="M38" s="96">
        <f>Odessa!M38+MAX(145,M$2*вспомогат!$J$18)</f>
        <v>1152.1999999999998</v>
      </c>
      <c r="N38" s="96">
        <f>Odessa!N38+MAX(145,N$2*вспомогат!$J$18)</f>
        <v>1317.8</v>
      </c>
      <c r="O38" s="96">
        <f>Odessa!O38+MAX(145,O$2*вспомогат!$J$18)</f>
        <v>1483.4</v>
      </c>
      <c r="P38" s="96">
        <f>Odessa!P38+MAX(145,P$2*вспомогат!$J$18)</f>
        <v>1649</v>
      </c>
      <c r="Q38" s="96">
        <f>Odessa!Q38+MAX(145,Q$2*вспомогат!$J$18)</f>
        <v>1764.6</v>
      </c>
      <c r="R38" s="96">
        <f>Odessa!R38+MAX(145,R$2*вспомогат!$J$18)</f>
        <v>1930.1999999999998</v>
      </c>
      <c r="S38" s="96">
        <f>Odessa!S38+MAX(145,S$2*вспомогат!$J$18)</f>
        <v>2095.8000000000002</v>
      </c>
      <c r="T38" s="96">
        <f>Odessa!T38+MAX(145,T$2*вспомогат!$J$18)</f>
        <v>2261.3999999999996</v>
      </c>
      <c r="U38" s="96">
        <f>Odessa!U38+MAX(145,U$2*вспомогат!$J$18)</f>
        <v>2427</v>
      </c>
      <c r="V38" s="96">
        <f>Odessa!V38+MAX(145,V$2*вспомогат!$J$18)</f>
        <v>2592.6</v>
      </c>
      <c r="W38" s="96">
        <f>Odessa!W38+MAX(145,W$2*вспомогат!$J$18)</f>
        <v>2758.2</v>
      </c>
      <c r="X38" s="96">
        <f>Odessa!X38+MAX(145,X$2*вспомогат!$J$18)</f>
        <v>2923.8</v>
      </c>
      <c r="Y38" s="96">
        <f>Odessa!Y38+MAX(145,Y$2*вспомогат!$J$18)</f>
        <v>3089.3999999999996</v>
      </c>
      <c r="Z38" s="96">
        <f>Odessa!Z38+MAX(145,Z$2*вспомогат!$J$18)</f>
        <v>3255</v>
      </c>
    </row>
    <row r="39" spans="2:26">
      <c r="B39" s="88" t="s">
        <v>50</v>
      </c>
      <c r="C39" s="88" t="s">
        <v>39</v>
      </c>
      <c r="D39" s="89" t="s">
        <v>9</v>
      </c>
      <c r="E39" s="94"/>
      <c r="F39" s="95"/>
      <c r="G39" s="96">
        <f>Odessa!G39+MAX(145,G$2*вспомогат!$J$18)</f>
        <v>360.6</v>
      </c>
      <c r="H39" s="96">
        <f>Odessa!H39+MAX(145,H$2*вспомогат!$J$18)</f>
        <v>533.20000000000005</v>
      </c>
      <c r="I39" s="96">
        <f>Odessa!I39+MAX(145,I$2*вспомогат!$J$18)</f>
        <v>705.8</v>
      </c>
      <c r="J39" s="96">
        <f>Odessa!J39+MAX(145,J$2*вспомогат!$J$18)</f>
        <v>878.4</v>
      </c>
      <c r="K39" s="96">
        <f>Odessa!K39+MAX(145,K$2*вспомогат!$J$18)</f>
        <v>1031</v>
      </c>
      <c r="L39" s="96">
        <f>Odessa!L39+MAX(145,L$2*вспомогат!$J$18)</f>
        <v>1238.5999999999999</v>
      </c>
      <c r="M39" s="96">
        <f>Odessa!M39+MAX(145,M$2*вспомогат!$J$18)</f>
        <v>1446.1999999999998</v>
      </c>
      <c r="N39" s="96">
        <f>Odessa!N39+MAX(145,N$2*вспомогат!$J$18)</f>
        <v>1653.8</v>
      </c>
      <c r="O39" s="96">
        <f>Odessa!O39+MAX(145,O$2*вспомогат!$J$18)</f>
        <v>1861.4</v>
      </c>
      <c r="P39" s="96">
        <f>Odessa!P39+MAX(145,P$2*вспомогат!$J$18)</f>
        <v>2069</v>
      </c>
      <c r="Q39" s="96">
        <f>Odessa!Q39+MAX(145,Q$2*вспомогат!$J$18)</f>
        <v>2226.6</v>
      </c>
      <c r="R39" s="96">
        <f>Odessa!R39+MAX(145,R$2*вспомогат!$J$18)</f>
        <v>2434.1999999999998</v>
      </c>
      <c r="S39" s="96">
        <f>Odessa!S39+MAX(145,S$2*вспомогат!$J$18)</f>
        <v>2641.8</v>
      </c>
      <c r="T39" s="96">
        <f>Odessa!T39+MAX(145,T$2*вспомогат!$J$18)</f>
        <v>2849.3999999999996</v>
      </c>
      <c r="U39" s="96">
        <f>Odessa!U39+MAX(145,U$2*вспомогат!$J$18)</f>
        <v>3057</v>
      </c>
      <c r="V39" s="96">
        <f>Odessa!V39+MAX(145,V$2*вспомогат!$J$18)</f>
        <v>3264.6</v>
      </c>
      <c r="W39" s="96">
        <f>Odessa!W39+MAX(145,W$2*вспомогат!$J$18)</f>
        <v>3472.2</v>
      </c>
      <c r="X39" s="96">
        <f>Odessa!X39+MAX(145,X$2*вспомогат!$J$18)</f>
        <v>3679.8</v>
      </c>
      <c r="Y39" s="96">
        <f>Odessa!Y39+MAX(145,Y$2*вспомогат!$J$18)</f>
        <v>3887.3999999999996</v>
      </c>
      <c r="Z39" s="96">
        <f>Odessa!Z39+MAX(145,Z$2*вспомогат!$J$18)</f>
        <v>4095</v>
      </c>
    </row>
    <row r="40" spans="2:26">
      <c r="B40" s="88" t="s">
        <v>51</v>
      </c>
      <c r="C40" s="88" t="s">
        <v>39</v>
      </c>
      <c r="D40" s="89" t="s">
        <v>9</v>
      </c>
      <c r="E40" s="94"/>
      <c r="F40" s="95"/>
      <c r="G40" s="96">
        <f>Odessa!G40+MAX(145,G$2*вспомогат!$J$18)</f>
        <v>330.6</v>
      </c>
      <c r="H40" s="96">
        <f>Odessa!H40+MAX(145,H$2*вспомогат!$J$18)</f>
        <v>473.2</v>
      </c>
      <c r="I40" s="96">
        <f>Odessa!I40+MAX(145,I$2*вспомогат!$J$18)</f>
        <v>615.79999999999995</v>
      </c>
      <c r="J40" s="96">
        <f>Odessa!J40+MAX(145,J$2*вспомогат!$J$18)</f>
        <v>758.4</v>
      </c>
      <c r="K40" s="96">
        <f>Odessa!K40+MAX(145,K$2*вспомогат!$J$18)</f>
        <v>881</v>
      </c>
      <c r="L40" s="96">
        <f>Odessa!L40+MAX(145,L$2*вспомогат!$J$18)</f>
        <v>1058.5999999999999</v>
      </c>
      <c r="M40" s="96">
        <f>Odessa!M40+MAX(145,M$2*вспомогат!$J$18)</f>
        <v>1236.1999999999998</v>
      </c>
      <c r="N40" s="96">
        <f>Odessa!N40+MAX(145,N$2*вспомогат!$J$18)</f>
        <v>1413.8</v>
      </c>
      <c r="O40" s="96">
        <f>Odessa!O40+MAX(145,O$2*вспомогат!$J$18)</f>
        <v>1591.4</v>
      </c>
      <c r="P40" s="96">
        <f>Odessa!P40+MAX(145,P$2*вспомогат!$J$18)</f>
        <v>1769</v>
      </c>
      <c r="Q40" s="96">
        <f>Odessa!Q40+MAX(145,Q$2*вспомогат!$J$18)</f>
        <v>1896.6</v>
      </c>
      <c r="R40" s="96">
        <f>Odessa!R40+MAX(145,R$2*вспомогат!$J$18)</f>
        <v>2074.1999999999998</v>
      </c>
      <c r="S40" s="96">
        <f>Odessa!S40+MAX(145,S$2*вспомогат!$J$18)</f>
        <v>2251.8000000000002</v>
      </c>
      <c r="T40" s="96">
        <f>Odessa!T40+MAX(145,T$2*вспомогат!$J$18)</f>
        <v>2429.3999999999996</v>
      </c>
      <c r="U40" s="96">
        <f>Odessa!U40+MAX(145,U$2*вспомогат!$J$18)</f>
        <v>2607</v>
      </c>
      <c r="V40" s="96">
        <f>Odessa!V40+MAX(145,V$2*вспомогат!$J$18)</f>
        <v>2784.6</v>
      </c>
      <c r="W40" s="96">
        <f>Odessa!W40+MAX(145,W$2*вспомогат!$J$18)</f>
        <v>2962.2</v>
      </c>
      <c r="X40" s="96">
        <f>Odessa!X40+MAX(145,X$2*вспомогат!$J$18)</f>
        <v>3139.8</v>
      </c>
      <c r="Y40" s="96">
        <f>Odessa!Y40+MAX(145,Y$2*вспомогат!$J$18)</f>
        <v>3317.3999999999996</v>
      </c>
      <c r="Z40" s="96">
        <f>Odessa!Z40+MAX(145,Z$2*вспомогат!$J$18)</f>
        <v>3495</v>
      </c>
    </row>
    <row r="41" spans="2:26">
      <c r="B41" s="88" t="s">
        <v>52</v>
      </c>
      <c r="C41" s="88" t="s">
        <v>53</v>
      </c>
      <c r="D41" s="89" t="s">
        <v>9</v>
      </c>
      <c r="E41" s="94"/>
      <c r="F41" s="95"/>
      <c r="G41" s="96">
        <f>Odessa!G41+MAX(145,G$2*вспомогат!$J$18)</f>
        <v>315.60000000000002</v>
      </c>
      <c r="H41" s="96">
        <f>Odessa!H41+MAX(145,H$2*вспомогат!$J$18)</f>
        <v>443.2</v>
      </c>
      <c r="I41" s="96">
        <f>Odessa!I41+MAX(145,I$2*вспомогат!$J$18)</f>
        <v>570.79999999999995</v>
      </c>
      <c r="J41" s="96">
        <f>Odessa!J41+MAX(145,J$2*вспомогат!$J$18)</f>
        <v>698.4</v>
      </c>
      <c r="K41" s="96">
        <f>Odessa!K41+MAX(145,K$2*вспомогат!$J$18)</f>
        <v>806</v>
      </c>
      <c r="L41" s="96">
        <f>Odessa!L41+MAX(145,L$2*вспомогат!$J$18)</f>
        <v>968.59999999999991</v>
      </c>
      <c r="M41" s="96">
        <f>Odessa!M41+MAX(145,M$2*вспомогат!$J$18)</f>
        <v>1131.1999999999998</v>
      </c>
      <c r="N41" s="96">
        <f>Odessa!N41+MAX(145,N$2*вспомогат!$J$18)</f>
        <v>1293.8</v>
      </c>
      <c r="O41" s="96">
        <f>Odessa!O41+MAX(145,O$2*вспомогат!$J$18)</f>
        <v>1456.4</v>
      </c>
      <c r="P41" s="96">
        <f>Odessa!P41+MAX(145,P$2*вспомогат!$J$18)</f>
        <v>1619</v>
      </c>
      <c r="Q41" s="96">
        <f>Odessa!Q41+MAX(145,Q$2*вспомогат!$J$18)</f>
        <v>1731.6</v>
      </c>
      <c r="R41" s="96">
        <f>Odessa!R41+MAX(145,R$2*вспомогат!$J$18)</f>
        <v>1894.1999999999998</v>
      </c>
      <c r="S41" s="96">
        <f>Odessa!S41+MAX(145,S$2*вспомогат!$J$18)</f>
        <v>2056.8000000000002</v>
      </c>
      <c r="T41" s="96">
        <f>Odessa!T41+MAX(145,T$2*вспомогат!$J$18)</f>
        <v>2219.3999999999996</v>
      </c>
      <c r="U41" s="96">
        <f>Odessa!U41+MAX(145,U$2*вспомогат!$J$18)</f>
        <v>2382</v>
      </c>
      <c r="V41" s="96">
        <f>Odessa!V41+MAX(145,V$2*вспомогат!$J$18)</f>
        <v>2544.6</v>
      </c>
      <c r="W41" s="96">
        <f>Odessa!W41+MAX(145,W$2*вспомогат!$J$18)</f>
        <v>2707.2</v>
      </c>
      <c r="X41" s="96">
        <f>Odessa!X41+MAX(145,X$2*вспомогат!$J$18)</f>
        <v>2869.8</v>
      </c>
      <c r="Y41" s="96">
        <f>Odessa!Y41+MAX(145,Y$2*вспомогат!$J$18)</f>
        <v>3032.3999999999996</v>
      </c>
      <c r="Z41" s="96">
        <f>Odessa!Z41+MAX(145,Z$2*вспомогат!$J$18)</f>
        <v>3195</v>
      </c>
    </row>
    <row r="42" spans="2:26">
      <c r="B42" s="88" t="s">
        <v>54</v>
      </c>
      <c r="C42" s="88" t="s">
        <v>53</v>
      </c>
      <c r="D42" s="89" t="s">
        <v>9</v>
      </c>
      <c r="E42" s="94"/>
      <c r="F42" s="95"/>
      <c r="G42" s="96">
        <f>Odessa!G42+MAX(145,G$2*вспомогат!$J$18)</f>
        <v>315.60000000000002</v>
      </c>
      <c r="H42" s="96">
        <f>Odessa!H42+MAX(145,H$2*вспомогат!$J$18)</f>
        <v>443.2</v>
      </c>
      <c r="I42" s="96">
        <f>Odessa!I42+MAX(145,I$2*вспомогат!$J$18)</f>
        <v>570.79999999999995</v>
      </c>
      <c r="J42" s="96">
        <f>Odessa!J42+MAX(145,J$2*вспомогат!$J$18)</f>
        <v>698.4</v>
      </c>
      <c r="K42" s="96">
        <f>Odessa!K42+MAX(145,K$2*вспомогат!$J$18)</f>
        <v>806</v>
      </c>
      <c r="L42" s="96">
        <f>Odessa!L42+MAX(145,L$2*вспомогат!$J$18)</f>
        <v>968.59999999999991</v>
      </c>
      <c r="M42" s="96">
        <f>Odessa!M42+MAX(145,M$2*вспомогат!$J$18)</f>
        <v>1131.1999999999998</v>
      </c>
      <c r="N42" s="96">
        <f>Odessa!N42+MAX(145,N$2*вспомогат!$J$18)</f>
        <v>1293.8</v>
      </c>
      <c r="O42" s="96">
        <f>Odessa!O42+MAX(145,O$2*вспомогат!$J$18)</f>
        <v>1456.4</v>
      </c>
      <c r="P42" s="96">
        <f>Odessa!P42+MAX(145,P$2*вспомогат!$J$18)</f>
        <v>1619</v>
      </c>
      <c r="Q42" s="96">
        <f>Odessa!Q42+MAX(145,Q$2*вспомогат!$J$18)</f>
        <v>1731.6</v>
      </c>
      <c r="R42" s="96">
        <f>Odessa!R42+MAX(145,R$2*вспомогат!$J$18)</f>
        <v>1894.1999999999998</v>
      </c>
      <c r="S42" s="96">
        <f>Odessa!S42+MAX(145,S$2*вспомогат!$J$18)</f>
        <v>2056.8000000000002</v>
      </c>
      <c r="T42" s="96">
        <f>Odessa!T42+MAX(145,T$2*вспомогат!$J$18)</f>
        <v>2219.3999999999996</v>
      </c>
      <c r="U42" s="96">
        <f>Odessa!U42+MAX(145,U$2*вспомогат!$J$18)</f>
        <v>2382</v>
      </c>
      <c r="V42" s="96">
        <f>Odessa!V42+MAX(145,V$2*вспомогат!$J$18)</f>
        <v>2544.6</v>
      </c>
      <c r="W42" s="96">
        <f>Odessa!W42+MAX(145,W$2*вспомогат!$J$18)</f>
        <v>2707.2</v>
      </c>
      <c r="X42" s="96">
        <f>Odessa!X42+MAX(145,X$2*вспомогат!$J$18)</f>
        <v>2869.8</v>
      </c>
      <c r="Y42" s="96">
        <f>Odessa!Y42+MAX(145,Y$2*вспомогат!$J$18)</f>
        <v>3032.3999999999996</v>
      </c>
      <c r="Z42" s="96">
        <f>Odessa!Z42+MAX(145,Z$2*вспомогат!$J$18)</f>
        <v>3195</v>
      </c>
    </row>
    <row r="43" spans="2:26">
      <c r="B43" s="88" t="s">
        <v>55</v>
      </c>
      <c r="C43" s="88" t="s">
        <v>53</v>
      </c>
      <c r="D43" s="89" t="s">
        <v>9</v>
      </c>
      <c r="E43" s="94"/>
      <c r="F43" s="95"/>
      <c r="G43" s="96">
        <f>Odessa!G43+MAX(145,G$2*вспомогат!$J$18)</f>
        <v>315.60000000000002</v>
      </c>
      <c r="H43" s="96">
        <f>Odessa!H43+MAX(145,H$2*вспомогат!$J$18)</f>
        <v>443.2</v>
      </c>
      <c r="I43" s="96">
        <f>Odessa!I43+MAX(145,I$2*вспомогат!$J$18)</f>
        <v>570.79999999999995</v>
      </c>
      <c r="J43" s="96">
        <f>Odessa!J43+MAX(145,J$2*вспомогат!$J$18)</f>
        <v>698.4</v>
      </c>
      <c r="K43" s="96">
        <f>Odessa!K43+MAX(145,K$2*вспомогат!$J$18)</f>
        <v>806</v>
      </c>
      <c r="L43" s="96">
        <f>Odessa!L43+MAX(145,L$2*вспомогат!$J$18)</f>
        <v>968.59999999999991</v>
      </c>
      <c r="M43" s="96">
        <f>Odessa!M43+MAX(145,M$2*вспомогат!$J$18)</f>
        <v>1131.1999999999998</v>
      </c>
      <c r="N43" s="96">
        <f>Odessa!N43+MAX(145,N$2*вспомогат!$J$18)</f>
        <v>1293.8</v>
      </c>
      <c r="O43" s="96">
        <f>Odessa!O43+MAX(145,O$2*вспомогат!$J$18)</f>
        <v>1456.4</v>
      </c>
      <c r="P43" s="96">
        <f>Odessa!P43+MAX(145,P$2*вспомогат!$J$18)</f>
        <v>1619</v>
      </c>
      <c r="Q43" s="96">
        <f>Odessa!Q43+MAX(145,Q$2*вспомогат!$J$18)</f>
        <v>1731.6</v>
      </c>
      <c r="R43" s="96">
        <f>Odessa!R43+MAX(145,R$2*вспомогат!$J$18)</f>
        <v>1894.1999999999998</v>
      </c>
      <c r="S43" s="96">
        <f>Odessa!S43+MAX(145,S$2*вспомогат!$J$18)</f>
        <v>2056.8000000000002</v>
      </c>
      <c r="T43" s="96">
        <f>Odessa!T43+MAX(145,T$2*вспомогат!$J$18)</f>
        <v>2219.3999999999996</v>
      </c>
      <c r="U43" s="96">
        <f>Odessa!U43+MAX(145,U$2*вспомогат!$J$18)</f>
        <v>2382</v>
      </c>
      <c r="V43" s="96">
        <f>Odessa!V43+MAX(145,V$2*вспомогат!$J$18)</f>
        <v>2544.6</v>
      </c>
      <c r="W43" s="96">
        <f>Odessa!W43+MAX(145,W$2*вспомогат!$J$18)</f>
        <v>2707.2</v>
      </c>
      <c r="X43" s="96">
        <f>Odessa!X43+MAX(145,X$2*вспомогат!$J$18)</f>
        <v>2869.8</v>
      </c>
      <c r="Y43" s="96">
        <f>Odessa!Y43+MAX(145,Y$2*вспомогат!$J$18)</f>
        <v>3032.3999999999996</v>
      </c>
      <c r="Z43" s="96">
        <f>Odessa!Z43+MAX(145,Z$2*вспомогат!$J$18)</f>
        <v>3195</v>
      </c>
    </row>
    <row r="44" spans="2:26">
      <c r="B44" s="88" t="s">
        <v>56</v>
      </c>
      <c r="C44" s="88" t="s">
        <v>53</v>
      </c>
      <c r="D44" s="89" t="s">
        <v>9</v>
      </c>
      <c r="E44" s="94"/>
      <c r="F44" s="95"/>
      <c r="G44" s="96">
        <f>Odessa!G44+MAX(145,G$2*вспомогат!$J$18)</f>
        <v>315.60000000000002</v>
      </c>
      <c r="H44" s="96">
        <f>Odessa!H44+MAX(145,H$2*вспомогат!$J$18)</f>
        <v>443.2</v>
      </c>
      <c r="I44" s="96">
        <f>Odessa!I44+MAX(145,I$2*вспомогат!$J$18)</f>
        <v>570.79999999999995</v>
      </c>
      <c r="J44" s="96">
        <f>Odessa!J44+MAX(145,J$2*вспомогат!$J$18)</f>
        <v>698.4</v>
      </c>
      <c r="K44" s="96">
        <f>Odessa!K44+MAX(145,K$2*вспомогат!$J$18)</f>
        <v>806</v>
      </c>
      <c r="L44" s="96">
        <f>Odessa!L44+MAX(145,L$2*вспомогат!$J$18)</f>
        <v>968.59999999999991</v>
      </c>
      <c r="M44" s="96">
        <f>Odessa!M44+MAX(145,M$2*вспомогат!$J$18)</f>
        <v>1131.1999999999998</v>
      </c>
      <c r="N44" s="96">
        <f>Odessa!N44+MAX(145,N$2*вспомогат!$J$18)</f>
        <v>1293.8</v>
      </c>
      <c r="O44" s="96">
        <f>Odessa!O44+MAX(145,O$2*вспомогат!$J$18)</f>
        <v>1456.4</v>
      </c>
      <c r="P44" s="96">
        <f>Odessa!P44+MAX(145,P$2*вспомогат!$J$18)</f>
        <v>1619</v>
      </c>
      <c r="Q44" s="96">
        <f>Odessa!Q44+MAX(145,Q$2*вспомогат!$J$18)</f>
        <v>1731.6</v>
      </c>
      <c r="R44" s="96">
        <f>Odessa!R44+MAX(145,R$2*вспомогат!$J$18)</f>
        <v>1894.1999999999998</v>
      </c>
      <c r="S44" s="96">
        <f>Odessa!S44+MAX(145,S$2*вспомогат!$J$18)</f>
        <v>2056.8000000000002</v>
      </c>
      <c r="T44" s="96">
        <f>Odessa!T44+MAX(145,T$2*вспомогат!$J$18)</f>
        <v>2219.3999999999996</v>
      </c>
      <c r="U44" s="96">
        <f>Odessa!U44+MAX(145,U$2*вспомогат!$J$18)</f>
        <v>2382</v>
      </c>
      <c r="V44" s="96">
        <f>Odessa!V44+MAX(145,V$2*вспомогат!$J$18)</f>
        <v>2544.6</v>
      </c>
      <c r="W44" s="96">
        <f>Odessa!W44+MAX(145,W$2*вспомогат!$J$18)</f>
        <v>2707.2</v>
      </c>
      <c r="X44" s="96">
        <f>Odessa!X44+MAX(145,X$2*вспомогат!$J$18)</f>
        <v>2869.8</v>
      </c>
      <c r="Y44" s="96">
        <f>Odessa!Y44+MAX(145,Y$2*вспомогат!$J$18)</f>
        <v>3032.3999999999996</v>
      </c>
      <c r="Z44" s="96">
        <f>Odessa!Z44+MAX(145,Z$2*вспомогат!$J$18)</f>
        <v>3195</v>
      </c>
    </row>
    <row r="45" spans="2:26">
      <c r="B45" s="88" t="s">
        <v>59</v>
      </c>
      <c r="C45" s="88" t="s">
        <v>60</v>
      </c>
      <c r="D45" s="89" t="s">
        <v>13</v>
      </c>
      <c r="E45" s="94"/>
      <c r="F45" s="95"/>
      <c r="G45" s="96">
        <f>Odessa!G45+MAX(145,G$2*вспомогат!$J$18)</f>
        <v>287.5090909090909</v>
      </c>
      <c r="H45" s="96">
        <f>Odessa!H45+MAX(145,H$2*вспомогат!$J$18)</f>
        <v>387.0181818181818</v>
      </c>
      <c r="I45" s="96">
        <f>Odessa!I45+MAX(145,I$2*вспомогат!$J$18)</f>
        <v>486.5272727272727</v>
      </c>
      <c r="J45" s="96">
        <f>Odessa!J45+MAX(145,J$2*вспомогат!$J$18)</f>
        <v>586.0363636363636</v>
      </c>
      <c r="K45" s="96">
        <f>Odessa!K45+MAX(145,K$2*вспомогат!$J$18)</f>
        <v>665.5454545454545</v>
      </c>
      <c r="L45" s="96">
        <f>Odessa!L45+MAX(145,L$2*вспомогат!$J$18)</f>
        <v>800.0545454545454</v>
      </c>
      <c r="M45" s="96">
        <f>Odessa!M45+MAX(145,M$2*вспомогат!$J$18)</f>
        <v>934.56363636363631</v>
      </c>
      <c r="N45" s="96">
        <f>Odessa!N45+MAX(145,N$2*вспомогат!$J$18)</f>
        <v>1069.0727272727272</v>
      </c>
      <c r="O45" s="96">
        <f>Odessa!O45+MAX(145,O$2*вспомогат!$J$18)</f>
        <v>1203.5818181818181</v>
      </c>
      <c r="P45" s="96">
        <f>Odessa!P45+MAX(145,P$2*вспомогат!$J$18)</f>
        <v>1338.090909090909</v>
      </c>
      <c r="Q45" s="96">
        <f>Odessa!Q45+MAX(145,Q$2*вспомогат!$J$18)</f>
        <v>1422.6</v>
      </c>
      <c r="R45" s="96">
        <f>Odessa!R45+MAX(145,R$2*вспомогат!$J$18)</f>
        <v>1557.1090909090908</v>
      </c>
      <c r="S45" s="96">
        <f>Odessa!S45+MAX(145,S$2*вспомогат!$J$18)</f>
        <v>1691.6181818181817</v>
      </c>
      <c r="T45" s="96">
        <f>Odessa!T45+MAX(145,T$2*вспомогат!$J$18)</f>
        <v>1826.1272727272726</v>
      </c>
      <c r="U45" s="96">
        <f>Odessa!U45+MAX(145,U$2*вспомогат!$J$18)</f>
        <v>1960.6363636363635</v>
      </c>
      <c r="V45" s="96">
        <f>Odessa!V45+MAX(145,V$2*вспомогат!$J$18)</f>
        <v>2095.1454545454544</v>
      </c>
      <c r="W45" s="96">
        <f>Odessa!W45+MAX(145,W$2*вспомогат!$J$18)</f>
        <v>2229.6545454545453</v>
      </c>
      <c r="X45" s="96">
        <f>Odessa!X45+MAX(145,X$2*вспомогат!$J$18)</f>
        <v>2364.1636363636362</v>
      </c>
      <c r="Y45" s="96">
        <f>Odessa!Y45+MAX(145,Y$2*вспомогат!$J$18)</f>
        <v>2498.6727272727271</v>
      </c>
      <c r="Z45" s="96">
        <f>Odessa!Z45+MAX(145,Z$2*вспомогат!$J$18)</f>
        <v>2633.181818181818</v>
      </c>
    </row>
    <row r="46" spans="2:26">
      <c r="B46" s="88" t="s">
        <v>61</v>
      </c>
      <c r="C46" s="88" t="s">
        <v>60</v>
      </c>
      <c r="D46" s="89" t="s">
        <v>13</v>
      </c>
      <c r="E46" s="94"/>
      <c r="F46" s="95"/>
      <c r="G46" s="96">
        <f>Odessa!G46+MAX(145,G$2*вспомогат!$J$18)</f>
        <v>287.5090909090909</v>
      </c>
      <c r="H46" s="96">
        <f>Odessa!H46+MAX(145,H$2*вспомогат!$J$18)</f>
        <v>387.0181818181818</v>
      </c>
      <c r="I46" s="96">
        <f>Odessa!I46+MAX(145,I$2*вспомогат!$J$18)</f>
        <v>486.5272727272727</v>
      </c>
      <c r="J46" s="96">
        <f>Odessa!J46+MAX(145,J$2*вспомогат!$J$18)</f>
        <v>586.0363636363636</v>
      </c>
      <c r="K46" s="96">
        <f>Odessa!K46+MAX(145,K$2*вспомогат!$J$18)</f>
        <v>665.5454545454545</v>
      </c>
      <c r="L46" s="96">
        <f>Odessa!L46+MAX(145,L$2*вспомогат!$J$18)</f>
        <v>800.0545454545454</v>
      </c>
      <c r="M46" s="96">
        <f>Odessa!M46+MAX(145,M$2*вспомогат!$J$18)</f>
        <v>934.56363636363631</v>
      </c>
      <c r="N46" s="96">
        <f>Odessa!N46+MAX(145,N$2*вспомогат!$J$18)</f>
        <v>1069.0727272727272</v>
      </c>
      <c r="O46" s="96">
        <f>Odessa!O46+MAX(145,O$2*вспомогат!$J$18)</f>
        <v>1203.5818181818181</v>
      </c>
      <c r="P46" s="96">
        <f>Odessa!P46+MAX(145,P$2*вспомогат!$J$18)</f>
        <v>1338.090909090909</v>
      </c>
      <c r="Q46" s="96">
        <f>Odessa!Q46+MAX(145,Q$2*вспомогат!$J$18)</f>
        <v>1422.6</v>
      </c>
      <c r="R46" s="96">
        <f>Odessa!R46+MAX(145,R$2*вспомогат!$J$18)</f>
        <v>1557.1090909090908</v>
      </c>
      <c r="S46" s="96">
        <f>Odessa!S46+MAX(145,S$2*вспомогат!$J$18)</f>
        <v>1691.6181818181817</v>
      </c>
      <c r="T46" s="96">
        <f>Odessa!T46+MAX(145,T$2*вспомогат!$J$18)</f>
        <v>1826.1272727272726</v>
      </c>
      <c r="U46" s="96">
        <f>Odessa!U46+MAX(145,U$2*вспомогат!$J$18)</f>
        <v>1960.6363636363635</v>
      </c>
      <c r="V46" s="96">
        <f>Odessa!V46+MAX(145,V$2*вспомогат!$J$18)</f>
        <v>2095.1454545454544</v>
      </c>
      <c r="W46" s="96">
        <f>Odessa!W46+MAX(145,W$2*вспомогат!$J$18)</f>
        <v>2229.6545454545453</v>
      </c>
      <c r="X46" s="96">
        <f>Odessa!X46+MAX(145,X$2*вспомогат!$J$18)</f>
        <v>2364.1636363636362</v>
      </c>
      <c r="Y46" s="96">
        <f>Odessa!Y46+MAX(145,Y$2*вспомогат!$J$18)</f>
        <v>2498.6727272727271</v>
      </c>
      <c r="Z46" s="96">
        <f>Odessa!Z46+MAX(145,Z$2*вспомогат!$J$18)</f>
        <v>2633.181818181818</v>
      </c>
    </row>
    <row r="47" spans="2:26">
      <c r="B47" s="88" t="s">
        <v>62</v>
      </c>
      <c r="C47" s="88" t="s">
        <v>60</v>
      </c>
      <c r="D47" s="89" t="s">
        <v>13</v>
      </c>
      <c r="E47" s="94"/>
      <c r="F47" s="95"/>
      <c r="G47" s="96">
        <f>Odessa!G47+MAX(145,G$2*вспомогат!$J$18)</f>
        <v>287.5090909090909</v>
      </c>
      <c r="H47" s="96">
        <f>Odessa!H47+MAX(145,H$2*вспомогат!$J$18)</f>
        <v>387.0181818181818</v>
      </c>
      <c r="I47" s="96">
        <f>Odessa!I47+MAX(145,I$2*вспомогат!$J$18)</f>
        <v>486.5272727272727</v>
      </c>
      <c r="J47" s="96">
        <f>Odessa!J47+MAX(145,J$2*вспомогат!$J$18)</f>
        <v>586.0363636363636</v>
      </c>
      <c r="K47" s="96">
        <f>Odessa!K47+MAX(145,K$2*вспомогат!$J$18)</f>
        <v>665.5454545454545</v>
      </c>
      <c r="L47" s="96">
        <f>Odessa!L47+MAX(145,L$2*вспомогат!$J$18)</f>
        <v>800.0545454545454</v>
      </c>
      <c r="M47" s="96">
        <f>Odessa!M47+MAX(145,M$2*вспомогат!$J$18)</f>
        <v>934.56363636363631</v>
      </c>
      <c r="N47" s="96">
        <f>Odessa!N47+MAX(145,N$2*вспомогат!$J$18)</f>
        <v>1069.0727272727272</v>
      </c>
      <c r="O47" s="96">
        <f>Odessa!O47+MAX(145,O$2*вспомогат!$J$18)</f>
        <v>1203.5818181818181</v>
      </c>
      <c r="P47" s="96">
        <f>Odessa!P47+MAX(145,P$2*вспомогат!$J$18)</f>
        <v>1338.090909090909</v>
      </c>
      <c r="Q47" s="96">
        <f>Odessa!Q47+MAX(145,Q$2*вспомогат!$J$18)</f>
        <v>1422.6</v>
      </c>
      <c r="R47" s="96">
        <f>Odessa!R47+MAX(145,R$2*вспомогат!$J$18)</f>
        <v>1557.1090909090908</v>
      </c>
      <c r="S47" s="96">
        <f>Odessa!S47+MAX(145,S$2*вспомогат!$J$18)</f>
        <v>1691.6181818181817</v>
      </c>
      <c r="T47" s="96">
        <f>Odessa!T47+MAX(145,T$2*вспомогат!$J$18)</f>
        <v>1826.1272727272726</v>
      </c>
      <c r="U47" s="96">
        <f>Odessa!U47+MAX(145,U$2*вспомогат!$J$18)</f>
        <v>1960.6363636363635</v>
      </c>
      <c r="V47" s="96">
        <f>Odessa!V47+MAX(145,V$2*вспомогат!$J$18)</f>
        <v>2095.1454545454544</v>
      </c>
      <c r="W47" s="96">
        <f>Odessa!W47+MAX(145,W$2*вспомогат!$J$18)</f>
        <v>2229.6545454545453</v>
      </c>
      <c r="X47" s="96">
        <f>Odessa!X47+MAX(145,X$2*вспомогат!$J$18)</f>
        <v>2364.1636363636362</v>
      </c>
      <c r="Y47" s="96">
        <f>Odessa!Y47+MAX(145,Y$2*вспомогат!$J$18)</f>
        <v>2498.6727272727271</v>
      </c>
      <c r="Z47" s="96">
        <f>Odessa!Z47+MAX(145,Z$2*вспомогат!$J$18)</f>
        <v>2633.181818181818</v>
      </c>
    </row>
    <row r="48" spans="2:26">
      <c r="B48" s="88" t="s">
        <v>63</v>
      </c>
      <c r="C48" s="88" t="s">
        <v>60</v>
      </c>
      <c r="D48" s="89" t="s">
        <v>13</v>
      </c>
      <c r="E48" s="94"/>
      <c r="F48" s="95"/>
      <c r="G48" s="96">
        <f>Odessa!G48+MAX(145,G$2*вспомогат!$J$18)</f>
        <v>287.5090909090909</v>
      </c>
      <c r="H48" s="96">
        <f>Odessa!H48+MAX(145,H$2*вспомогат!$J$18)</f>
        <v>387.0181818181818</v>
      </c>
      <c r="I48" s="96">
        <f>Odessa!I48+MAX(145,I$2*вспомогат!$J$18)</f>
        <v>486.5272727272727</v>
      </c>
      <c r="J48" s="96">
        <f>Odessa!J48+MAX(145,J$2*вспомогат!$J$18)</f>
        <v>586.0363636363636</v>
      </c>
      <c r="K48" s="96">
        <f>Odessa!K48+MAX(145,K$2*вспомогат!$J$18)</f>
        <v>665.5454545454545</v>
      </c>
      <c r="L48" s="96">
        <f>Odessa!L48+MAX(145,L$2*вспомогат!$J$18)</f>
        <v>800.0545454545454</v>
      </c>
      <c r="M48" s="96">
        <f>Odessa!M48+MAX(145,M$2*вспомогат!$J$18)</f>
        <v>934.56363636363631</v>
      </c>
      <c r="N48" s="96">
        <f>Odessa!N48+MAX(145,N$2*вспомогат!$J$18)</f>
        <v>1069.0727272727272</v>
      </c>
      <c r="O48" s="96">
        <f>Odessa!O48+MAX(145,O$2*вспомогат!$J$18)</f>
        <v>1203.5818181818181</v>
      </c>
      <c r="P48" s="96">
        <f>Odessa!P48+MAX(145,P$2*вспомогат!$J$18)</f>
        <v>1338.090909090909</v>
      </c>
      <c r="Q48" s="96">
        <f>Odessa!Q48+MAX(145,Q$2*вспомогат!$J$18)</f>
        <v>1422.6</v>
      </c>
      <c r="R48" s="96">
        <f>Odessa!R48+MAX(145,R$2*вспомогат!$J$18)</f>
        <v>1557.1090909090908</v>
      </c>
      <c r="S48" s="96">
        <f>Odessa!S48+MAX(145,S$2*вспомогат!$J$18)</f>
        <v>1691.6181818181817</v>
      </c>
      <c r="T48" s="96">
        <f>Odessa!T48+MAX(145,T$2*вспомогат!$J$18)</f>
        <v>1826.1272727272726</v>
      </c>
      <c r="U48" s="96">
        <f>Odessa!U48+MAX(145,U$2*вспомогат!$J$18)</f>
        <v>1960.6363636363635</v>
      </c>
      <c r="V48" s="96">
        <f>Odessa!V48+MAX(145,V$2*вспомогат!$J$18)</f>
        <v>2095.1454545454544</v>
      </c>
      <c r="W48" s="96">
        <f>Odessa!W48+MAX(145,W$2*вспомогат!$J$18)</f>
        <v>2229.6545454545453</v>
      </c>
      <c r="X48" s="96">
        <f>Odessa!X48+MAX(145,X$2*вспомогат!$J$18)</f>
        <v>2364.1636363636362</v>
      </c>
      <c r="Y48" s="96">
        <f>Odessa!Y48+MAX(145,Y$2*вспомогат!$J$18)</f>
        <v>2498.6727272727271</v>
      </c>
      <c r="Z48" s="96">
        <f>Odessa!Z48+MAX(145,Z$2*вспомогат!$J$18)</f>
        <v>2633.181818181818</v>
      </c>
    </row>
    <row r="49" spans="2:26">
      <c r="B49" s="88" t="s">
        <v>64</v>
      </c>
      <c r="C49" s="88" t="s">
        <v>60</v>
      </c>
      <c r="D49" s="89" t="s">
        <v>13</v>
      </c>
      <c r="E49" s="94"/>
      <c r="F49" s="95"/>
      <c r="G49" s="96">
        <f>Odessa!G49+MAX(145,G$2*вспомогат!$J$18)</f>
        <v>287.5090909090909</v>
      </c>
      <c r="H49" s="96">
        <f>Odessa!H49+MAX(145,H$2*вспомогат!$J$18)</f>
        <v>387.0181818181818</v>
      </c>
      <c r="I49" s="96">
        <f>Odessa!I49+MAX(145,I$2*вспомогат!$J$18)</f>
        <v>486.5272727272727</v>
      </c>
      <c r="J49" s="96">
        <f>Odessa!J49+MAX(145,J$2*вспомогат!$J$18)</f>
        <v>586.0363636363636</v>
      </c>
      <c r="K49" s="96">
        <f>Odessa!K49+MAX(145,K$2*вспомогат!$J$18)</f>
        <v>665.5454545454545</v>
      </c>
      <c r="L49" s="96">
        <f>Odessa!L49+MAX(145,L$2*вспомогат!$J$18)</f>
        <v>800.0545454545454</v>
      </c>
      <c r="M49" s="96">
        <f>Odessa!M49+MAX(145,M$2*вспомогат!$J$18)</f>
        <v>934.56363636363631</v>
      </c>
      <c r="N49" s="96">
        <f>Odessa!N49+MAX(145,N$2*вспомогат!$J$18)</f>
        <v>1069.0727272727272</v>
      </c>
      <c r="O49" s="96">
        <f>Odessa!O49+MAX(145,O$2*вспомогат!$J$18)</f>
        <v>1203.5818181818181</v>
      </c>
      <c r="P49" s="96">
        <f>Odessa!P49+MAX(145,P$2*вспомогат!$J$18)</f>
        <v>1338.090909090909</v>
      </c>
      <c r="Q49" s="96">
        <f>Odessa!Q49+MAX(145,Q$2*вспомогат!$J$18)</f>
        <v>1422.6</v>
      </c>
      <c r="R49" s="96">
        <f>Odessa!R49+MAX(145,R$2*вспомогат!$J$18)</f>
        <v>1557.1090909090908</v>
      </c>
      <c r="S49" s="96">
        <f>Odessa!S49+MAX(145,S$2*вспомогат!$J$18)</f>
        <v>1691.6181818181817</v>
      </c>
      <c r="T49" s="96">
        <f>Odessa!T49+MAX(145,T$2*вспомогат!$J$18)</f>
        <v>1826.1272727272726</v>
      </c>
      <c r="U49" s="96">
        <f>Odessa!U49+MAX(145,U$2*вспомогат!$J$18)</f>
        <v>1960.6363636363635</v>
      </c>
      <c r="V49" s="96">
        <f>Odessa!V49+MAX(145,V$2*вспомогат!$J$18)</f>
        <v>2095.1454545454544</v>
      </c>
      <c r="W49" s="96">
        <f>Odessa!W49+MAX(145,W$2*вспомогат!$J$18)</f>
        <v>2229.6545454545453</v>
      </c>
      <c r="X49" s="96">
        <f>Odessa!X49+MAX(145,X$2*вспомогат!$J$18)</f>
        <v>2364.1636363636362</v>
      </c>
      <c r="Y49" s="96">
        <f>Odessa!Y49+MAX(145,Y$2*вспомогат!$J$18)</f>
        <v>2498.6727272727271</v>
      </c>
      <c r="Z49" s="96">
        <f>Odessa!Z49+MAX(145,Z$2*вспомогат!$J$18)</f>
        <v>2633.181818181818</v>
      </c>
    </row>
    <row r="50" spans="2:26">
      <c r="B50" s="88" t="s">
        <v>65</v>
      </c>
      <c r="C50" s="88" t="s">
        <v>66</v>
      </c>
      <c r="D50" s="89" t="s">
        <v>9</v>
      </c>
      <c r="E50" s="94"/>
      <c r="F50" s="95"/>
      <c r="G50" s="96" t="e">
        <f>Odessa!G50+MAX(145,G$2*вспомогат!$J$18)</f>
        <v>#VALUE!</v>
      </c>
      <c r="H50" s="96" t="e">
        <f>Odessa!H50+MAX(145,H$2*вспомогат!$J$18)</f>
        <v>#VALUE!</v>
      </c>
      <c r="I50" s="96" t="e">
        <f>Odessa!I50+MAX(145,I$2*вспомогат!$J$18)</f>
        <v>#VALUE!</v>
      </c>
      <c r="J50" s="96" t="e">
        <f>Odessa!J50+MAX(145,J$2*вспомогат!$J$18)</f>
        <v>#VALUE!</v>
      </c>
      <c r="K50" s="96" t="e">
        <f>Odessa!K50+MAX(145,K$2*вспомогат!$J$18)</f>
        <v>#VALUE!</v>
      </c>
      <c r="L50" s="96" t="e">
        <f>Odessa!L50+MAX(145,L$2*вспомогат!$J$18)</f>
        <v>#VALUE!</v>
      </c>
      <c r="M50" s="96" t="e">
        <f>Odessa!M50+MAX(145,M$2*вспомогат!$J$18)</f>
        <v>#VALUE!</v>
      </c>
      <c r="N50" s="96" t="e">
        <f>Odessa!N50+MAX(145,N$2*вспомогат!$J$18)</f>
        <v>#VALUE!</v>
      </c>
      <c r="O50" s="96" t="e">
        <f>Odessa!O50+MAX(145,O$2*вспомогат!$J$18)</f>
        <v>#VALUE!</v>
      </c>
      <c r="P50" s="96" t="e">
        <f>Odessa!P50+MAX(145,P$2*вспомогат!$J$18)</f>
        <v>#VALUE!</v>
      </c>
      <c r="Q50" s="96" t="e">
        <f>Odessa!Q50+MAX(145,Q$2*вспомогат!$J$18)</f>
        <v>#VALUE!</v>
      </c>
      <c r="R50" s="96" t="e">
        <f>Odessa!R50+MAX(145,R$2*вспомогат!$J$18)</f>
        <v>#VALUE!</v>
      </c>
      <c r="S50" s="96" t="e">
        <f>Odessa!S50+MAX(145,S$2*вспомогат!$J$18)</f>
        <v>#VALUE!</v>
      </c>
      <c r="T50" s="96" t="e">
        <f>Odessa!T50+MAX(145,T$2*вспомогат!$J$18)</f>
        <v>#VALUE!</v>
      </c>
      <c r="U50" s="96" t="e">
        <f>Odessa!U50+MAX(145,U$2*вспомогат!$J$18)</f>
        <v>#VALUE!</v>
      </c>
      <c r="V50" s="96" t="e">
        <f>Odessa!V50+MAX(145,V$2*вспомогат!$J$18)</f>
        <v>#VALUE!</v>
      </c>
      <c r="W50" s="96" t="e">
        <f>Odessa!W50+MAX(145,W$2*вспомогат!$J$18)</f>
        <v>#VALUE!</v>
      </c>
      <c r="X50" s="96" t="e">
        <f>Odessa!X50+MAX(145,X$2*вспомогат!$J$18)</f>
        <v>#VALUE!</v>
      </c>
      <c r="Y50" s="96" t="e">
        <f>Odessa!Y50+MAX(145,Y$2*вспомогат!$J$18)</f>
        <v>#VALUE!</v>
      </c>
      <c r="Z50" s="96" t="e">
        <f>Odessa!Z50+MAX(145,Z$2*вспомогат!$J$18)</f>
        <v>#VALUE!</v>
      </c>
    </row>
    <row r="51" spans="2:26">
      <c r="B51" s="88" t="s">
        <v>67</v>
      </c>
      <c r="C51" s="88" t="s">
        <v>68</v>
      </c>
      <c r="D51" s="89" t="s">
        <v>9</v>
      </c>
      <c r="E51" s="94"/>
      <c r="F51" s="95"/>
      <c r="G51" s="96">
        <f>Odessa!G51+MAX(145,G$2*вспомогат!$J$18)</f>
        <v>321.60000000000002</v>
      </c>
      <c r="H51" s="96">
        <f>Odessa!H51+MAX(145,H$2*вспомогат!$J$18)</f>
        <v>455.2</v>
      </c>
      <c r="I51" s="96">
        <f>Odessa!I51+MAX(145,I$2*вспомогат!$J$18)</f>
        <v>588.79999999999995</v>
      </c>
      <c r="J51" s="96">
        <f>Odessa!J51+MAX(145,J$2*вспомогат!$J$18)</f>
        <v>722.4</v>
      </c>
      <c r="K51" s="96">
        <f>Odessa!K51+MAX(145,K$2*вспомогат!$J$18)</f>
        <v>836</v>
      </c>
      <c r="L51" s="96">
        <f>Odessa!L51+MAX(145,L$2*вспомогат!$J$18)</f>
        <v>1004.5999999999999</v>
      </c>
      <c r="M51" s="96">
        <f>Odessa!M51+MAX(145,M$2*вспомогат!$J$18)</f>
        <v>1173.1999999999998</v>
      </c>
      <c r="N51" s="96">
        <f>Odessa!N51+MAX(145,N$2*вспомогат!$J$18)</f>
        <v>1341.8</v>
      </c>
      <c r="O51" s="96">
        <f>Odessa!O51+MAX(145,O$2*вспомогат!$J$18)</f>
        <v>1510.4</v>
      </c>
      <c r="P51" s="96">
        <f>Odessa!P51+MAX(145,P$2*вспомогат!$J$18)</f>
        <v>1679</v>
      </c>
      <c r="Q51" s="96">
        <f>Odessa!Q51+MAX(145,Q$2*вспомогат!$J$18)</f>
        <v>1797.6</v>
      </c>
      <c r="R51" s="96">
        <f>Odessa!R51+MAX(145,R$2*вспомогат!$J$18)</f>
        <v>1966.1999999999998</v>
      </c>
      <c r="S51" s="96">
        <f>Odessa!S51+MAX(145,S$2*вспомогат!$J$18)</f>
        <v>2134.8000000000002</v>
      </c>
      <c r="T51" s="96">
        <f>Odessa!T51+MAX(145,T$2*вспомогат!$J$18)</f>
        <v>2303.3999999999996</v>
      </c>
      <c r="U51" s="96">
        <f>Odessa!U51+MAX(145,U$2*вспомогат!$J$18)</f>
        <v>2472</v>
      </c>
      <c r="V51" s="96">
        <f>Odessa!V51+MAX(145,V$2*вспомогат!$J$18)</f>
        <v>2640.6</v>
      </c>
      <c r="W51" s="96">
        <f>Odessa!W51+MAX(145,W$2*вспомогат!$J$18)</f>
        <v>2809.2</v>
      </c>
      <c r="X51" s="96">
        <f>Odessa!X51+MAX(145,X$2*вспомогат!$J$18)</f>
        <v>2977.8</v>
      </c>
      <c r="Y51" s="96">
        <f>Odessa!Y51+MAX(145,Y$2*вспомогат!$J$18)</f>
        <v>3146.3999999999996</v>
      </c>
      <c r="Z51" s="96">
        <f>Odessa!Z51+MAX(145,Z$2*вспомогат!$J$18)</f>
        <v>3315</v>
      </c>
    </row>
    <row r="52" spans="2:26">
      <c r="B52" s="88" t="s">
        <v>69</v>
      </c>
      <c r="C52" s="88" t="s">
        <v>68</v>
      </c>
      <c r="D52" s="89" t="s">
        <v>9</v>
      </c>
      <c r="E52" s="94"/>
      <c r="F52" s="95"/>
      <c r="G52" s="96">
        <f>Odessa!G52+MAX(145,G$2*вспомогат!$J$18)</f>
        <v>311.60000000000002</v>
      </c>
      <c r="H52" s="96">
        <f>Odessa!H52+MAX(145,H$2*вспомогат!$J$18)</f>
        <v>435.2</v>
      </c>
      <c r="I52" s="96">
        <f>Odessa!I52+MAX(145,I$2*вспомогат!$J$18)</f>
        <v>558.79999999999995</v>
      </c>
      <c r="J52" s="96">
        <f>Odessa!J52+MAX(145,J$2*вспомогат!$J$18)</f>
        <v>682.4</v>
      </c>
      <c r="K52" s="96">
        <f>Odessa!K52+MAX(145,K$2*вспомогат!$J$18)</f>
        <v>786</v>
      </c>
      <c r="L52" s="96">
        <f>Odessa!L52+MAX(145,L$2*вспомогат!$J$18)</f>
        <v>944.59999999999991</v>
      </c>
      <c r="M52" s="96">
        <f>Odessa!M52+MAX(145,M$2*вспомогат!$J$18)</f>
        <v>1103.1999999999998</v>
      </c>
      <c r="N52" s="96">
        <f>Odessa!N52+MAX(145,N$2*вспомогат!$J$18)</f>
        <v>1261.8</v>
      </c>
      <c r="O52" s="96">
        <f>Odessa!O52+MAX(145,O$2*вспомогат!$J$18)</f>
        <v>1420.4</v>
      </c>
      <c r="P52" s="96">
        <f>Odessa!P52+MAX(145,P$2*вспомогат!$J$18)</f>
        <v>1579</v>
      </c>
      <c r="Q52" s="96">
        <f>Odessa!Q52+MAX(145,Q$2*вспомогат!$J$18)</f>
        <v>1687.6</v>
      </c>
      <c r="R52" s="96">
        <f>Odessa!R52+MAX(145,R$2*вспомогат!$J$18)</f>
        <v>1846.1999999999998</v>
      </c>
      <c r="S52" s="96">
        <f>Odessa!S52+MAX(145,S$2*вспомогат!$J$18)</f>
        <v>2004.8</v>
      </c>
      <c r="T52" s="96">
        <f>Odessa!T52+MAX(145,T$2*вспомогат!$J$18)</f>
        <v>2163.3999999999996</v>
      </c>
      <c r="U52" s="96">
        <f>Odessa!U52+MAX(145,U$2*вспомогат!$J$18)</f>
        <v>2322</v>
      </c>
      <c r="V52" s="96">
        <f>Odessa!V52+MAX(145,V$2*вспомогат!$J$18)</f>
        <v>2480.6</v>
      </c>
      <c r="W52" s="96">
        <f>Odessa!W52+MAX(145,W$2*вспомогат!$J$18)</f>
        <v>2639.2</v>
      </c>
      <c r="X52" s="96">
        <f>Odessa!X52+MAX(145,X$2*вспомогат!$J$18)</f>
        <v>2797.8</v>
      </c>
      <c r="Y52" s="96">
        <f>Odessa!Y52+MAX(145,Y$2*вспомогат!$J$18)</f>
        <v>2956.3999999999996</v>
      </c>
      <c r="Z52" s="96">
        <f>Odessa!Z52+MAX(145,Z$2*вспомогат!$J$18)</f>
        <v>3115</v>
      </c>
    </row>
    <row r="53" spans="2:26">
      <c r="B53" s="88" t="s">
        <v>70</v>
      </c>
      <c r="C53" s="88" t="s">
        <v>68</v>
      </c>
      <c r="D53" s="89" t="s">
        <v>9</v>
      </c>
      <c r="E53" s="94"/>
      <c r="F53" s="95"/>
      <c r="G53" s="96">
        <f>Odessa!G53+MAX(145,G$2*вспомогат!$J$18)</f>
        <v>306.60000000000002</v>
      </c>
      <c r="H53" s="96">
        <f>Odessa!H53+MAX(145,H$2*вспомогат!$J$18)</f>
        <v>425.2</v>
      </c>
      <c r="I53" s="96">
        <f>Odessa!I53+MAX(145,I$2*вспомогат!$J$18)</f>
        <v>543.79999999999995</v>
      </c>
      <c r="J53" s="96">
        <f>Odessa!J53+MAX(145,J$2*вспомогат!$J$18)</f>
        <v>662.4</v>
      </c>
      <c r="K53" s="96">
        <f>Odessa!K53+MAX(145,K$2*вспомогат!$J$18)</f>
        <v>761</v>
      </c>
      <c r="L53" s="96">
        <f>Odessa!L53+MAX(145,L$2*вспомогат!$J$18)</f>
        <v>914.59999999999991</v>
      </c>
      <c r="M53" s="96">
        <f>Odessa!M53+MAX(145,M$2*вспомогат!$J$18)</f>
        <v>1068.1999999999998</v>
      </c>
      <c r="N53" s="96">
        <f>Odessa!N53+MAX(145,N$2*вспомогат!$J$18)</f>
        <v>1221.8</v>
      </c>
      <c r="O53" s="96">
        <f>Odessa!O53+MAX(145,O$2*вспомогат!$J$18)</f>
        <v>1375.4</v>
      </c>
      <c r="P53" s="96">
        <f>Odessa!P53+MAX(145,P$2*вспомогат!$J$18)</f>
        <v>1529</v>
      </c>
      <c r="Q53" s="96">
        <f>Odessa!Q53+MAX(145,Q$2*вспомогат!$J$18)</f>
        <v>1632.6</v>
      </c>
      <c r="R53" s="96">
        <f>Odessa!R53+MAX(145,R$2*вспомогат!$J$18)</f>
        <v>1786.1999999999998</v>
      </c>
      <c r="S53" s="96">
        <f>Odessa!S53+MAX(145,S$2*вспомогат!$J$18)</f>
        <v>1939.8</v>
      </c>
      <c r="T53" s="96">
        <f>Odessa!T53+MAX(145,T$2*вспомогат!$J$18)</f>
        <v>2093.3999999999996</v>
      </c>
      <c r="U53" s="96">
        <f>Odessa!U53+MAX(145,U$2*вспомогат!$J$18)</f>
        <v>2247</v>
      </c>
      <c r="V53" s="96">
        <f>Odessa!V53+MAX(145,V$2*вспомогат!$J$18)</f>
        <v>2400.6</v>
      </c>
      <c r="W53" s="96">
        <f>Odessa!W53+MAX(145,W$2*вспомогат!$J$18)</f>
        <v>2554.1999999999998</v>
      </c>
      <c r="X53" s="96">
        <f>Odessa!X53+MAX(145,X$2*вспомогат!$J$18)</f>
        <v>2707.8</v>
      </c>
      <c r="Y53" s="96">
        <f>Odessa!Y53+MAX(145,Y$2*вспомогат!$J$18)</f>
        <v>2861.3999999999996</v>
      </c>
      <c r="Z53" s="96">
        <f>Odessa!Z53+MAX(145,Z$2*вспомогат!$J$18)</f>
        <v>3015</v>
      </c>
    </row>
    <row r="54" spans="2:26">
      <c r="B54" s="88" t="s">
        <v>71</v>
      </c>
      <c r="C54" s="88" t="s">
        <v>72</v>
      </c>
      <c r="D54" s="89" t="s">
        <v>9</v>
      </c>
      <c r="E54" s="94"/>
      <c r="F54" s="95"/>
      <c r="G54" s="96">
        <f>Odessa!G54+MAX(145,G$2*вспомогат!$J$18)</f>
        <v>330.6</v>
      </c>
      <c r="H54" s="96">
        <f>Odessa!H54+MAX(145,H$2*вспомогат!$J$18)</f>
        <v>473.2</v>
      </c>
      <c r="I54" s="96">
        <f>Odessa!I54+MAX(145,I$2*вспомогат!$J$18)</f>
        <v>615.79999999999995</v>
      </c>
      <c r="J54" s="96">
        <f>Odessa!J54+MAX(145,J$2*вспомогат!$J$18)</f>
        <v>758.4</v>
      </c>
      <c r="K54" s="96">
        <f>Odessa!K54+MAX(145,K$2*вспомогат!$J$18)</f>
        <v>881</v>
      </c>
      <c r="L54" s="96">
        <f>Odessa!L54+MAX(145,L$2*вспомогат!$J$18)</f>
        <v>1058.5999999999999</v>
      </c>
      <c r="M54" s="96">
        <f>Odessa!M54+MAX(145,M$2*вспомогат!$J$18)</f>
        <v>1236.1999999999998</v>
      </c>
      <c r="N54" s="96">
        <f>Odessa!N54+MAX(145,N$2*вспомогат!$J$18)</f>
        <v>1413.8</v>
      </c>
      <c r="O54" s="96">
        <f>Odessa!O54+MAX(145,O$2*вспомогат!$J$18)</f>
        <v>1591.4</v>
      </c>
      <c r="P54" s="96">
        <f>Odessa!P54+MAX(145,P$2*вспомогат!$J$18)</f>
        <v>1769</v>
      </c>
      <c r="Q54" s="96">
        <f>Odessa!Q54+MAX(145,Q$2*вспомогат!$J$18)</f>
        <v>1896.6</v>
      </c>
      <c r="R54" s="96">
        <f>Odessa!R54+MAX(145,R$2*вспомогат!$J$18)</f>
        <v>2074.1999999999998</v>
      </c>
      <c r="S54" s="96">
        <f>Odessa!S54+MAX(145,S$2*вспомогат!$J$18)</f>
        <v>2251.8000000000002</v>
      </c>
      <c r="T54" s="96">
        <f>Odessa!T54+MAX(145,T$2*вспомогат!$J$18)</f>
        <v>2429.3999999999996</v>
      </c>
      <c r="U54" s="96">
        <f>Odessa!U54+MAX(145,U$2*вспомогат!$J$18)</f>
        <v>2607</v>
      </c>
      <c r="V54" s="96">
        <f>Odessa!V54+MAX(145,V$2*вспомогат!$J$18)</f>
        <v>2784.6</v>
      </c>
      <c r="W54" s="96">
        <f>Odessa!W54+MAX(145,W$2*вспомогат!$J$18)</f>
        <v>2962.2</v>
      </c>
      <c r="X54" s="96">
        <f>Odessa!X54+MAX(145,X$2*вспомогат!$J$18)</f>
        <v>3139.8</v>
      </c>
      <c r="Y54" s="96">
        <f>Odessa!Y54+MAX(145,Y$2*вспомогат!$J$18)</f>
        <v>3317.3999999999996</v>
      </c>
      <c r="Z54" s="96">
        <f>Odessa!Z54+MAX(145,Z$2*вспомогат!$J$18)</f>
        <v>3495</v>
      </c>
    </row>
    <row r="55" spans="2:26">
      <c r="B55" s="88" t="s">
        <v>73</v>
      </c>
      <c r="C55" s="88" t="s">
        <v>74</v>
      </c>
      <c r="D55" s="89" t="s">
        <v>9</v>
      </c>
      <c r="E55" s="94"/>
      <c r="F55" s="95"/>
      <c r="G55" s="96">
        <f>Odessa!G55+MAX(145,G$2*вспомогат!$J$18)</f>
        <v>328.6</v>
      </c>
      <c r="H55" s="96">
        <f>Odessa!H55+MAX(145,H$2*вспомогат!$J$18)</f>
        <v>469.2</v>
      </c>
      <c r="I55" s="96">
        <f>Odessa!I55+MAX(145,I$2*вспомогат!$J$18)</f>
        <v>609.79999999999995</v>
      </c>
      <c r="J55" s="96">
        <f>Odessa!J55+MAX(145,J$2*вспомогат!$J$18)</f>
        <v>750.4</v>
      </c>
      <c r="K55" s="96">
        <f>Odessa!K55+MAX(145,K$2*вспомогат!$J$18)</f>
        <v>871</v>
      </c>
      <c r="L55" s="96">
        <f>Odessa!L55+MAX(145,L$2*вспомогат!$J$18)</f>
        <v>1046.5999999999999</v>
      </c>
      <c r="M55" s="96">
        <f>Odessa!M55+MAX(145,M$2*вспомогат!$J$18)</f>
        <v>1222.1999999999998</v>
      </c>
      <c r="N55" s="96">
        <f>Odessa!N55+MAX(145,N$2*вспомогат!$J$18)</f>
        <v>1397.8</v>
      </c>
      <c r="O55" s="96">
        <f>Odessa!O55+MAX(145,O$2*вспомогат!$J$18)</f>
        <v>1573.4</v>
      </c>
      <c r="P55" s="96">
        <f>Odessa!P55+MAX(145,P$2*вспомогат!$J$18)</f>
        <v>1749</v>
      </c>
      <c r="Q55" s="96">
        <f>Odessa!Q55+MAX(145,Q$2*вспомогат!$J$18)</f>
        <v>1874.6</v>
      </c>
      <c r="R55" s="96">
        <f>Odessa!R55+MAX(145,R$2*вспомогат!$J$18)</f>
        <v>2050.1999999999998</v>
      </c>
      <c r="S55" s="96">
        <f>Odessa!S55+MAX(145,S$2*вспомогат!$J$18)</f>
        <v>2225.8000000000002</v>
      </c>
      <c r="T55" s="96">
        <f>Odessa!T55+MAX(145,T$2*вспомогат!$J$18)</f>
        <v>2401.3999999999996</v>
      </c>
      <c r="U55" s="96">
        <f>Odessa!U55+MAX(145,U$2*вспомогат!$J$18)</f>
        <v>2577</v>
      </c>
      <c r="V55" s="96">
        <f>Odessa!V55+MAX(145,V$2*вспомогат!$J$18)</f>
        <v>2752.6</v>
      </c>
      <c r="W55" s="96">
        <f>Odessa!W55+MAX(145,W$2*вспомогат!$J$18)</f>
        <v>2928.2</v>
      </c>
      <c r="X55" s="96">
        <f>Odessa!X55+MAX(145,X$2*вспомогат!$J$18)</f>
        <v>3103.8</v>
      </c>
      <c r="Y55" s="96">
        <f>Odessa!Y55+MAX(145,Y$2*вспомогат!$J$18)</f>
        <v>3279.3999999999996</v>
      </c>
      <c r="Z55" s="96">
        <f>Odessa!Z55+MAX(145,Z$2*вспомогат!$J$18)</f>
        <v>3455</v>
      </c>
    </row>
    <row r="56" spans="2:26">
      <c r="B56" s="88" t="s">
        <v>76</v>
      </c>
      <c r="C56" s="88" t="s">
        <v>77</v>
      </c>
      <c r="D56" s="89" t="s">
        <v>9</v>
      </c>
      <c r="E56" s="94"/>
      <c r="F56" s="95"/>
      <c r="G56" s="96">
        <f>Odessa!G56+MAX(145,G$2*вспомогат!$J$18)</f>
        <v>347.6</v>
      </c>
      <c r="H56" s="96">
        <f>Odessa!H56+MAX(145,H$2*вспомогат!$J$18)</f>
        <v>507.2</v>
      </c>
      <c r="I56" s="96">
        <f>Odessa!I56+MAX(145,I$2*вспомогат!$J$18)</f>
        <v>666.8</v>
      </c>
      <c r="J56" s="96">
        <f>Odessa!J56+MAX(145,J$2*вспомогат!$J$18)</f>
        <v>826.4</v>
      </c>
      <c r="K56" s="96">
        <f>Odessa!K56+MAX(145,K$2*вспомогат!$J$18)</f>
        <v>966</v>
      </c>
      <c r="L56" s="96">
        <f>Odessa!L56+MAX(145,L$2*вспомогат!$J$18)</f>
        <v>1160.5999999999999</v>
      </c>
      <c r="M56" s="96">
        <f>Odessa!M56+MAX(145,M$2*вспомогат!$J$18)</f>
        <v>1355.1999999999998</v>
      </c>
      <c r="N56" s="96">
        <f>Odessa!N56+MAX(145,N$2*вспомогат!$J$18)</f>
        <v>1549.8</v>
      </c>
      <c r="O56" s="96">
        <f>Odessa!O56+MAX(145,O$2*вспомогат!$J$18)</f>
        <v>1744.4</v>
      </c>
      <c r="P56" s="96">
        <f>Odessa!P56+MAX(145,P$2*вспомогат!$J$18)</f>
        <v>1939</v>
      </c>
      <c r="Q56" s="96">
        <f>Odessa!Q56+MAX(145,Q$2*вспомогат!$J$18)</f>
        <v>2083.6</v>
      </c>
      <c r="R56" s="96">
        <f>Odessa!R56+MAX(145,R$2*вспомогат!$J$18)</f>
        <v>2278.1999999999998</v>
      </c>
      <c r="S56" s="96">
        <f>Odessa!S56+MAX(145,S$2*вспомогат!$J$18)</f>
        <v>2472.8000000000002</v>
      </c>
      <c r="T56" s="96">
        <f>Odessa!T56+MAX(145,T$2*вспомогат!$J$18)</f>
        <v>2667.3999999999996</v>
      </c>
      <c r="U56" s="96">
        <f>Odessa!U56+MAX(145,U$2*вспомогат!$J$18)</f>
        <v>2862</v>
      </c>
      <c r="V56" s="96">
        <f>Odessa!V56+MAX(145,V$2*вспомогат!$J$18)</f>
        <v>3056.6</v>
      </c>
      <c r="W56" s="96">
        <f>Odessa!W56+MAX(145,W$2*вспомогат!$J$18)</f>
        <v>3251.2</v>
      </c>
      <c r="X56" s="96">
        <f>Odessa!X56+MAX(145,X$2*вспомогат!$J$18)</f>
        <v>3445.8</v>
      </c>
      <c r="Y56" s="96">
        <f>Odessa!Y56+MAX(145,Y$2*вспомогат!$J$18)</f>
        <v>3640.3999999999996</v>
      </c>
      <c r="Z56" s="96">
        <f>Odessa!Z56+MAX(145,Z$2*вспомогат!$J$18)</f>
        <v>3835</v>
      </c>
    </row>
    <row r="57" spans="2:26">
      <c r="B57" s="88" t="s">
        <v>78</v>
      </c>
      <c r="C57" s="88" t="s">
        <v>77</v>
      </c>
      <c r="D57" s="89" t="s">
        <v>9</v>
      </c>
      <c r="E57" s="94"/>
      <c r="F57" s="95"/>
      <c r="G57" s="96">
        <f>Odessa!G57+MAX(145,G$2*вспомогат!$J$18)</f>
        <v>351.6</v>
      </c>
      <c r="H57" s="96">
        <f>Odessa!H57+MAX(145,H$2*вспомогат!$J$18)</f>
        <v>515.20000000000005</v>
      </c>
      <c r="I57" s="96">
        <f>Odessa!I57+MAX(145,I$2*вспомогат!$J$18)</f>
        <v>678.8</v>
      </c>
      <c r="J57" s="96">
        <f>Odessa!J57+MAX(145,J$2*вспомогат!$J$18)</f>
        <v>842.4</v>
      </c>
      <c r="K57" s="96">
        <f>Odessa!K57+MAX(145,K$2*вспомогат!$J$18)</f>
        <v>986</v>
      </c>
      <c r="L57" s="96">
        <f>Odessa!L57+MAX(145,L$2*вспомогат!$J$18)</f>
        <v>1184.5999999999999</v>
      </c>
      <c r="M57" s="96">
        <f>Odessa!M57+MAX(145,M$2*вспомогат!$J$18)</f>
        <v>1383.1999999999998</v>
      </c>
      <c r="N57" s="96">
        <f>Odessa!N57+MAX(145,N$2*вспомогат!$J$18)</f>
        <v>1581.8</v>
      </c>
      <c r="O57" s="96">
        <f>Odessa!O57+MAX(145,O$2*вспомогат!$J$18)</f>
        <v>1780.4</v>
      </c>
      <c r="P57" s="96">
        <f>Odessa!P57+MAX(145,P$2*вспомогат!$J$18)</f>
        <v>1979</v>
      </c>
      <c r="Q57" s="96">
        <f>Odessa!Q57+MAX(145,Q$2*вспомогат!$J$18)</f>
        <v>2127.6</v>
      </c>
      <c r="R57" s="96">
        <f>Odessa!R57+MAX(145,R$2*вспомогат!$J$18)</f>
        <v>2326.1999999999998</v>
      </c>
      <c r="S57" s="96">
        <f>Odessa!S57+MAX(145,S$2*вспомогат!$J$18)</f>
        <v>2524.8000000000002</v>
      </c>
      <c r="T57" s="96">
        <f>Odessa!T57+MAX(145,T$2*вспомогат!$J$18)</f>
        <v>2723.3999999999996</v>
      </c>
      <c r="U57" s="96">
        <f>Odessa!U57+MAX(145,U$2*вспомогат!$J$18)</f>
        <v>2922</v>
      </c>
      <c r="V57" s="96">
        <f>Odessa!V57+MAX(145,V$2*вспомогат!$J$18)</f>
        <v>3120.6</v>
      </c>
      <c r="W57" s="96">
        <f>Odessa!W57+MAX(145,W$2*вспомогат!$J$18)</f>
        <v>3319.2</v>
      </c>
      <c r="X57" s="96">
        <f>Odessa!X57+MAX(145,X$2*вспомогат!$J$18)</f>
        <v>3517.8</v>
      </c>
      <c r="Y57" s="96">
        <f>Odessa!Y57+MAX(145,Y$2*вспомогат!$J$18)</f>
        <v>3716.3999999999996</v>
      </c>
      <c r="Z57" s="96">
        <f>Odessa!Z57+MAX(145,Z$2*вспомогат!$J$18)</f>
        <v>3915</v>
      </c>
    </row>
    <row r="58" spans="2:26">
      <c r="B58" s="88" t="s">
        <v>79</v>
      </c>
      <c r="C58" s="88" t="s">
        <v>80</v>
      </c>
      <c r="D58" s="89" t="s">
        <v>9</v>
      </c>
      <c r="E58" s="94"/>
      <c r="F58" s="95"/>
      <c r="G58" s="96">
        <f>Odessa!G58+MAX(145,G$2*вспомогат!$J$18)</f>
        <v>316.60000000000002</v>
      </c>
      <c r="H58" s="96">
        <f>Odessa!H58+MAX(145,H$2*вспомогат!$J$18)</f>
        <v>445.2</v>
      </c>
      <c r="I58" s="96">
        <f>Odessa!I58+MAX(145,I$2*вспомогат!$J$18)</f>
        <v>573.79999999999995</v>
      </c>
      <c r="J58" s="96">
        <f>Odessa!J58+MAX(145,J$2*вспомогат!$J$18)</f>
        <v>702.4</v>
      </c>
      <c r="K58" s="96">
        <f>Odessa!K58+MAX(145,K$2*вспомогат!$J$18)</f>
        <v>811</v>
      </c>
      <c r="L58" s="96">
        <f>Odessa!L58+MAX(145,L$2*вспомогат!$J$18)</f>
        <v>974.59999999999991</v>
      </c>
      <c r="M58" s="96">
        <f>Odessa!M58+MAX(145,M$2*вспомогат!$J$18)</f>
        <v>1138.1999999999998</v>
      </c>
      <c r="N58" s="96">
        <f>Odessa!N58+MAX(145,N$2*вспомогат!$J$18)</f>
        <v>1301.8</v>
      </c>
      <c r="O58" s="96">
        <f>Odessa!O58+MAX(145,O$2*вспомогат!$J$18)</f>
        <v>1465.4</v>
      </c>
      <c r="P58" s="96">
        <f>Odessa!P58+MAX(145,P$2*вспомогат!$J$18)</f>
        <v>1629</v>
      </c>
      <c r="Q58" s="96">
        <f>Odessa!Q58+MAX(145,Q$2*вспомогат!$J$18)</f>
        <v>1742.6</v>
      </c>
      <c r="R58" s="96">
        <f>Odessa!R58+MAX(145,R$2*вспомогат!$J$18)</f>
        <v>1906.1999999999998</v>
      </c>
      <c r="S58" s="96">
        <f>Odessa!S58+MAX(145,S$2*вспомогат!$J$18)</f>
        <v>2069.8000000000002</v>
      </c>
      <c r="T58" s="96">
        <f>Odessa!T58+MAX(145,T$2*вспомогат!$J$18)</f>
        <v>2233.3999999999996</v>
      </c>
      <c r="U58" s="96">
        <f>Odessa!U58+MAX(145,U$2*вспомогат!$J$18)</f>
        <v>2397</v>
      </c>
      <c r="V58" s="96">
        <f>Odessa!V58+MAX(145,V$2*вспомогат!$J$18)</f>
        <v>2560.6</v>
      </c>
      <c r="W58" s="96">
        <f>Odessa!W58+MAX(145,W$2*вспомогат!$J$18)</f>
        <v>2724.2</v>
      </c>
      <c r="X58" s="96">
        <f>Odessa!X58+MAX(145,X$2*вспомогат!$J$18)</f>
        <v>2887.8</v>
      </c>
      <c r="Y58" s="96">
        <f>Odessa!Y58+MAX(145,Y$2*вспомогат!$J$18)</f>
        <v>3051.3999999999996</v>
      </c>
      <c r="Z58" s="96">
        <f>Odessa!Z58+MAX(145,Z$2*вспомогат!$J$18)</f>
        <v>3215</v>
      </c>
    </row>
    <row r="59" spans="2:26">
      <c r="B59" s="88" t="s">
        <v>81</v>
      </c>
      <c r="C59" s="88" t="s">
        <v>82</v>
      </c>
      <c r="D59" s="89" t="s">
        <v>9</v>
      </c>
      <c r="E59" s="94"/>
      <c r="F59" s="95"/>
      <c r="G59" s="96">
        <f>Odessa!G59+MAX(145,G$2*вспомогат!$J$18)</f>
        <v>318.60000000000002</v>
      </c>
      <c r="H59" s="96">
        <f>Odessa!H59+MAX(145,H$2*вспомогат!$J$18)</f>
        <v>449.2</v>
      </c>
      <c r="I59" s="96">
        <f>Odessa!I59+MAX(145,I$2*вспомогат!$J$18)</f>
        <v>579.79999999999995</v>
      </c>
      <c r="J59" s="96">
        <f>Odessa!J59+MAX(145,J$2*вспомогат!$J$18)</f>
        <v>710.4</v>
      </c>
      <c r="K59" s="96">
        <f>Odessa!K59+MAX(145,K$2*вспомогат!$J$18)</f>
        <v>821</v>
      </c>
      <c r="L59" s="96">
        <f>Odessa!L59+MAX(145,L$2*вспомогат!$J$18)</f>
        <v>986.59999999999991</v>
      </c>
      <c r="M59" s="96">
        <f>Odessa!M59+MAX(145,M$2*вспомогат!$J$18)</f>
        <v>1152.1999999999998</v>
      </c>
      <c r="N59" s="96">
        <f>Odessa!N59+MAX(145,N$2*вспомогат!$J$18)</f>
        <v>1317.8</v>
      </c>
      <c r="O59" s="96">
        <f>Odessa!O59+MAX(145,O$2*вспомогат!$J$18)</f>
        <v>1483.4</v>
      </c>
      <c r="P59" s="96">
        <f>Odessa!P59+MAX(145,P$2*вспомогат!$J$18)</f>
        <v>1649</v>
      </c>
      <c r="Q59" s="96">
        <f>Odessa!Q59+MAX(145,Q$2*вспомогат!$J$18)</f>
        <v>1764.6</v>
      </c>
      <c r="R59" s="96">
        <f>Odessa!R59+MAX(145,R$2*вспомогат!$J$18)</f>
        <v>1930.1999999999998</v>
      </c>
      <c r="S59" s="96">
        <f>Odessa!S59+MAX(145,S$2*вспомогат!$J$18)</f>
        <v>2095.8000000000002</v>
      </c>
      <c r="T59" s="96">
        <f>Odessa!T59+MAX(145,T$2*вспомогат!$J$18)</f>
        <v>2261.3999999999996</v>
      </c>
      <c r="U59" s="96">
        <f>Odessa!U59+MAX(145,U$2*вспомогат!$J$18)</f>
        <v>2427</v>
      </c>
      <c r="V59" s="96">
        <f>Odessa!V59+MAX(145,V$2*вспомогат!$J$18)</f>
        <v>2592.6</v>
      </c>
      <c r="W59" s="96">
        <f>Odessa!W59+MAX(145,W$2*вспомогат!$J$18)</f>
        <v>2758.2</v>
      </c>
      <c r="X59" s="96">
        <f>Odessa!X59+MAX(145,X$2*вспомогат!$J$18)</f>
        <v>2923.8</v>
      </c>
      <c r="Y59" s="96">
        <f>Odessa!Y59+MAX(145,Y$2*вспомогат!$J$18)</f>
        <v>3089.3999999999996</v>
      </c>
      <c r="Z59" s="96">
        <f>Odessa!Z59+MAX(145,Z$2*вспомогат!$J$18)</f>
        <v>3255</v>
      </c>
    </row>
    <row r="60" spans="2:26">
      <c r="B60" s="88" t="s">
        <v>83</v>
      </c>
      <c r="C60" s="88" t="s">
        <v>82</v>
      </c>
      <c r="D60" s="89" t="s">
        <v>13</v>
      </c>
      <c r="E60" s="94"/>
      <c r="F60" s="95"/>
      <c r="G60" s="96">
        <f>Odessa!G60+MAX(145,G$2*вспомогат!$J$18)</f>
        <v>282.5090909090909</v>
      </c>
      <c r="H60" s="96">
        <f>Odessa!H60+MAX(145,H$2*вспомогат!$J$18)</f>
        <v>377.0181818181818</v>
      </c>
      <c r="I60" s="96">
        <f>Odessa!I60+MAX(145,I$2*вспомогат!$J$18)</f>
        <v>471.5272727272727</v>
      </c>
      <c r="J60" s="96">
        <f>Odessa!J60+MAX(145,J$2*вспомогат!$J$18)</f>
        <v>566.0363636363636</v>
      </c>
      <c r="K60" s="96">
        <f>Odessa!K60+MAX(145,K$2*вспомогат!$J$18)</f>
        <v>640.5454545454545</v>
      </c>
      <c r="L60" s="96">
        <f>Odessa!L60+MAX(145,L$2*вспомогат!$J$18)</f>
        <v>770.0545454545454</v>
      </c>
      <c r="M60" s="96">
        <f>Odessa!M60+MAX(145,M$2*вспомогат!$J$18)</f>
        <v>899.56363636363631</v>
      </c>
      <c r="N60" s="96">
        <f>Odessa!N60+MAX(145,N$2*вспомогат!$J$18)</f>
        <v>1029.0727272727272</v>
      </c>
      <c r="O60" s="96">
        <f>Odessa!O60+MAX(145,O$2*вспомогат!$J$18)</f>
        <v>1158.5818181818181</v>
      </c>
      <c r="P60" s="96">
        <f>Odessa!P60+MAX(145,P$2*вспомогат!$J$18)</f>
        <v>1288.090909090909</v>
      </c>
      <c r="Q60" s="96">
        <f>Odessa!Q60+MAX(145,Q$2*вспомогат!$J$18)</f>
        <v>1367.6</v>
      </c>
      <c r="R60" s="96">
        <f>Odessa!R60+MAX(145,R$2*вспомогат!$J$18)</f>
        <v>1497.1090909090908</v>
      </c>
      <c r="S60" s="96">
        <f>Odessa!S60+MAX(145,S$2*вспомогат!$J$18)</f>
        <v>1626.6181818181817</v>
      </c>
      <c r="T60" s="96">
        <f>Odessa!T60+MAX(145,T$2*вспомогат!$J$18)</f>
        <v>1756.1272727272726</v>
      </c>
      <c r="U60" s="96">
        <f>Odessa!U60+MAX(145,U$2*вспомогат!$J$18)</f>
        <v>1885.6363636363635</v>
      </c>
      <c r="V60" s="96">
        <f>Odessa!V60+MAX(145,V$2*вспомогат!$J$18)</f>
        <v>2015.1454545454544</v>
      </c>
      <c r="W60" s="96">
        <f>Odessa!W60+MAX(145,W$2*вспомогат!$J$18)</f>
        <v>2144.6545454545453</v>
      </c>
      <c r="X60" s="96">
        <f>Odessa!X60+MAX(145,X$2*вспомогат!$J$18)</f>
        <v>2274.1636363636362</v>
      </c>
      <c r="Y60" s="96">
        <f>Odessa!Y60+MAX(145,Y$2*вспомогат!$J$18)</f>
        <v>2403.6727272727271</v>
      </c>
      <c r="Z60" s="96">
        <f>Odessa!Z60+MAX(145,Z$2*вспомогат!$J$18)</f>
        <v>2533.181818181818</v>
      </c>
    </row>
    <row r="61" spans="2:26">
      <c r="B61" s="88" t="s">
        <v>84</v>
      </c>
      <c r="C61" s="88" t="s">
        <v>85</v>
      </c>
      <c r="D61" s="89" t="s">
        <v>9</v>
      </c>
      <c r="E61" s="94"/>
      <c r="F61" s="95"/>
      <c r="G61" s="96">
        <f>Odessa!G61+MAX(145,G$2*вспомогат!$J$18)</f>
        <v>345.6</v>
      </c>
      <c r="H61" s="96">
        <f>Odessa!H61+MAX(145,H$2*вспомогат!$J$18)</f>
        <v>503.2</v>
      </c>
      <c r="I61" s="96">
        <f>Odessa!I61+MAX(145,I$2*вспомогат!$J$18)</f>
        <v>660.8</v>
      </c>
      <c r="J61" s="96">
        <f>Odessa!J61+MAX(145,J$2*вспомогат!$J$18)</f>
        <v>818.4</v>
      </c>
      <c r="K61" s="96">
        <f>Odessa!K61+MAX(145,K$2*вспомогат!$J$18)</f>
        <v>956</v>
      </c>
      <c r="L61" s="96">
        <f>Odessa!L61+MAX(145,L$2*вспомогат!$J$18)</f>
        <v>1148.5999999999999</v>
      </c>
      <c r="M61" s="96">
        <f>Odessa!M61+MAX(145,M$2*вспомогат!$J$18)</f>
        <v>1341.1999999999998</v>
      </c>
      <c r="N61" s="96">
        <f>Odessa!N61+MAX(145,N$2*вспомогат!$J$18)</f>
        <v>1533.8</v>
      </c>
      <c r="O61" s="96">
        <f>Odessa!O61+MAX(145,O$2*вспомогат!$J$18)</f>
        <v>1726.4</v>
      </c>
      <c r="P61" s="96">
        <f>Odessa!P61+MAX(145,P$2*вспомогат!$J$18)</f>
        <v>1919</v>
      </c>
      <c r="Q61" s="96">
        <f>Odessa!Q61+MAX(145,Q$2*вспомогат!$J$18)</f>
        <v>2061.6</v>
      </c>
      <c r="R61" s="96">
        <f>Odessa!R61+MAX(145,R$2*вспомогат!$J$18)</f>
        <v>2254.1999999999998</v>
      </c>
      <c r="S61" s="96">
        <f>Odessa!S61+MAX(145,S$2*вспомогат!$J$18)</f>
        <v>2446.8000000000002</v>
      </c>
      <c r="T61" s="96">
        <f>Odessa!T61+MAX(145,T$2*вспомогат!$J$18)</f>
        <v>2639.3999999999996</v>
      </c>
      <c r="U61" s="96">
        <f>Odessa!U61+MAX(145,U$2*вспомогат!$J$18)</f>
        <v>2832</v>
      </c>
      <c r="V61" s="96">
        <f>Odessa!V61+MAX(145,V$2*вспомогат!$J$18)</f>
        <v>3024.6</v>
      </c>
      <c r="W61" s="96">
        <f>Odessa!W61+MAX(145,W$2*вспомогат!$J$18)</f>
        <v>3217.2</v>
      </c>
      <c r="X61" s="96">
        <f>Odessa!X61+MAX(145,X$2*вспомогат!$J$18)</f>
        <v>3409.8</v>
      </c>
      <c r="Y61" s="96">
        <f>Odessa!Y61+MAX(145,Y$2*вспомогат!$J$18)</f>
        <v>3602.3999999999996</v>
      </c>
      <c r="Z61" s="96">
        <f>Odessa!Z61+MAX(145,Z$2*вспомогат!$J$18)</f>
        <v>3795</v>
      </c>
    </row>
    <row r="62" spans="2:26">
      <c r="B62" s="88" t="s">
        <v>86</v>
      </c>
      <c r="C62" s="88" t="s">
        <v>85</v>
      </c>
      <c r="D62" s="89" t="s">
        <v>9</v>
      </c>
      <c r="E62" s="94"/>
      <c r="F62" s="95"/>
      <c r="G62" s="96">
        <f>Odessa!G62+MAX(145,G$2*вспомогат!$J$18)</f>
        <v>345.6</v>
      </c>
      <c r="H62" s="96">
        <f>Odessa!H62+MAX(145,H$2*вспомогат!$J$18)</f>
        <v>503.2</v>
      </c>
      <c r="I62" s="96">
        <f>Odessa!I62+MAX(145,I$2*вспомогат!$J$18)</f>
        <v>660.8</v>
      </c>
      <c r="J62" s="96">
        <f>Odessa!J62+MAX(145,J$2*вспомогат!$J$18)</f>
        <v>818.4</v>
      </c>
      <c r="K62" s="96">
        <f>Odessa!K62+MAX(145,K$2*вспомогат!$J$18)</f>
        <v>956</v>
      </c>
      <c r="L62" s="96">
        <f>Odessa!L62+MAX(145,L$2*вспомогат!$J$18)</f>
        <v>1148.5999999999999</v>
      </c>
      <c r="M62" s="96">
        <f>Odessa!M62+MAX(145,M$2*вспомогат!$J$18)</f>
        <v>1341.1999999999998</v>
      </c>
      <c r="N62" s="96">
        <f>Odessa!N62+MAX(145,N$2*вспомогат!$J$18)</f>
        <v>1533.8</v>
      </c>
      <c r="O62" s="96">
        <f>Odessa!O62+MAX(145,O$2*вспомогат!$J$18)</f>
        <v>1726.4</v>
      </c>
      <c r="P62" s="96">
        <f>Odessa!P62+MAX(145,P$2*вспомогат!$J$18)</f>
        <v>1919</v>
      </c>
      <c r="Q62" s="96">
        <f>Odessa!Q62+MAX(145,Q$2*вспомогат!$J$18)</f>
        <v>2061.6</v>
      </c>
      <c r="R62" s="96">
        <f>Odessa!R62+MAX(145,R$2*вспомогат!$J$18)</f>
        <v>2254.1999999999998</v>
      </c>
      <c r="S62" s="96">
        <f>Odessa!S62+MAX(145,S$2*вспомогат!$J$18)</f>
        <v>2446.8000000000002</v>
      </c>
      <c r="T62" s="96">
        <f>Odessa!T62+MAX(145,T$2*вспомогат!$J$18)</f>
        <v>2639.3999999999996</v>
      </c>
      <c r="U62" s="96">
        <f>Odessa!U62+MAX(145,U$2*вспомогат!$J$18)</f>
        <v>2832</v>
      </c>
      <c r="V62" s="96">
        <f>Odessa!V62+MAX(145,V$2*вспомогат!$J$18)</f>
        <v>3024.6</v>
      </c>
      <c r="W62" s="96">
        <f>Odessa!W62+MAX(145,W$2*вспомогат!$J$18)</f>
        <v>3217.2</v>
      </c>
      <c r="X62" s="96">
        <f>Odessa!X62+MAX(145,X$2*вспомогат!$J$18)</f>
        <v>3409.8</v>
      </c>
      <c r="Y62" s="96">
        <f>Odessa!Y62+MAX(145,Y$2*вспомогат!$J$18)</f>
        <v>3602.3999999999996</v>
      </c>
      <c r="Z62" s="96">
        <f>Odessa!Z62+MAX(145,Z$2*вспомогат!$J$18)</f>
        <v>3795</v>
      </c>
    </row>
    <row r="63" spans="2:26">
      <c r="B63" s="88" t="s">
        <v>87</v>
      </c>
      <c r="C63" s="88" t="s">
        <v>85</v>
      </c>
      <c r="D63" s="89" t="s">
        <v>9</v>
      </c>
      <c r="E63" s="94"/>
      <c r="F63" s="95"/>
      <c r="G63" s="96">
        <f>Odessa!G63+MAX(145,G$2*вспомогат!$J$18)</f>
        <v>393.6</v>
      </c>
      <c r="H63" s="96">
        <f>Odessa!H63+MAX(145,H$2*вспомогат!$J$18)</f>
        <v>599.20000000000005</v>
      </c>
      <c r="I63" s="96">
        <f>Odessa!I63+MAX(145,I$2*вспомогат!$J$18)</f>
        <v>804.8</v>
      </c>
      <c r="J63" s="96">
        <f>Odessa!J63+MAX(145,J$2*вспомогат!$J$18)</f>
        <v>1010.4</v>
      </c>
      <c r="K63" s="96">
        <f>Odessa!K63+MAX(145,K$2*вспомогат!$J$18)</f>
        <v>1196</v>
      </c>
      <c r="L63" s="96">
        <f>Odessa!L63+MAX(145,L$2*вспомогат!$J$18)</f>
        <v>1436.6</v>
      </c>
      <c r="M63" s="96">
        <f>Odessa!M63+MAX(145,M$2*вспомогат!$J$18)</f>
        <v>1677.1999999999998</v>
      </c>
      <c r="N63" s="96">
        <f>Odessa!N63+MAX(145,N$2*вспомогат!$J$18)</f>
        <v>1917.8</v>
      </c>
      <c r="O63" s="96">
        <f>Odessa!O63+MAX(145,O$2*вспомогат!$J$18)</f>
        <v>2158.4</v>
      </c>
      <c r="P63" s="96">
        <f>Odessa!P63+MAX(145,P$2*вспомогат!$J$18)</f>
        <v>2399</v>
      </c>
      <c r="Q63" s="96">
        <f>Odessa!Q63+MAX(145,Q$2*вспомогат!$J$18)</f>
        <v>2589.6</v>
      </c>
      <c r="R63" s="96">
        <f>Odessa!R63+MAX(145,R$2*вспомогат!$J$18)</f>
        <v>2830.2</v>
      </c>
      <c r="S63" s="96">
        <f>Odessa!S63+MAX(145,S$2*вспомогат!$J$18)</f>
        <v>3070.8</v>
      </c>
      <c r="T63" s="96">
        <f>Odessa!T63+MAX(145,T$2*вспомогат!$J$18)</f>
        <v>3311.3999999999996</v>
      </c>
      <c r="U63" s="96">
        <f>Odessa!U63+MAX(145,U$2*вспомогат!$J$18)</f>
        <v>3552</v>
      </c>
      <c r="V63" s="96">
        <f>Odessa!V63+MAX(145,V$2*вспомогат!$J$18)</f>
        <v>3792.6</v>
      </c>
      <c r="W63" s="96">
        <f>Odessa!W63+MAX(145,W$2*вспомогат!$J$18)</f>
        <v>4033.2</v>
      </c>
      <c r="X63" s="96">
        <f>Odessa!X63+MAX(145,X$2*вспомогат!$J$18)</f>
        <v>4273.8</v>
      </c>
      <c r="Y63" s="96">
        <f>Odessa!Y63+MAX(145,Y$2*вспомогат!$J$18)</f>
        <v>4514.3999999999996</v>
      </c>
      <c r="Z63" s="96">
        <f>Odessa!Z63+MAX(145,Z$2*вспомогат!$J$18)</f>
        <v>4755</v>
      </c>
    </row>
    <row r="64" spans="2:26">
      <c r="B64" s="88" t="s">
        <v>88</v>
      </c>
      <c r="C64" s="88" t="s">
        <v>85</v>
      </c>
      <c r="D64" s="89" t="s">
        <v>9</v>
      </c>
      <c r="E64" s="94"/>
      <c r="F64" s="95"/>
      <c r="G64" s="96">
        <f>Odessa!G64+MAX(145,G$2*вспомогат!$J$18)</f>
        <v>416.6</v>
      </c>
      <c r="H64" s="96">
        <f>Odessa!H64+MAX(145,H$2*вспомогат!$J$18)</f>
        <v>645.20000000000005</v>
      </c>
      <c r="I64" s="96">
        <f>Odessa!I64+MAX(145,I$2*вспомогат!$J$18)</f>
        <v>873.8</v>
      </c>
      <c r="J64" s="96">
        <f>Odessa!J64+MAX(145,J$2*вспомогат!$J$18)</f>
        <v>1102.4000000000001</v>
      </c>
      <c r="K64" s="96">
        <f>Odessa!K64+MAX(145,K$2*вспомогат!$J$18)</f>
        <v>1311</v>
      </c>
      <c r="L64" s="96">
        <f>Odessa!L64+MAX(145,L$2*вспомогат!$J$18)</f>
        <v>1574.6</v>
      </c>
      <c r="M64" s="96">
        <f>Odessa!M64+MAX(145,M$2*вспомогат!$J$18)</f>
        <v>1838.1999999999998</v>
      </c>
      <c r="N64" s="96">
        <f>Odessa!N64+MAX(145,N$2*вспомогат!$J$18)</f>
        <v>2101.8000000000002</v>
      </c>
      <c r="O64" s="96">
        <f>Odessa!O64+MAX(145,O$2*вспомогат!$J$18)</f>
        <v>2365.4</v>
      </c>
      <c r="P64" s="96">
        <f>Odessa!P64+MAX(145,P$2*вспомогат!$J$18)</f>
        <v>2629</v>
      </c>
      <c r="Q64" s="96">
        <f>Odessa!Q64+MAX(145,Q$2*вспомогат!$J$18)</f>
        <v>2842.6</v>
      </c>
      <c r="R64" s="96">
        <f>Odessa!R64+MAX(145,R$2*вспомогат!$J$18)</f>
        <v>3106.2</v>
      </c>
      <c r="S64" s="96">
        <f>Odessa!S64+MAX(145,S$2*вспомогат!$J$18)</f>
        <v>3369.8</v>
      </c>
      <c r="T64" s="96">
        <f>Odessa!T64+MAX(145,T$2*вспомогат!$J$18)</f>
        <v>3633.3999999999996</v>
      </c>
      <c r="U64" s="96">
        <f>Odessa!U64+MAX(145,U$2*вспомогат!$J$18)</f>
        <v>3897</v>
      </c>
      <c r="V64" s="96">
        <f>Odessa!V64+MAX(145,V$2*вспомогат!$J$18)</f>
        <v>4160.6000000000004</v>
      </c>
      <c r="W64" s="96">
        <f>Odessa!W64+MAX(145,W$2*вспомогат!$J$18)</f>
        <v>4424.2</v>
      </c>
      <c r="X64" s="96">
        <f>Odessa!X64+MAX(145,X$2*вспомогат!$J$18)</f>
        <v>4687.8</v>
      </c>
      <c r="Y64" s="96">
        <f>Odessa!Y64+MAX(145,Y$2*вспомогат!$J$18)</f>
        <v>4951.3999999999996</v>
      </c>
      <c r="Z64" s="96">
        <f>Odessa!Z64+MAX(145,Z$2*вспомогат!$J$18)</f>
        <v>5215</v>
      </c>
    </row>
    <row r="65" spans="2:26">
      <c r="B65" s="88" t="s">
        <v>89</v>
      </c>
      <c r="C65" s="88" t="s">
        <v>90</v>
      </c>
      <c r="D65" s="89" t="s">
        <v>13</v>
      </c>
      <c r="E65" s="94"/>
      <c r="F65" s="95"/>
      <c r="G65" s="96">
        <f>Odessa!G65+MAX(145,G$2*вспомогат!$J$18)</f>
        <v>282.5090909090909</v>
      </c>
      <c r="H65" s="96">
        <f>Odessa!H65+MAX(145,H$2*вспомогат!$J$18)</f>
        <v>377.0181818181818</v>
      </c>
      <c r="I65" s="96">
        <f>Odessa!I65+MAX(145,I$2*вспомогат!$J$18)</f>
        <v>471.5272727272727</v>
      </c>
      <c r="J65" s="96">
        <f>Odessa!J65+MAX(145,J$2*вспомогат!$J$18)</f>
        <v>566.0363636363636</v>
      </c>
      <c r="K65" s="96">
        <f>Odessa!K65+MAX(145,K$2*вспомогат!$J$18)</f>
        <v>640.5454545454545</v>
      </c>
      <c r="L65" s="96">
        <f>Odessa!L65+MAX(145,L$2*вспомогат!$J$18)</f>
        <v>770.0545454545454</v>
      </c>
      <c r="M65" s="96">
        <f>Odessa!M65+MAX(145,M$2*вспомогат!$J$18)</f>
        <v>899.56363636363631</v>
      </c>
      <c r="N65" s="96">
        <f>Odessa!N65+MAX(145,N$2*вспомогат!$J$18)</f>
        <v>1029.0727272727272</v>
      </c>
      <c r="O65" s="96">
        <f>Odessa!O65+MAX(145,O$2*вспомогат!$J$18)</f>
        <v>1158.5818181818181</v>
      </c>
      <c r="P65" s="96">
        <f>Odessa!P65+MAX(145,P$2*вспомогат!$J$18)</f>
        <v>1288.090909090909</v>
      </c>
      <c r="Q65" s="96">
        <f>Odessa!Q65+MAX(145,Q$2*вспомогат!$J$18)</f>
        <v>1367.6</v>
      </c>
      <c r="R65" s="96">
        <f>Odessa!R65+MAX(145,R$2*вспомогат!$J$18)</f>
        <v>1497.1090909090908</v>
      </c>
      <c r="S65" s="96">
        <f>Odessa!S65+MAX(145,S$2*вспомогат!$J$18)</f>
        <v>1626.6181818181817</v>
      </c>
      <c r="T65" s="96">
        <f>Odessa!T65+MAX(145,T$2*вспомогат!$J$18)</f>
        <v>1756.1272727272726</v>
      </c>
      <c r="U65" s="96">
        <f>Odessa!U65+MAX(145,U$2*вспомогат!$J$18)</f>
        <v>1885.6363636363635</v>
      </c>
      <c r="V65" s="96">
        <f>Odessa!V65+MAX(145,V$2*вспомогат!$J$18)</f>
        <v>2015.1454545454544</v>
      </c>
      <c r="W65" s="96">
        <f>Odessa!W65+MAX(145,W$2*вспомогат!$J$18)</f>
        <v>2144.6545454545453</v>
      </c>
      <c r="X65" s="96">
        <f>Odessa!X65+MAX(145,X$2*вспомогат!$J$18)</f>
        <v>2274.1636363636362</v>
      </c>
      <c r="Y65" s="96">
        <f>Odessa!Y65+MAX(145,Y$2*вспомогат!$J$18)</f>
        <v>2403.6727272727271</v>
      </c>
      <c r="Z65" s="96">
        <f>Odessa!Z65+MAX(145,Z$2*вспомогат!$J$18)</f>
        <v>2533.181818181818</v>
      </c>
    </row>
    <row r="66" spans="2:26">
      <c r="B66" s="88" t="s">
        <v>91</v>
      </c>
      <c r="C66" s="88" t="s">
        <v>90</v>
      </c>
      <c r="D66" s="89" t="s">
        <v>13</v>
      </c>
      <c r="E66" s="94"/>
      <c r="F66" s="95"/>
      <c r="G66" s="96">
        <f>Odessa!G66+MAX(145,G$2*вспомогат!$J$18)</f>
        <v>287.5090909090909</v>
      </c>
      <c r="H66" s="96">
        <f>Odessa!H66+MAX(145,H$2*вспомогат!$J$18)</f>
        <v>387.0181818181818</v>
      </c>
      <c r="I66" s="96">
        <f>Odessa!I66+MAX(145,I$2*вспомогат!$J$18)</f>
        <v>486.5272727272727</v>
      </c>
      <c r="J66" s="96">
        <f>Odessa!J66+MAX(145,J$2*вспомогат!$J$18)</f>
        <v>586.0363636363636</v>
      </c>
      <c r="K66" s="96">
        <f>Odessa!K66+MAX(145,K$2*вспомогат!$J$18)</f>
        <v>665.5454545454545</v>
      </c>
      <c r="L66" s="96">
        <f>Odessa!L66+MAX(145,L$2*вспомогат!$J$18)</f>
        <v>800.0545454545454</v>
      </c>
      <c r="M66" s="96">
        <f>Odessa!M66+MAX(145,M$2*вспомогат!$J$18)</f>
        <v>934.56363636363631</v>
      </c>
      <c r="N66" s="96">
        <f>Odessa!N66+MAX(145,N$2*вспомогат!$J$18)</f>
        <v>1069.0727272727272</v>
      </c>
      <c r="O66" s="96">
        <f>Odessa!O66+MAX(145,O$2*вспомогат!$J$18)</f>
        <v>1203.5818181818181</v>
      </c>
      <c r="P66" s="96">
        <f>Odessa!P66+MAX(145,P$2*вспомогат!$J$18)</f>
        <v>1338.090909090909</v>
      </c>
      <c r="Q66" s="96">
        <f>Odessa!Q66+MAX(145,Q$2*вспомогат!$J$18)</f>
        <v>1422.6</v>
      </c>
      <c r="R66" s="96">
        <f>Odessa!R66+MAX(145,R$2*вспомогат!$J$18)</f>
        <v>1557.1090909090908</v>
      </c>
      <c r="S66" s="96">
        <f>Odessa!S66+MAX(145,S$2*вспомогат!$J$18)</f>
        <v>1691.6181818181817</v>
      </c>
      <c r="T66" s="96">
        <f>Odessa!T66+MAX(145,T$2*вспомогат!$J$18)</f>
        <v>1826.1272727272726</v>
      </c>
      <c r="U66" s="96">
        <f>Odessa!U66+MAX(145,U$2*вспомогат!$J$18)</f>
        <v>1960.6363636363635</v>
      </c>
      <c r="V66" s="96">
        <f>Odessa!V66+MAX(145,V$2*вспомогат!$J$18)</f>
        <v>2095.1454545454544</v>
      </c>
      <c r="W66" s="96">
        <f>Odessa!W66+MAX(145,W$2*вспомогат!$J$18)</f>
        <v>2229.6545454545453</v>
      </c>
      <c r="X66" s="96">
        <f>Odessa!X66+MAX(145,X$2*вспомогат!$J$18)</f>
        <v>2364.1636363636362</v>
      </c>
      <c r="Y66" s="96">
        <f>Odessa!Y66+MAX(145,Y$2*вспомогат!$J$18)</f>
        <v>2498.6727272727271</v>
      </c>
      <c r="Z66" s="96">
        <f>Odessa!Z66+MAX(145,Z$2*вспомогат!$J$18)</f>
        <v>2633.181818181818</v>
      </c>
    </row>
    <row r="67" spans="2:26">
      <c r="B67" s="85" t="s">
        <v>9</v>
      </c>
      <c r="C67" s="85" t="s">
        <v>115</v>
      </c>
      <c r="D67" s="89" t="s">
        <v>191</v>
      </c>
      <c r="E67" s="94"/>
      <c r="F67" s="95"/>
      <c r="G67" s="96">
        <f>Odessa!G67+MAX(145,G$2*вспомогат!$J$18)</f>
        <v>281.60000000000002</v>
      </c>
      <c r="H67" s="96">
        <f>Odessa!H67+MAX(145,H$2*вспомогат!$J$18)</f>
        <v>375.2</v>
      </c>
      <c r="I67" s="96">
        <f>Odessa!I67+MAX(145,I$2*вспомогат!$J$18)</f>
        <v>468.79999999999995</v>
      </c>
      <c r="J67" s="96">
        <f>Odessa!J67+MAX(145,J$2*вспомогат!$J$18)</f>
        <v>562.4</v>
      </c>
      <c r="K67" s="96">
        <f>Odessa!K67+MAX(145,K$2*вспомогат!$J$18)</f>
        <v>636</v>
      </c>
      <c r="L67" s="96">
        <f>Odessa!L67+MAX(145,L$2*вспомогат!$J$18)</f>
        <v>764.59999999999991</v>
      </c>
      <c r="M67" s="96">
        <f>Odessa!M67+MAX(145,M$2*вспомогат!$J$18)</f>
        <v>893.19999999999993</v>
      </c>
      <c r="N67" s="96">
        <f>Odessa!N67+MAX(145,N$2*вспомогат!$J$18)</f>
        <v>1021.8</v>
      </c>
      <c r="O67" s="96">
        <f>Odessa!O67+MAX(145,O$2*вспомогат!$J$18)</f>
        <v>1150.4000000000001</v>
      </c>
      <c r="P67" s="96">
        <f>Odessa!P67+MAX(145,P$2*вспомогат!$J$18)</f>
        <v>1279</v>
      </c>
      <c r="Q67" s="96">
        <f>Odessa!Q67+MAX(145,Q$2*вспомогат!$J$18)</f>
        <v>1357.6</v>
      </c>
      <c r="R67" s="96">
        <f>Odessa!R67+MAX(145,R$2*вспомогат!$J$18)</f>
        <v>1486.1999999999998</v>
      </c>
      <c r="S67" s="96">
        <f>Odessa!S67+MAX(145,S$2*вспомогат!$J$18)</f>
        <v>1614.8</v>
      </c>
      <c r="T67" s="96">
        <f>Odessa!T67+MAX(145,T$2*вспомогат!$J$18)</f>
        <v>1743.3999999999999</v>
      </c>
      <c r="U67" s="96">
        <f>Odessa!U67+MAX(145,U$2*вспомогат!$J$18)</f>
        <v>1872</v>
      </c>
      <c r="V67" s="96">
        <f>Odessa!V67+MAX(145,V$2*вспомогат!$J$18)</f>
        <v>2000.6</v>
      </c>
      <c r="W67" s="96">
        <f>Odessa!W67+MAX(145,W$2*вспомогат!$J$18)</f>
        <v>2129.1999999999998</v>
      </c>
      <c r="X67" s="96">
        <f>Odessa!X67+MAX(145,X$2*вспомогат!$J$18)</f>
        <v>2257.8000000000002</v>
      </c>
      <c r="Y67" s="96">
        <f>Odessa!Y67+MAX(145,Y$2*вспомогат!$J$18)</f>
        <v>2386.3999999999996</v>
      </c>
      <c r="Z67" s="96">
        <f>Odessa!Z67+MAX(145,Z$2*вспомогат!$J$18)</f>
        <v>2515</v>
      </c>
    </row>
    <row r="68" spans="2:26">
      <c r="B68" s="88" t="s">
        <v>92</v>
      </c>
      <c r="C68" s="88" t="s">
        <v>93</v>
      </c>
      <c r="D68" s="89" t="s">
        <v>9</v>
      </c>
      <c r="E68" s="94"/>
      <c r="F68" s="95"/>
      <c r="G68" s="96">
        <f>Odessa!G68+MAX(145,G$2*вспомогат!$J$18)</f>
        <v>323.60000000000002</v>
      </c>
      <c r="H68" s="96">
        <f>Odessa!H68+MAX(145,H$2*вспомогат!$J$18)</f>
        <v>459.2</v>
      </c>
      <c r="I68" s="96">
        <f>Odessa!I68+MAX(145,I$2*вспомогат!$J$18)</f>
        <v>594.79999999999995</v>
      </c>
      <c r="J68" s="96">
        <f>Odessa!J68+MAX(145,J$2*вспомогат!$J$18)</f>
        <v>730.4</v>
      </c>
      <c r="K68" s="96">
        <f>Odessa!K68+MAX(145,K$2*вспомогат!$J$18)</f>
        <v>846</v>
      </c>
      <c r="L68" s="96">
        <f>Odessa!L68+MAX(145,L$2*вспомогат!$J$18)</f>
        <v>1016.5999999999999</v>
      </c>
      <c r="M68" s="96">
        <f>Odessa!M68+MAX(145,M$2*вспомогат!$J$18)</f>
        <v>1187.1999999999998</v>
      </c>
      <c r="N68" s="96">
        <f>Odessa!N68+MAX(145,N$2*вспомогат!$J$18)</f>
        <v>1357.8</v>
      </c>
      <c r="O68" s="96">
        <f>Odessa!O68+MAX(145,O$2*вспомогат!$J$18)</f>
        <v>1528.4</v>
      </c>
      <c r="P68" s="96">
        <f>Odessa!P68+MAX(145,P$2*вспомогат!$J$18)</f>
        <v>1699</v>
      </c>
      <c r="Q68" s="96">
        <f>Odessa!Q68+MAX(145,Q$2*вспомогат!$J$18)</f>
        <v>1819.6</v>
      </c>
      <c r="R68" s="96">
        <f>Odessa!R68+MAX(145,R$2*вспомогат!$J$18)</f>
        <v>1990.1999999999998</v>
      </c>
      <c r="S68" s="96">
        <f>Odessa!S68+MAX(145,S$2*вспомогат!$J$18)</f>
        <v>2160.8000000000002</v>
      </c>
      <c r="T68" s="96">
        <f>Odessa!T68+MAX(145,T$2*вспомогат!$J$18)</f>
        <v>2331.3999999999996</v>
      </c>
      <c r="U68" s="96">
        <f>Odessa!U68+MAX(145,U$2*вспомогат!$J$18)</f>
        <v>2502</v>
      </c>
      <c r="V68" s="96">
        <f>Odessa!V68+MAX(145,V$2*вспомогат!$J$18)</f>
        <v>2672.6</v>
      </c>
      <c r="W68" s="96">
        <f>Odessa!W68+MAX(145,W$2*вспомогат!$J$18)</f>
        <v>2843.2</v>
      </c>
      <c r="X68" s="96">
        <f>Odessa!X68+MAX(145,X$2*вспомогат!$J$18)</f>
        <v>3013.8</v>
      </c>
      <c r="Y68" s="96">
        <f>Odessa!Y68+MAX(145,Y$2*вспомогат!$J$18)</f>
        <v>3184.3999999999996</v>
      </c>
      <c r="Z68" s="96">
        <f>Odessa!Z68+MAX(145,Z$2*вспомогат!$J$18)</f>
        <v>3355</v>
      </c>
    </row>
    <row r="69" spans="2:26">
      <c r="B69" s="88" t="s">
        <v>94</v>
      </c>
      <c r="C69" s="88" t="s">
        <v>95</v>
      </c>
      <c r="D69" s="89" t="s">
        <v>13</v>
      </c>
      <c r="E69" s="94"/>
      <c r="F69" s="95"/>
      <c r="G69" s="96">
        <f>Odessa!G69+MAX(145,G$2*вспомогат!$J$18)</f>
        <v>282.5090909090909</v>
      </c>
      <c r="H69" s="96">
        <f>Odessa!H69+MAX(145,H$2*вспомогат!$J$18)</f>
        <v>377.0181818181818</v>
      </c>
      <c r="I69" s="96">
        <f>Odessa!I69+MAX(145,I$2*вспомогат!$J$18)</f>
        <v>471.5272727272727</v>
      </c>
      <c r="J69" s="96">
        <f>Odessa!J69+MAX(145,J$2*вспомогат!$J$18)</f>
        <v>566.0363636363636</v>
      </c>
      <c r="K69" s="96">
        <f>Odessa!K69+MAX(145,K$2*вспомогат!$J$18)</f>
        <v>640.5454545454545</v>
      </c>
      <c r="L69" s="96">
        <f>Odessa!L69+MAX(145,L$2*вспомогат!$J$18)</f>
        <v>770.0545454545454</v>
      </c>
      <c r="M69" s="96">
        <f>Odessa!M69+MAX(145,M$2*вспомогат!$J$18)</f>
        <v>899.56363636363631</v>
      </c>
      <c r="N69" s="96">
        <f>Odessa!N69+MAX(145,N$2*вспомогат!$J$18)</f>
        <v>1029.0727272727272</v>
      </c>
      <c r="O69" s="96">
        <f>Odessa!O69+MAX(145,O$2*вспомогат!$J$18)</f>
        <v>1158.5818181818181</v>
      </c>
      <c r="P69" s="96">
        <f>Odessa!P69+MAX(145,P$2*вспомогат!$J$18)</f>
        <v>1288.090909090909</v>
      </c>
      <c r="Q69" s="96">
        <f>Odessa!Q69+MAX(145,Q$2*вспомогат!$J$18)</f>
        <v>1367.6</v>
      </c>
      <c r="R69" s="96">
        <f>Odessa!R69+MAX(145,R$2*вспомогат!$J$18)</f>
        <v>1497.1090909090908</v>
      </c>
      <c r="S69" s="96">
        <f>Odessa!S69+MAX(145,S$2*вспомогат!$J$18)</f>
        <v>1626.6181818181817</v>
      </c>
      <c r="T69" s="96">
        <f>Odessa!T69+MAX(145,T$2*вспомогат!$J$18)</f>
        <v>1756.1272727272726</v>
      </c>
      <c r="U69" s="96">
        <f>Odessa!U69+MAX(145,U$2*вспомогат!$J$18)</f>
        <v>1885.6363636363635</v>
      </c>
      <c r="V69" s="96">
        <f>Odessa!V69+MAX(145,V$2*вспомогат!$J$18)</f>
        <v>2015.1454545454544</v>
      </c>
      <c r="W69" s="96">
        <f>Odessa!W69+MAX(145,W$2*вспомогат!$J$18)</f>
        <v>2144.6545454545453</v>
      </c>
      <c r="X69" s="96">
        <f>Odessa!X69+MAX(145,X$2*вспомогат!$J$18)</f>
        <v>2274.1636363636362</v>
      </c>
      <c r="Y69" s="96">
        <f>Odessa!Y69+MAX(145,Y$2*вспомогат!$J$18)</f>
        <v>2403.6727272727271</v>
      </c>
      <c r="Z69" s="96">
        <f>Odessa!Z69+MAX(145,Z$2*вспомогат!$J$18)</f>
        <v>2533.181818181818</v>
      </c>
    </row>
    <row r="70" spans="2:26">
      <c r="B70" s="88" t="s">
        <v>96</v>
      </c>
      <c r="C70" s="88" t="s">
        <v>95</v>
      </c>
      <c r="D70" s="89" t="s">
        <v>13</v>
      </c>
      <c r="E70" s="94"/>
      <c r="F70" s="95"/>
      <c r="G70" s="96">
        <f>Odessa!G70+MAX(145,G$2*вспомогат!$J$18)</f>
        <v>282.5090909090909</v>
      </c>
      <c r="H70" s="96">
        <f>Odessa!H70+MAX(145,H$2*вспомогат!$J$18)</f>
        <v>377.0181818181818</v>
      </c>
      <c r="I70" s="96">
        <f>Odessa!I70+MAX(145,I$2*вспомогат!$J$18)</f>
        <v>471.5272727272727</v>
      </c>
      <c r="J70" s="96">
        <f>Odessa!J70+MAX(145,J$2*вспомогат!$J$18)</f>
        <v>566.0363636363636</v>
      </c>
      <c r="K70" s="96">
        <f>Odessa!K70+MAX(145,K$2*вспомогат!$J$18)</f>
        <v>640.5454545454545</v>
      </c>
      <c r="L70" s="96">
        <f>Odessa!L70+MAX(145,L$2*вспомогат!$J$18)</f>
        <v>770.0545454545454</v>
      </c>
      <c r="M70" s="96">
        <f>Odessa!M70+MAX(145,M$2*вспомогат!$J$18)</f>
        <v>899.56363636363631</v>
      </c>
      <c r="N70" s="96">
        <f>Odessa!N70+MAX(145,N$2*вспомогат!$J$18)</f>
        <v>1029.0727272727272</v>
      </c>
      <c r="O70" s="96">
        <f>Odessa!O70+MAX(145,O$2*вспомогат!$J$18)</f>
        <v>1158.5818181818181</v>
      </c>
      <c r="P70" s="96">
        <f>Odessa!P70+MAX(145,P$2*вспомогат!$J$18)</f>
        <v>1288.090909090909</v>
      </c>
      <c r="Q70" s="96">
        <f>Odessa!Q70+MAX(145,Q$2*вспомогат!$J$18)</f>
        <v>1367.6</v>
      </c>
      <c r="R70" s="96">
        <f>Odessa!R70+MAX(145,R$2*вспомогат!$J$18)</f>
        <v>1497.1090909090908</v>
      </c>
      <c r="S70" s="96">
        <f>Odessa!S70+MAX(145,S$2*вспомогат!$J$18)</f>
        <v>1626.6181818181817</v>
      </c>
      <c r="T70" s="96">
        <f>Odessa!T70+MAX(145,T$2*вспомогат!$J$18)</f>
        <v>1756.1272727272726</v>
      </c>
      <c r="U70" s="96">
        <f>Odessa!U70+MAX(145,U$2*вспомогат!$J$18)</f>
        <v>1885.6363636363635</v>
      </c>
      <c r="V70" s="96">
        <f>Odessa!V70+MAX(145,V$2*вспомогат!$J$18)</f>
        <v>2015.1454545454544</v>
      </c>
      <c r="W70" s="96">
        <f>Odessa!W70+MAX(145,W$2*вспомогат!$J$18)</f>
        <v>2144.6545454545453</v>
      </c>
      <c r="X70" s="96">
        <f>Odessa!X70+MAX(145,X$2*вспомогат!$J$18)</f>
        <v>2274.1636363636362</v>
      </c>
      <c r="Y70" s="96">
        <f>Odessa!Y70+MAX(145,Y$2*вспомогат!$J$18)</f>
        <v>2403.6727272727271</v>
      </c>
      <c r="Z70" s="96">
        <f>Odessa!Z70+MAX(145,Z$2*вспомогат!$J$18)</f>
        <v>2533.181818181818</v>
      </c>
    </row>
    <row r="71" spans="2:26">
      <c r="B71" s="88" t="s">
        <v>97</v>
      </c>
      <c r="C71" s="88" t="s">
        <v>95</v>
      </c>
      <c r="D71" s="89" t="s">
        <v>13</v>
      </c>
      <c r="E71" s="94"/>
      <c r="F71" s="95"/>
      <c r="G71" s="96">
        <f>Odessa!G71+MAX(145,G$2*вспомогат!$J$18)</f>
        <v>282.5090909090909</v>
      </c>
      <c r="H71" s="96">
        <f>Odessa!H71+MAX(145,H$2*вспомогат!$J$18)</f>
        <v>377.0181818181818</v>
      </c>
      <c r="I71" s="96">
        <f>Odessa!I71+MAX(145,I$2*вспомогат!$J$18)</f>
        <v>471.5272727272727</v>
      </c>
      <c r="J71" s="96">
        <f>Odessa!J71+MAX(145,J$2*вспомогат!$J$18)</f>
        <v>566.0363636363636</v>
      </c>
      <c r="K71" s="96">
        <f>Odessa!K71+MAX(145,K$2*вспомогат!$J$18)</f>
        <v>640.5454545454545</v>
      </c>
      <c r="L71" s="96">
        <f>Odessa!L71+MAX(145,L$2*вспомогат!$J$18)</f>
        <v>770.0545454545454</v>
      </c>
      <c r="M71" s="96">
        <f>Odessa!M71+MAX(145,M$2*вспомогат!$J$18)</f>
        <v>899.56363636363631</v>
      </c>
      <c r="N71" s="96">
        <f>Odessa!N71+MAX(145,N$2*вспомогат!$J$18)</f>
        <v>1029.0727272727272</v>
      </c>
      <c r="O71" s="96">
        <f>Odessa!O71+MAX(145,O$2*вспомогат!$J$18)</f>
        <v>1158.5818181818181</v>
      </c>
      <c r="P71" s="96">
        <f>Odessa!P71+MAX(145,P$2*вспомогат!$J$18)</f>
        <v>1288.090909090909</v>
      </c>
      <c r="Q71" s="96">
        <f>Odessa!Q71+MAX(145,Q$2*вспомогат!$J$18)</f>
        <v>1367.6</v>
      </c>
      <c r="R71" s="96">
        <f>Odessa!R71+MAX(145,R$2*вспомогат!$J$18)</f>
        <v>1497.1090909090908</v>
      </c>
      <c r="S71" s="96">
        <f>Odessa!S71+MAX(145,S$2*вспомогат!$J$18)</f>
        <v>1626.6181818181817</v>
      </c>
      <c r="T71" s="96">
        <f>Odessa!T71+MAX(145,T$2*вспомогат!$J$18)</f>
        <v>1756.1272727272726</v>
      </c>
      <c r="U71" s="96">
        <f>Odessa!U71+MAX(145,U$2*вспомогат!$J$18)</f>
        <v>1885.6363636363635</v>
      </c>
      <c r="V71" s="96">
        <f>Odessa!V71+MAX(145,V$2*вспомогат!$J$18)</f>
        <v>2015.1454545454544</v>
      </c>
      <c r="W71" s="96">
        <f>Odessa!W71+MAX(145,W$2*вспомогат!$J$18)</f>
        <v>2144.6545454545453</v>
      </c>
      <c r="X71" s="96">
        <f>Odessa!X71+MAX(145,X$2*вспомогат!$J$18)</f>
        <v>2274.1636363636362</v>
      </c>
      <c r="Y71" s="96">
        <f>Odessa!Y71+MAX(145,Y$2*вспомогат!$J$18)</f>
        <v>2403.6727272727271</v>
      </c>
      <c r="Z71" s="96">
        <f>Odessa!Z71+MAX(145,Z$2*вспомогат!$J$18)</f>
        <v>2533.181818181818</v>
      </c>
    </row>
    <row r="72" spans="2:26">
      <c r="B72" s="88" t="s">
        <v>98</v>
      </c>
      <c r="C72" s="88" t="s">
        <v>99</v>
      </c>
      <c r="D72" s="89" t="s">
        <v>13</v>
      </c>
      <c r="E72" s="94"/>
      <c r="F72" s="95"/>
      <c r="G72" s="96">
        <f>Odessa!G72+MAX(145,G$2*вспомогат!$J$18)</f>
        <v>282.5090909090909</v>
      </c>
      <c r="H72" s="96">
        <f>Odessa!H72+MAX(145,H$2*вспомогат!$J$18)</f>
        <v>377.0181818181818</v>
      </c>
      <c r="I72" s="96">
        <f>Odessa!I72+MAX(145,I$2*вспомогат!$J$18)</f>
        <v>471.5272727272727</v>
      </c>
      <c r="J72" s="96">
        <f>Odessa!J72+MAX(145,J$2*вспомогат!$J$18)</f>
        <v>566.0363636363636</v>
      </c>
      <c r="K72" s="96">
        <f>Odessa!K72+MAX(145,K$2*вспомогат!$J$18)</f>
        <v>640.5454545454545</v>
      </c>
      <c r="L72" s="96">
        <f>Odessa!L72+MAX(145,L$2*вспомогат!$J$18)</f>
        <v>770.0545454545454</v>
      </c>
      <c r="M72" s="96">
        <f>Odessa!M72+MAX(145,M$2*вспомогат!$J$18)</f>
        <v>899.56363636363631</v>
      </c>
      <c r="N72" s="96">
        <f>Odessa!N72+MAX(145,N$2*вспомогат!$J$18)</f>
        <v>1029.0727272727272</v>
      </c>
      <c r="O72" s="96">
        <f>Odessa!O72+MAX(145,O$2*вспомогат!$J$18)</f>
        <v>1158.5818181818181</v>
      </c>
      <c r="P72" s="96">
        <f>Odessa!P72+MAX(145,P$2*вспомогат!$J$18)</f>
        <v>1288.090909090909</v>
      </c>
      <c r="Q72" s="96">
        <f>Odessa!Q72+MAX(145,Q$2*вспомогат!$J$18)</f>
        <v>1367.6</v>
      </c>
      <c r="R72" s="96">
        <f>Odessa!R72+MAX(145,R$2*вспомогат!$J$18)</f>
        <v>1497.1090909090908</v>
      </c>
      <c r="S72" s="96">
        <f>Odessa!S72+MAX(145,S$2*вспомогат!$J$18)</f>
        <v>1626.6181818181817</v>
      </c>
      <c r="T72" s="96">
        <f>Odessa!T72+MAX(145,T$2*вспомогат!$J$18)</f>
        <v>1756.1272727272726</v>
      </c>
      <c r="U72" s="96">
        <f>Odessa!U72+MAX(145,U$2*вспомогат!$J$18)</f>
        <v>1885.6363636363635</v>
      </c>
      <c r="V72" s="96">
        <f>Odessa!V72+MAX(145,V$2*вспомогат!$J$18)</f>
        <v>2015.1454545454544</v>
      </c>
      <c r="W72" s="96">
        <f>Odessa!W72+MAX(145,W$2*вспомогат!$J$18)</f>
        <v>2144.6545454545453</v>
      </c>
      <c r="X72" s="96">
        <f>Odessa!X72+MAX(145,X$2*вспомогат!$J$18)</f>
        <v>2274.1636363636362</v>
      </c>
      <c r="Y72" s="96">
        <f>Odessa!Y72+MAX(145,Y$2*вспомогат!$J$18)</f>
        <v>2403.6727272727271</v>
      </c>
      <c r="Z72" s="96">
        <f>Odessa!Z72+MAX(145,Z$2*вспомогат!$J$18)</f>
        <v>2533.181818181818</v>
      </c>
    </row>
    <row r="73" spans="2:26">
      <c r="B73" s="88" t="s">
        <v>100</v>
      </c>
      <c r="C73" s="88" t="s">
        <v>101</v>
      </c>
      <c r="D73" s="89" t="s">
        <v>9</v>
      </c>
      <c r="E73" s="94"/>
      <c r="F73" s="95"/>
      <c r="G73" s="96">
        <f>Odessa!G73+MAX(145,G$2*вспомогат!$J$18)</f>
        <v>326.60000000000002</v>
      </c>
      <c r="H73" s="96">
        <f>Odessa!H73+MAX(145,H$2*вспомогат!$J$18)</f>
        <v>465.2</v>
      </c>
      <c r="I73" s="96">
        <f>Odessa!I73+MAX(145,I$2*вспомогат!$J$18)</f>
        <v>603.79999999999995</v>
      </c>
      <c r="J73" s="96">
        <f>Odessa!J73+MAX(145,J$2*вспомогат!$J$18)</f>
        <v>742.4</v>
      </c>
      <c r="K73" s="96">
        <f>Odessa!K73+MAX(145,K$2*вспомогат!$J$18)</f>
        <v>861</v>
      </c>
      <c r="L73" s="96">
        <f>Odessa!L73+MAX(145,L$2*вспомогат!$J$18)</f>
        <v>1034.5999999999999</v>
      </c>
      <c r="M73" s="96">
        <f>Odessa!M73+MAX(145,M$2*вспомогат!$J$18)</f>
        <v>1208.1999999999998</v>
      </c>
      <c r="N73" s="96">
        <f>Odessa!N73+MAX(145,N$2*вспомогат!$J$18)</f>
        <v>1381.8</v>
      </c>
      <c r="O73" s="96">
        <f>Odessa!O73+MAX(145,O$2*вспомогат!$J$18)</f>
        <v>1555.4</v>
      </c>
      <c r="P73" s="96">
        <f>Odessa!P73+MAX(145,P$2*вспомогат!$J$18)</f>
        <v>1729</v>
      </c>
      <c r="Q73" s="96">
        <f>Odessa!Q73+MAX(145,Q$2*вспомогат!$J$18)</f>
        <v>1852.6</v>
      </c>
      <c r="R73" s="96">
        <f>Odessa!R73+MAX(145,R$2*вспомогат!$J$18)</f>
        <v>2026.1999999999998</v>
      </c>
      <c r="S73" s="96">
        <f>Odessa!S73+MAX(145,S$2*вспомогат!$J$18)</f>
        <v>2199.8000000000002</v>
      </c>
      <c r="T73" s="96">
        <f>Odessa!T73+MAX(145,T$2*вспомогат!$J$18)</f>
        <v>2373.3999999999996</v>
      </c>
      <c r="U73" s="96">
        <f>Odessa!U73+MAX(145,U$2*вспомогат!$J$18)</f>
        <v>2547</v>
      </c>
      <c r="V73" s="96">
        <f>Odessa!V73+MAX(145,V$2*вспомогат!$J$18)</f>
        <v>2720.6</v>
      </c>
      <c r="W73" s="96">
        <f>Odessa!W73+MAX(145,W$2*вспомогат!$J$18)</f>
        <v>2894.2</v>
      </c>
      <c r="X73" s="96">
        <f>Odessa!X73+MAX(145,X$2*вспомогат!$J$18)</f>
        <v>3067.8</v>
      </c>
      <c r="Y73" s="96">
        <f>Odessa!Y73+MAX(145,Y$2*вспомогат!$J$18)</f>
        <v>3241.3999999999996</v>
      </c>
      <c r="Z73" s="96">
        <f>Odessa!Z73+MAX(145,Z$2*вспомогат!$J$18)</f>
        <v>3415</v>
      </c>
    </row>
    <row r="74" spans="2:26">
      <c r="B74" s="88" t="s">
        <v>102</v>
      </c>
      <c r="C74" s="88" t="s">
        <v>103</v>
      </c>
      <c r="D74" s="89" t="s">
        <v>13</v>
      </c>
      <c r="E74" s="94"/>
      <c r="F74" s="95"/>
      <c r="G74" s="96">
        <f>Odessa!G74+MAX(145,G$2*вспомогат!$J$18)</f>
        <v>327.5090909090909</v>
      </c>
      <c r="H74" s="96">
        <f>Odessa!H74+MAX(145,H$2*вспомогат!$J$18)</f>
        <v>467.0181818181818</v>
      </c>
      <c r="I74" s="96">
        <f>Odessa!I74+MAX(145,I$2*вспомогат!$J$18)</f>
        <v>606.5272727272727</v>
      </c>
      <c r="J74" s="96">
        <f>Odessa!J74+MAX(145,J$2*вспомогат!$J$18)</f>
        <v>746.0363636363636</v>
      </c>
      <c r="K74" s="96">
        <f>Odessa!K74+MAX(145,K$2*вспомогат!$J$18)</f>
        <v>865.5454545454545</v>
      </c>
      <c r="L74" s="96">
        <f>Odessa!L74+MAX(145,L$2*вспомогат!$J$18)</f>
        <v>1040.0545454545454</v>
      </c>
      <c r="M74" s="96">
        <f>Odessa!M74+MAX(145,M$2*вспомогат!$J$18)</f>
        <v>1214.5636363636363</v>
      </c>
      <c r="N74" s="96">
        <f>Odessa!N74+MAX(145,N$2*вспомогат!$J$18)</f>
        <v>1389.0727272727272</v>
      </c>
      <c r="O74" s="96">
        <f>Odessa!O74+MAX(145,O$2*вспомогат!$J$18)</f>
        <v>1563.5818181818181</v>
      </c>
      <c r="P74" s="96">
        <f>Odessa!P74+MAX(145,P$2*вспомогат!$J$18)</f>
        <v>1738.090909090909</v>
      </c>
      <c r="Q74" s="96">
        <f>Odessa!Q74+MAX(145,Q$2*вспомогат!$J$18)</f>
        <v>1862.6</v>
      </c>
      <c r="R74" s="96">
        <f>Odessa!R74+MAX(145,R$2*вспомогат!$J$18)</f>
        <v>2037.1090909090908</v>
      </c>
      <c r="S74" s="96">
        <f>Odessa!S74+MAX(145,S$2*вспомогат!$J$18)</f>
        <v>2211.6181818181817</v>
      </c>
      <c r="T74" s="96">
        <f>Odessa!T74+MAX(145,T$2*вспомогат!$J$18)</f>
        <v>2386.1272727272726</v>
      </c>
      <c r="U74" s="96">
        <f>Odessa!U74+MAX(145,U$2*вспомогат!$J$18)</f>
        <v>2560.6363636363635</v>
      </c>
      <c r="V74" s="96">
        <f>Odessa!V74+MAX(145,V$2*вспомогат!$J$18)</f>
        <v>2735.1454545454544</v>
      </c>
      <c r="W74" s="96">
        <f>Odessa!W74+MAX(145,W$2*вспомогат!$J$18)</f>
        <v>2909.6545454545453</v>
      </c>
      <c r="X74" s="96">
        <f>Odessa!X74+MAX(145,X$2*вспомогат!$J$18)</f>
        <v>3084.1636363636362</v>
      </c>
      <c r="Y74" s="96">
        <f>Odessa!Y74+MAX(145,Y$2*вспомогат!$J$18)</f>
        <v>3258.6727272727271</v>
      </c>
      <c r="Z74" s="96">
        <f>Odessa!Z74+MAX(145,Z$2*вспомогат!$J$18)</f>
        <v>3433.181818181818</v>
      </c>
    </row>
    <row r="75" spans="2:26">
      <c r="B75" s="88" t="s">
        <v>105</v>
      </c>
      <c r="C75" s="88" t="s">
        <v>103</v>
      </c>
      <c r="D75" s="89" t="s">
        <v>230</v>
      </c>
      <c r="E75" s="94"/>
      <c r="F75" s="95"/>
      <c r="G75" s="96">
        <f>Odessa!G75+MAX(145,G$2*вспомогат!$J$18)</f>
        <v>431.6</v>
      </c>
      <c r="H75" s="96">
        <f>Odessa!H75+MAX(145,H$2*вспомогат!$J$18)</f>
        <v>675.2</v>
      </c>
      <c r="I75" s="96">
        <f>Odessa!I75+MAX(145,I$2*вспомогат!$J$18)</f>
        <v>918.8</v>
      </c>
      <c r="J75" s="96">
        <f>Odessa!J75+MAX(145,J$2*вспомогат!$J$18)</f>
        <v>1162.4000000000001</v>
      </c>
      <c r="K75" s="96">
        <f>Odessa!K75+MAX(145,K$2*вспомогат!$J$18)</f>
        <v>1386</v>
      </c>
      <c r="L75" s="96">
        <f>Odessa!L75+MAX(145,L$2*вспомогат!$J$18)</f>
        <v>1664.6</v>
      </c>
      <c r="M75" s="96">
        <f>Odessa!M75+MAX(145,M$2*вспомогат!$J$18)</f>
        <v>1943.1999999999998</v>
      </c>
      <c r="N75" s="96">
        <f>Odessa!N75+MAX(145,N$2*вспомогат!$J$18)</f>
        <v>2221.8000000000002</v>
      </c>
      <c r="O75" s="96">
        <f>Odessa!O75+MAX(145,O$2*вспомогат!$J$18)</f>
        <v>2500.3999999999996</v>
      </c>
      <c r="P75" s="96">
        <f>Odessa!P75+MAX(145,P$2*вспомогат!$J$18)</f>
        <v>2729</v>
      </c>
      <c r="Q75" s="96">
        <f>Odessa!Q75+MAX(145,Q$2*вспомогат!$J$18)</f>
        <v>3007.6</v>
      </c>
      <c r="R75" s="96">
        <f>Odessa!R75+MAX(145,R$2*вспомогат!$J$18)</f>
        <v>3286.2</v>
      </c>
      <c r="S75" s="96">
        <f>Odessa!S75+MAX(145,S$2*вспомогат!$J$18)</f>
        <v>3564.8</v>
      </c>
      <c r="T75" s="96">
        <f>Odessa!T75+MAX(145,T$2*вспомогат!$J$18)</f>
        <v>3843.3999999999996</v>
      </c>
      <c r="U75" s="96">
        <f>Odessa!U75+MAX(145,U$2*вспомогат!$J$18)</f>
        <v>4122</v>
      </c>
      <c r="V75" s="96">
        <f>Odessa!V75+MAX(145,V$2*вспомогат!$J$18)</f>
        <v>4400.6000000000004</v>
      </c>
      <c r="W75" s="96">
        <f>Odessa!W75+MAX(145,W$2*вспомогат!$J$18)</f>
        <v>4679.2</v>
      </c>
      <c r="X75" s="96">
        <f>Odessa!X75+MAX(145,X$2*вспомогат!$J$18)</f>
        <v>4957.7999999999993</v>
      </c>
      <c r="Y75" s="96">
        <f>Odessa!Y75+MAX(145,Y$2*вспомогат!$J$18)</f>
        <v>5236.3999999999996</v>
      </c>
      <c r="Z75" s="96">
        <f>Odessa!Z75+MAX(145,Z$2*вспомогат!$J$18)</f>
        <v>5515</v>
      </c>
    </row>
    <row r="76" spans="2:26">
      <c r="B76" s="88" t="s">
        <v>106</v>
      </c>
      <c r="C76" s="88" t="s">
        <v>103</v>
      </c>
      <c r="D76" s="89" t="s">
        <v>9</v>
      </c>
      <c r="E76" s="94"/>
      <c r="F76" s="95"/>
      <c r="G76" s="96">
        <f>Odessa!G76+MAX(145,G$2*вспомогат!$J$18)</f>
        <v>381.6</v>
      </c>
      <c r="H76" s="96">
        <f>Odessa!H76+MAX(145,H$2*вспомогат!$J$18)</f>
        <v>575.20000000000005</v>
      </c>
      <c r="I76" s="96">
        <f>Odessa!I76+MAX(145,I$2*вспомогат!$J$18)</f>
        <v>768.8</v>
      </c>
      <c r="J76" s="96">
        <f>Odessa!J76+MAX(145,J$2*вспомогат!$J$18)</f>
        <v>962.4</v>
      </c>
      <c r="K76" s="96">
        <f>Odessa!K76+MAX(145,K$2*вспомогат!$J$18)</f>
        <v>1136</v>
      </c>
      <c r="L76" s="96">
        <f>Odessa!L76+MAX(145,L$2*вспомогат!$J$18)</f>
        <v>1364.6</v>
      </c>
      <c r="M76" s="96">
        <f>Odessa!M76+MAX(145,M$2*вспомогат!$J$18)</f>
        <v>1593.1999999999998</v>
      </c>
      <c r="N76" s="96">
        <f>Odessa!N76+MAX(145,N$2*вспомогат!$J$18)</f>
        <v>1821.8</v>
      </c>
      <c r="O76" s="96">
        <f>Odessa!O76+MAX(145,O$2*вспомогат!$J$18)</f>
        <v>2050.4</v>
      </c>
      <c r="P76" s="96">
        <f>Odessa!P76+MAX(145,P$2*вспомогат!$J$18)</f>
        <v>2279</v>
      </c>
      <c r="Q76" s="96">
        <f>Odessa!Q76+MAX(145,Q$2*вспомогат!$J$18)</f>
        <v>2457.6</v>
      </c>
      <c r="R76" s="96">
        <f>Odessa!R76+MAX(145,R$2*вспомогат!$J$18)</f>
        <v>2686.2</v>
      </c>
      <c r="S76" s="96">
        <f>Odessa!S76+MAX(145,S$2*вспомогат!$J$18)</f>
        <v>2914.8</v>
      </c>
      <c r="T76" s="96">
        <f>Odessa!T76+MAX(145,T$2*вспомогат!$J$18)</f>
        <v>3143.3999999999996</v>
      </c>
      <c r="U76" s="96">
        <f>Odessa!U76+MAX(145,U$2*вспомогат!$J$18)</f>
        <v>3372</v>
      </c>
      <c r="V76" s="96">
        <f>Odessa!V76+MAX(145,V$2*вспомогат!$J$18)</f>
        <v>3600.6</v>
      </c>
      <c r="W76" s="96">
        <f>Odessa!W76+MAX(145,W$2*вспомогат!$J$18)</f>
        <v>3829.2</v>
      </c>
      <c r="X76" s="96">
        <f>Odessa!X76+MAX(145,X$2*вспомогат!$J$18)</f>
        <v>4057.8</v>
      </c>
      <c r="Y76" s="96">
        <f>Odessa!Y76+MAX(145,Y$2*вспомогат!$J$18)</f>
        <v>4286.3999999999996</v>
      </c>
      <c r="Z76" s="96">
        <f>Odessa!Z76+MAX(145,Z$2*вспомогат!$J$18)</f>
        <v>4515</v>
      </c>
    </row>
    <row r="77" spans="2:26">
      <c r="B77" s="88" t="s">
        <v>107</v>
      </c>
      <c r="C77" s="88" t="s">
        <v>103</v>
      </c>
      <c r="D77" s="89" t="s">
        <v>9</v>
      </c>
      <c r="E77" s="94"/>
      <c r="F77" s="95"/>
      <c r="G77" s="96">
        <f>Odessa!G77+MAX(145,G$2*вспомогат!$J$18)</f>
        <v>381.6</v>
      </c>
      <c r="H77" s="96">
        <f>Odessa!H77+MAX(145,H$2*вспомогат!$J$18)</f>
        <v>575.20000000000005</v>
      </c>
      <c r="I77" s="96">
        <f>Odessa!I77+MAX(145,I$2*вспомогат!$J$18)</f>
        <v>768.8</v>
      </c>
      <c r="J77" s="96">
        <f>Odessa!J77+MAX(145,J$2*вспомогат!$J$18)</f>
        <v>962.4</v>
      </c>
      <c r="K77" s="96">
        <f>Odessa!K77+MAX(145,K$2*вспомогат!$J$18)</f>
        <v>1136</v>
      </c>
      <c r="L77" s="96">
        <f>Odessa!L77+MAX(145,L$2*вспомогат!$J$18)</f>
        <v>1364.6</v>
      </c>
      <c r="M77" s="96">
        <f>Odessa!M77+MAX(145,M$2*вспомогат!$J$18)</f>
        <v>1593.1999999999998</v>
      </c>
      <c r="N77" s="96">
        <f>Odessa!N77+MAX(145,N$2*вспомогат!$J$18)</f>
        <v>1821.8</v>
      </c>
      <c r="O77" s="96">
        <f>Odessa!O77+MAX(145,O$2*вспомогат!$J$18)</f>
        <v>2050.4</v>
      </c>
      <c r="P77" s="96">
        <f>Odessa!P77+MAX(145,P$2*вспомогат!$J$18)</f>
        <v>2279</v>
      </c>
      <c r="Q77" s="96">
        <f>Odessa!Q77+MAX(145,Q$2*вспомогат!$J$18)</f>
        <v>2457.6</v>
      </c>
      <c r="R77" s="96">
        <f>Odessa!R77+MAX(145,R$2*вспомогат!$J$18)</f>
        <v>2686.2</v>
      </c>
      <c r="S77" s="96">
        <f>Odessa!S77+MAX(145,S$2*вспомогат!$J$18)</f>
        <v>2914.8</v>
      </c>
      <c r="T77" s="96">
        <f>Odessa!T77+MAX(145,T$2*вспомогат!$J$18)</f>
        <v>3143.3999999999996</v>
      </c>
      <c r="U77" s="96">
        <f>Odessa!U77+MAX(145,U$2*вспомогат!$J$18)</f>
        <v>3372</v>
      </c>
      <c r="V77" s="96">
        <f>Odessa!V77+MAX(145,V$2*вспомогат!$J$18)</f>
        <v>3600.6</v>
      </c>
      <c r="W77" s="96">
        <f>Odessa!W77+MAX(145,W$2*вспомогат!$J$18)</f>
        <v>3829.2</v>
      </c>
      <c r="X77" s="96">
        <f>Odessa!X77+MAX(145,X$2*вспомогат!$J$18)</f>
        <v>4057.8</v>
      </c>
      <c r="Y77" s="96">
        <f>Odessa!Y77+MAX(145,Y$2*вспомогат!$J$18)</f>
        <v>4286.3999999999996</v>
      </c>
      <c r="Z77" s="96">
        <f>Odessa!Z77+MAX(145,Z$2*вспомогат!$J$18)</f>
        <v>4515</v>
      </c>
    </row>
    <row r="78" spans="2:26">
      <c r="B78" s="88" t="s">
        <v>108</v>
      </c>
      <c r="C78" s="88" t="s">
        <v>103</v>
      </c>
      <c r="D78" s="89" t="s">
        <v>9</v>
      </c>
      <c r="E78" s="94"/>
      <c r="F78" s="95"/>
      <c r="G78" s="96">
        <f>Odessa!G78+MAX(145,G$2*вспомогат!$J$18)</f>
        <v>351.6</v>
      </c>
      <c r="H78" s="96">
        <f>Odessa!H78+MAX(145,H$2*вспомогат!$J$18)</f>
        <v>515.20000000000005</v>
      </c>
      <c r="I78" s="96">
        <f>Odessa!I78+MAX(145,I$2*вспомогат!$J$18)</f>
        <v>678.8</v>
      </c>
      <c r="J78" s="96">
        <f>Odessa!J78+MAX(145,J$2*вспомогат!$J$18)</f>
        <v>842.4</v>
      </c>
      <c r="K78" s="96">
        <f>Odessa!K78+MAX(145,K$2*вспомогат!$J$18)</f>
        <v>986</v>
      </c>
      <c r="L78" s="96">
        <f>Odessa!L78+MAX(145,L$2*вспомогат!$J$18)</f>
        <v>1184.5999999999999</v>
      </c>
      <c r="M78" s="96">
        <f>Odessa!M78+MAX(145,M$2*вспомогат!$J$18)</f>
        <v>1383.1999999999998</v>
      </c>
      <c r="N78" s="96">
        <f>Odessa!N78+MAX(145,N$2*вспомогат!$J$18)</f>
        <v>1581.8</v>
      </c>
      <c r="O78" s="96">
        <f>Odessa!O78+MAX(145,O$2*вспомогат!$J$18)</f>
        <v>1780.4</v>
      </c>
      <c r="P78" s="96">
        <f>Odessa!P78+MAX(145,P$2*вспомогат!$J$18)</f>
        <v>1979</v>
      </c>
      <c r="Q78" s="96">
        <f>Odessa!Q78+MAX(145,Q$2*вспомогат!$J$18)</f>
        <v>2127.6</v>
      </c>
      <c r="R78" s="96">
        <f>Odessa!R78+MAX(145,R$2*вспомогат!$J$18)</f>
        <v>2326.1999999999998</v>
      </c>
      <c r="S78" s="96">
        <f>Odessa!S78+MAX(145,S$2*вспомогат!$J$18)</f>
        <v>2524.8000000000002</v>
      </c>
      <c r="T78" s="96">
        <f>Odessa!T78+MAX(145,T$2*вспомогат!$J$18)</f>
        <v>2723.3999999999996</v>
      </c>
      <c r="U78" s="96">
        <f>Odessa!U78+MAX(145,U$2*вспомогат!$J$18)</f>
        <v>2922</v>
      </c>
      <c r="V78" s="96">
        <f>Odessa!V78+MAX(145,V$2*вспомогат!$J$18)</f>
        <v>3120.6</v>
      </c>
      <c r="W78" s="96">
        <f>Odessa!W78+MAX(145,W$2*вспомогат!$J$18)</f>
        <v>3319.2</v>
      </c>
      <c r="X78" s="96">
        <f>Odessa!X78+MAX(145,X$2*вспомогат!$J$18)</f>
        <v>3517.8</v>
      </c>
      <c r="Y78" s="96">
        <f>Odessa!Y78+MAX(145,Y$2*вспомогат!$J$18)</f>
        <v>3716.3999999999996</v>
      </c>
      <c r="Z78" s="96">
        <f>Odessa!Z78+MAX(145,Z$2*вспомогат!$J$18)</f>
        <v>3915</v>
      </c>
    </row>
    <row r="79" spans="2:26">
      <c r="B79" s="88" t="s">
        <v>109</v>
      </c>
      <c r="C79" s="88" t="s">
        <v>110</v>
      </c>
      <c r="D79" s="89" t="s">
        <v>9</v>
      </c>
      <c r="E79" s="94"/>
      <c r="F79" s="95"/>
      <c r="G79" s="96">
        <f>Odessa!G79+MAX(145,G$2*вспомогат!$J$18)</f>
        <v>328.6</v>
      </c>
      <c r="H79" s="96">
        <f>Odessa!H79+MAX(145,H$2*вспомогат!$J$18)</f>
        <v>469.2</v>
      </c>
      <c r="I79" s="96">
        <f>Odessa!I79+MAX(145,I$2*вспомогат!$J$18)</f>
        <v>609.79999999999995</v>
      </c>
      <c r="J79" s="96">
        <f>Odessa!J79+MAX(145,J$2*вспомогат!$J$18)</f>
        <v>750.4</v>
      </c>
      <c r="K79" s="96">
        <f>Odessa!K79+MAX(145,K$2*вспомогат!$J$18)</f>
        <v>871</v>
      </c>
      <c r="L79" s="96">
        <f>Odessa!L79+MAX(145,L$2*вспомогат!$J$18)</f>
        <v>1046.5999999999999</v>
      </c>
      <c r="M79" s="96">
        <f>Odessa!M79+MAX(145,M$2*вспомогат!$J$18)</f>
        <v>1222.1999999999998</v>
      </c>
      <c r="N79" s="96">
        <f>Odessa!N79+MAX(145,N$2*вспомогат!$J$18)</f>
        <v>1397.8</v>
      </c>
      <c r="O79" s="96">
        <f>Odessa!O79+MAX(145,O$2*вспомогат!$J$18)</f>
        <v>1573.4</v>
      </c>
      <c r="P79" s="96">
        <f>Odessa!P79+MAX(145,P$2*вспомогат!$J$18)</f>
        <v>1749</v>
      </c>
      <c r="Q79" s="96">
        <f>Odessa!Q79+MAX(145,Q$2*вспомогат!$J$18)</f>
        <v>1874.6</v>
      </c>
      <c r="R79" s="96">
        <f>Odessa!R79+MAX(145,R$2*вспомогат!$J$18)</f>
        <v>2050.1999999999998</v>
      </c>
      <c r="S79" s="96">
        <f>Odessa!S79+MAX(145,S$2*вспомогат!$J$18)</f>
        <v>2225.8000000000002</v>
      </c>
      <c r="T79" s="96">
        <f>Odessa!T79+MAX(145,T$2*вспомогат!$J$18)</f>
        <v>2401.3999999999996</v>
      </c>
      <c r="U79" s="96">
        <f>Odessa!U79+MAX(145,U$2*вспомогат!$J$18)</f>
        <v>2577</v>
      </c>
      <c r="V79" s="96">
        <f>Odessa!V79+MAX(145,V$2*вспомогат!$J$18)</f>
        <v>2752.6</v>
      </c>
      <c r="W79" s="96">
        <f>Odessa!W79+MAX(145,W$2*вспомогат!$J$18)</f>
        <v>2928.2</v>
      </c>
      <c r="X79" s="96">
        <f>Odessa!X79+MAX(145,X$2*вспомогат!$J$18)</f>
        <v>3103.8</v>
      </c>
      <c r="Y79" s="96">
        <f>Odessa!Y79+MAX(145,Y$2*вспомогат!$J$18)</f>
        <v>3279.3999999999996</v>
      </c>
      <c r="Z79" s="96">
        <f>Odessa!Z79+MAX(145,Z$2*вспомогат!$J$18)</f>
        <v>3455</v>
      </c>
    </row>
    <row r="80" spans="2:26">
      <c r="B80" s="88" t="s">
        <v>111</v>
      </c>
      <c r="C80" s="88" t="s">
        <v>110</v>
      </c>
      <c r="D80" s="89" t="s">
        <v>13</v>
      </c>
      <c r="E80" s="94"/>
      <c r="F80" s="95"/>
      <c r="G80" s="96">
        <f>Odessa!G80+MAX(145,G$2*вспомогат!$J$18)</f>
        <v>282.5090909090909</v>
      </c>
      <c r="H80" s="96">
        <f>Odessa!H80+MAX(145,H$2*вспомогат!$J$18)</f>
        <v>377.0181818181818</v>
      </c>
      <c r="I80" s="96">
        <f>Odessa!I80+MAX(145,I$2*вспомогат!$J$18)</f>
        <v>471.5272727272727</v>
      </c>
      <c r="J80" s="96">
        <f>Odessa!J80+MAX(145,J$2*вспомогат!$J$18)</f>
        <v>566.0363636363636</v>
      </c>
      <c r="K80" s="96">
        <f>Odessa!K80+MAX(145,K$2*вспомогат!$J$18)</f>
        <v>640.5454545454545</v>
      </c>
      <c r="L80" s="96">
        <f>Odessa!L80+MAX(145,L$2*вспомогат!$J$18)</f>
        <v>770.0545454545454</v>
      </c>
      <c r="M80" s="96">
        <f>Odessa!M80+MAX(145,M$2*вспомогат!$J$18)</f>
        <v>899.56363636363631</v>
      </c>
      <c r="N80" s="96">
        <f>Odessa!N80+MAX(145,N$2*вспомогат!$J$18)</f>
        <v>1029.0727272727272</v>
      </c>
      <c r="O80" s="96">
        <f>Odessa!O80+MAX(145,O$2*вспомогат!$J$18)</f>
        <v>1158.5818181818181</v>
      </c>
      <c r="P80" s="96">
        <f>Odessa!P80+MAX(145,P$2*вспомогат!$J$18)</f>
        <v>1288.090909090909</v>
      </c>
      <c r="Q80" s="96">
        <f>Odessa!Q80+MAX(145,Q$2*вспомогат!$J$18)</f>
        <v>1367.6</v>
      </c>
      <c r="R80" s="96">
        <f>Odessa!R80+MAX(145,R$2*вспомогат!$J$18)</f>
        <v>1497.1090909090908</v>
      </c>
      <c r="S80" s="96">
        <f>Odessa!S80+MAX(145,S$2*вспомогат!$J$18)</f>
        <v>1626.6181818181817</v>
      </c>
      <c r="T80" s="96">
        <f>Odessa!T80+MAX(145,T$2*вспомогат!$J$18)</f>
        <v>1756.1272727272726</v>
      </c>
      <c r="U80" s="96">
        <f>Odessa!U80+MAX(145,U$2*вспомогат!$J$18)</f>
        <v>1885.6363636363635</v>
      </c>
      <c r="V80" s="96">
        <f>Odessa!V80+MAX(145,V$2*вспомогат!$J$18)</f>
        <v>2015.1454545454544</v>
      </c>
      <c r="W80" s="96">
        <f>Odessa!W80+MAX(145,W$2*вспомогат!$J$18)</f>
        <v>2144.6545454545453</v>
      </c>
      <c r="X80" s="96">
        <f>Odessa!X80+MAX(145,X$2*вспомогат!$J$18)</f>
        <v>2274.1636363636362</v>
      </c>
      <c r="Y80" s="96">
        <f>Odessa!Y80+MAX(145,Y$2*вспомогат!$J$18)</f>
        <v>2403.6727272727271</v>
      </c>
      <c r="Z80" s="96">
        <f>Odessa!Z80+MAX(145,Z$2*вспомогат!$J$18)</f>
        <v>2533.181818181818</v>
      </c>
    </row>
    <row r="81" spans="2:26">
      <c r="B81" s="88" t="s">
        <v>112</v>
      </c>
      <c r="C81" s="88" t="s">
        <v>110</v>
      </c>
      <c r="D81" s="89" t="s">
        <v>13</v>
      </c>
      <c r="E81" s="94"/>
      <c r="F81" s="95"/>
      <c r="G81" s="96">
        <f>Odessa!G81+MAX(145,G$2*вспомогат!$J$18)</f>
        <v>282.5090909090909</v>
      </c>
      <c r="H81" s="96">
        <f>Odessa!H81+MAX(145,H$2*вспомогат!$J$18)</f>
        <v>377.0181818181818</v>
      </c>
      <c r="I81" s="96">
        <f>Odessa!I81+MAX(145,I$2*вспомогат!$J$18)</f>
        <v>471.5272727272727</v>
      </c>
      <c r="J81" s="96">
        <f>Odessa!J81+MAX(145,J$2*вспомогат!$J$18)</f>
        <v>566.0363636363636</v>
      </c>
      <c r="K81" s="96">
        <f>Odessa!K81+MAX(145,K$2*вспомогат!$J$18)</f>
        <v>640.5454545454545</v>
      </c>
      <c r="L81" s="96">
        <f>Odessa!L81+MAX(145,L$2*вспомогат!$J$18)</f>
        <v>770.0545454545454</v>
      </c>
      <c r="M81" s="96">
        <f>Odessa!M81+MAX(145,M$2*вспомогат!$J$18)</f>
        <v>899.56363636363631</v>
      </c>
      <c r="N81" s="96">
        <f>Odessa!N81+MAX(145,N$2*вспомогат!$J$18)</f>
        <v>1029.0727272727272</v>
      </c>
      <c r="O81" s="96">
        <f>Odessa!O81+MAX(145,O$2*вспомогат!$J$18)</f>
        <v>1158.5818181818181</v>
      </c>
      <c r="P81" s="96">
        <f>Odessa!P81+MAX(145,P$2*вспомогат!$J$18)</f>
        <v>1288.090909090909</v>
      </c>
      <c r="Q81" s="96">
        <f>Odessa!Q81+MAX(145,Q$2*вспомогат!$J$18)</f>
        <v>1367.6</v>
      </c>
      <c r="R81" s="96">
        <f>Odessa!R81+MAX(145,R$2*вспомогат!$J$18)</f>
        <v>1497.1090909090908</v>
      </c>
      <c r="S81" s="96">
        <f>Odessa!S81+MAX(145,S$2*вспомогат!$J$18)</f>
        <v>1626.6181818181817</v>
      </c>
      <c r="T81" s="96">
        <f>Odessa!T81+MAX(145,T$2*вспомогат!$J$18)</f>
        <v>1756.1272727272726</v>
      </c>
      <c r="U81" s="96">
        <f>Odessa!U81+MAX(145,U$2*вспомогат!$J$18)</f>
        <v>1885.6363636363635</v>
      </c>
      <c r="V81" s="96">
        <f>Odessa!V81+MAX(145,V$2*вспомогат!$J$18)</f>
        <v>2015.1454545454544</v>
      </c>
      <c r="W81" s="96">
        <f>Odessa!W81+MAX(145,W$2*вспомогат!$J$18)</f>
        <v>2144.6545454545453</v>
      </c>
      <c r="X81" s="96">
        <f>Odessa!X81+MAX(145,X$2*вспомогат!$J$18)</f>
        <v>2274.1636363636362</v>
      </c>
      <c r="Y81" s="96">
        <f>Odessa!Y81+MAX(145,Y$2*вспомогат!$J$18)</f>
        <v>2403.6727272727271</v>
      </c>
      <c r="Z81" s="96">
        <f>Odessa!Z81+MAX(145,Z$2*вспомогат!$J$18)</f>
        <v>2533.181818181818</v>
      </c>
    </row>
    <row r="82" spans="2:26">
      <c r="B82" s="88" t="s">
        <v>166</v>
      </c>
      <c r="C82" s="88" t="s">
        <v>60</v>
      </c>
      <c r="D82" s="89" t="s">
        <v>13</v>
      </c>
      <c r="E82" s="94"/>
      <c r="F82" s="95"/>
      <c r="G82" s="96">
        <f>Odessa!G82+MAX(145,G$2*вспомогат!$J$18)</f>
        <v>287.5090909090909</v>
      </c>
      <c r="H82" s="96">
        <f>Odessa!H82+MAX(145,H$2*вспомогат!$J$18)</f>
        <v>387.0181818181818</v>
      </c>
      <c r="I82" s="96">
        <f>Odessa!I82+MAX(145,I$2*вспомогат!$J$18)</f>
        <v>486.5272727272727</v>
      </c>
      <c r="J82" s="96">
        <f>Odessa!J82+MAX(145,J$2*вспомогат!$J$18)</f>
        <v>586.0363636363636</v>
      </c>
      <c r="K82" s="96">
        <f>Odessa!K82+MAX(145,K$2*вспомогат!$J$18)</f>
        <v>665.5454545454545</v>
      </c>
      <c r="L82" s="96">
        <f>Odessa!L82+MAX(145,L$2*вспомогат!$J$18)</f>
        <v>800.0545454545454</v>
      </c>
      <c r="M82" s="96">
        <f>Odessa!M82+MAX(145,M$2*вспомогат!$J$18)</f>
        <v>934.56363636363631</v>
      </c>
      <c r="N82" s="96">
        <f>Odessa!N82+MAX(145,N$2*вспомогат!$J$18)</f>
        <v>1069.0727272727272</v>
      </c>
      <c r="O82" s="96">
        <f>Odessa!O82+MAX(145,O$2*вспомогат!$J$18)</f>
        <v>1203.5818181818181</v>
      </c>
      <c r="P82" s="96">
        <f>Odessa!P82+MAX(145,P$2*вспомогат!$J$18)</f>
        <v>1338.090909090909</v>
      </c>
      <c r="Q82" s="96">
        <f>Odessa!Q82+MAX(145,Q$2*вспомогат!$J$18)</f>
        <v>1422.6</v>
      </c>
      <c r="R82" s="96">
        <f>Odessa!R82+MAX(145,R$2*вспомогат!$J$18)</f>
        <v>1557.1090909090908</v>
      </c>
      <c r="S82" s="96">
        <f>Odessa!S82+MAX(145,S$2*вспомогат!$J$18)</f>
        <v>1691.6181818181817</v>
      </c>
      <c r="T82" s="96">
        <f>Odessa!T82+MAX(145,T$2*вспомогат!$J$18)</f>
        <v>1826.1272727272726</v>
      </c>
      <c r="U82" s="96">
        <f>Odessa!U82+MAX(145,U$2*вспомогат!$J$18)</f>
        <v>1960.6363636363635</v>
      </c>
      <c r="V82" s="96">
        <f>Odessa!V82+MAX(145,V$2*вспомогат!$J$18)</f>
        <v>2095.1454545454544</v>
      </c>
      <c r="W82" s="96">
        <f>Odessa!W82+MAX(145,W$2*вспомогат!$J$18)</f>
        <v>2229.6545454545453</v>
      </c>
      <c r="X82" s="96">
        <f>Odessa!X82+MAX(145,X$2*вспомогат!$J$18)</f>
        <v>2364.1636363636362</v>
      </c>
      <c r="Y82" s="96">
        <f>Odessa!Y82+MAX(145,Y$2*вспомогат!$J$18)</f>
        <v>2498.6727272727271</v>
      </c>
      <c r="Z82" s="96">
        <f>Odessa!Z82+MAX(145,Z$2*вспомогат!$J$18)</f>
        <v>2633.181818181818</v>
      </c>
    </row>
    <row r="83" spans="2:26">
      <c r="B83" s="88" t="s">
        <v>167</v>
      </c>
      <c r="C83" s="88" t="s">
        <v>60</v>
      </c>
      <c r="D83" s="89" t="s">
        <v>13</v>
      </c>
      <c r="E83" s="94"/>
      <c r="F83" s="95"/>
      <c r="G83" s="96">
        <f>Odessa!G83+MAX(145,G$2*вспомогат!$J$18)</f>
        <v>287.5090909090909</v>
      </c>
      <c r="H83" s="96">
        <f>Odessa!H83+MAX(145,H$2*вспомогат!$J$18)</f>
        <v>387.0181818181818</v>
      </c>
      <c r="I83" s="96">
        <f>Odessa!I83+MAX(145,I$2*вспомогат!$J$18)</f>
        <v>486.5272727272727</v>
      </c>
      <c r="J83" s="96">
        <f>Odessa!J83+MAX(145,J$2*вспомогат!$J$18)</f>
        <v>586.0363636363636</v>
      </c>
      <c r="K83" s="96">
        <f>Odessa!K83+MAX(145,K$2*вспомогат!$J$18)</f>
        <v>665.5454545454545</v>
      </c>
      <c r="L83" s="96">
        <f>Odessa!L83+MAX(145,L$2*вспомогат!$J$18)</f>
        <v>800.0545454545454</v>
      </c>
      <c r="M83" s="96">
        <f>Odessa!M83+MAX(145,M$2*вспомогат!$J$18)</f>
        <v>934.56363636363631</v>
      </c>
      <c r="N83" s="96">
        <f>Odessa!N83+MAX(145,N$2*вспомогат!$J$18)</f>
        <v>1069.0727272727272</v>
      </c>
      <c r="O83" s="96">
        <f>Odessa!O83+MAX(145,O$2*вспомогат!$J$18)</f>
        <v>1203.5818181818181</v>
      </c>
      <c r="P83" s="96">
        <f>Odessa!P83+MAX(145,P$2*вспомогат!$J$18)</f>
        <v>1338.090909090909</v>
      </c>
      <c r="Q83" s="96">
        <f>Odessa!Q83+MAX(145,Q$2*вспомогат!$J$18)</f>
        <v>1422.6</v>
      </c>
      <c r="R83" s="96">
        <f>Odessa!R83+MAX(145,R$2*вспомогат!$J$18)</f>
        <v>1557.1090909090908</v>
      </c>
      <c r="S83" s="96">
        <f>Odessa!S83+MAX(145,S$2*вспомогат!$J$18)</f>
        <v>1691.6181818181817</v>
      </c>
      <c r="T83" s="96">
        <f>Odessa!T83+MAX(145,T$2*вспомогат!$J$18)</f>
        <v>1826.1272727272726</v>
      </c>
      <c r="U83" s="96">
        <f>Odessa!U83+MAX(145,U$2*вспомогат!$J$18)</f>
        <v>1960.6363636363635</v>
      </c>
      <c r="V83" s="96">
        <f>Odessa!V83+MAX(145,V$2*вспомогат!$J$18)</f>
        <v>2095.1454545454544</v>
      </c>
      <c r="W83" s="96">
        <f>Odessa!W83+MAX(145,W$2*вспомогат!$J$18)</f>
        <v>2229.6545454545453</v>
      </c>
      <c r="X83" s="96">
        <f>Odessa!X83+MAX(145,X$2*вспомогат!$J$18)</f>
        <v>2364.1636363636362</v>
      </c>
      <c r="Y83" s="96">
        <f>Odessa!Y83+MAX(145,Y$2*вспомогат!$J$18)</f>
        <v>2498.6727272727271</v>
      </c>
      <c r="Z83" s="96">
        <f>Odessa!Z83+MAX(145,Z$2*вспомогат!$J$18)</f>
        <v>2633.181818181818</v>
      </c>
    </row>
    <row r="84" spans="2:26">
      <c r="B84" s="88" t="s">
        <v>164</v>
      </c>
      <c r="C84" s="88" t="s">
        <v>24</v>
      </c>
      <c r="D84" s="89" t="s">
        <v>13</v>
      </c>
      <c r="E84" s="94"/>
      <c r="F84" s="95"/>
      <c r="G84" s="96">
        <f>Odessa!G84+MAX(145,G$2*вспомогат!$J$18)</f>
        <v>302.5090909090909</v>
      </c>
      <c r="H84" s="96">
        <f>Odessa!H84+MAX(145,H$2*вспомогат!$J$18)</f>
        <v>417.0181818181818</v>
      </c>
      <c r="I84" s="96">
        <f>Odessa!I84+MAX(145,I$2*вспомогат!$J$18)</f>
        <v>531.5272727272727</v>
      </c>
      <c r="J84" s="96">
        <f>Odessa!J84+MAX(145,J$2*вспомогат!$J$18)</f>
        <v>646.0363636363636</v>
      </c>
      <c r="K84" s="96">
        <f>Odessa!K84+MAX(145,K$2*вспомогат!$J$18)</f>
        <v>740.5454545454545</v>
      </c>
      <c r="L84" s="96">
        <f>Odessa!L84+MAX(145,L$2*вспомогат!$J$18)</f>
        <v>890.0545454545454</v>
      </c>
      <c r="M84" s="96">
        <f>Odessa!M84+MAX(145,M$2*вспомогат!$J$18)</f>
        <v>1039.5636363636363</v>
      </c>
      <c r="N84" s="96">
        <f>Odessa!N84+MAX(145,N$2*вспомогат!$J$18)</f>
        <v>1189.0727272727272</v>
      </c>
      <c r="O84" s="96">
        <f>Odessa!O84+MAX(145,O$2*вспомогат!$J$18)</f>
        <v>1338.5818181818181</v>
      </c>
      <c r="P84" s="96">
        <f>Odessa!P84+MAX(145,P$2*вспомогат!$J$18)</f>
        <v>1488.090909090909</v>
      </c>
      <c r="Q84" s="96">
        <f>Odessa!Q84+MAX(145,Q$2*вспомогат!$J$18)</f>
        <v>1587.6</v>
      </c>
      <c r="R84" s="96">
        <f>Odessa!R84+MAX(145,R$2*вспомогат!$J$18)</f>
        <v>1737.1090909090908</v>
      </c>
      <c r="S84" s="96">
        <f>Odessa!S84+MAX(145,S$2*вспомогат!$J$18)</f>
        <v>1886.6181818181817</v>
      </c>
      <c r="T84" s="96">
        <f>Odessa!T84+MAX(145,T$2*вспомогат!$J$18)</f>
        <v>2036.1272727272726</v>
      </c>
      <c r="U84" s="96">
        <f>Odessa!U84+MAX(145,U$2*вспомогат!$J$18)</f>
        <v>2185.6363636363635</v>
      </c>
      <c r="V84" s="96">
        <f>Odessa!V84+MAX(145,V$2*вспомогат!$J$18)</f>
        <v>2335.1454545454544</v>
      </c>
      <c r="W84" s="96">
        <f>Odessa!W84+MAX(145,W$2*вспомогат!$J$18)</f>
        <v>2484.6545454545453</v>
      </c>
      <c r="X84" s="96">
        <f>Odessa!X84+MAX(145,X$2*вспомогат!$J$18)</f>
        <v>2634.1636363636362</v>
      </c>
      <c r="Y84" s="96">
        <f>Odessa!Y84+MAX(145,Y$2*вспомогат!$J$18)</f>
        <v>2783.6727272727271</v>
      </c>
      <c r="Z84" s="96">
        <f>Odessa!Z84+MAX(145,Z$2*вспомогат!$J$18)</f>
        <v>2933.181818181818</v>
      </c>
    </row>
    <row r="85" spans="2:26">
      <c r="B85" s="88" t="s">
        <v>168</v>
      </c>
      <c r="C85" s="88" t="s">
        <v>20</v>
      </c>
      <c r="D85" s="89" t="s">
        <v>13</v>
      </c>
      <c r="E85" s="94"/>
      <c r="F85" s="95"/>
      <c r="G85" s="96">
        <f>Odessa!G85+MAX(145,G$2*вспомогат!$J$18)</f>
        <v>302.5090909090909</v>
      </c>
      <c r="H85" s="96">
        <f>Odessa!H85+MAX(145,H$2*вспомогат!$J$18)</f>
        <v>417.0181818181818</v>
      </c>
      <c r="I85" s="96">
        <f>Odessa!I85+MAX(145,I$2*вспомогат!$J$18)</f>
        <v>531.5272727272727</v>
      </c>
      <c r="J85" s="96">
        <f>Odessa!J85+MAX(145,J$2*вспомогат!$J$18)</f>
        <v>646.0363636363636</v>
      </c>
      <c r="K85" s="96">
        <f>Odessa!K85+MAX(145,K$2*вспомогат!$J$18)</f>
        <v>740.5454545454545</v>
      </c>
      <c r="L85" s="96">
        <f>Odessa!L85+MAX(145,L$2*вспомогат!$J$18)</f>
        <v>890.0545454545454</v>
      </c>
      <c r="M85" s="96">
        <f>Odessa!M85+MAX(145,M$2*вспомогат!$J$18)</f>
        <v>1039.5636363636363</v>
      </c>
      <c r="N85" s="96">
        <f>Odessa!N85+MAX(145,N$2*вспомогат!$J$18)</f>
        <v>1189.0727272727272</v>
      </c>
      <c r="O85" s="96">
        <f>Odessa!O85+MAX(145,O$2*вспомогат!$J$18)</f>
        <v>1338.5818181818181</v>
      </c>
      <c r="P85" s="96">
        <f>Odessa!P85+MAX(145,P$2*вспомогат!$J$18)</f>
        <v>1488.090909090909</v>
      </c>
      <c r="Q85" s="96">
        <f>Odessa!Q85+MAX(145,Q$2*вспомогат!$J$18)</f>
        <v>1587.6</v>
      </c>
      <c r="R85" s="96">
        <f>Odessa!R85+MAX(145,R$2*вспомогат!$J$18)</f>
        <v>1737.1090909090908</v>
      </c>
      <c r="S85" s="96">
        <f>Odessa!S85+MAX(145,S$2*вспомогат!$J$18)</f>
        <v>1886.6181818181817</v>
      </c>
      <c r="T85" s="96">
        <f>Odessa!T85+MAX(145,T$2*вспомогат!$J$18)</f>
        <v>2036.1272727272726</v>
      </c>
      <c r="U85" s="96">
        <f>Odessa!U85+MAX(145,U$2*вспомогат!$J$18)</f>
        <v>2185.6363636363635</v>
      </c>
      <c r="V85" s="96">
        <f>Odessa!V85+MAX(145,V$2*вспомогат!$J$18)</f>
        <v>2335.1454545454544</v>
      </c>
      <c r="W85" s="96">
        <f>Odessa!W85+MAX(145,W$2*вспомогат!$J$18)</f>
        <v>2484.6545454545453</v>
      </c>
      <c r="X85" s="96">
        <f>Odessa!X85+MAX(145,X$2*вспомогат!$J$18)</f>
        <v>2634.1636363636362</v>
      </c>
      <c r="Y85" s="96">
        <f>Odessa!Y85+MAX(145,Y$2*вспомогат!$J$18)</f>
        <v>2783.6727272727271</v>
      </c>
      <c r="Z85" s="96">
        <f>Odessa!Z85+MAX(145,Z$2*вспомогат!$J$18)</f>
        <v>2933.181818181818</v>
      </c>
    </row>
    <row r="86" spans="2:26">
      <c r="B86" s="88" t="s">
        <v>165</v>
      </c>
      <c r="C86" s="88" t="s">
        <v>24</v>
      </c>
      <c r="D86" s="89" t="s">
        <v>13</v>
      </c>
      <c r="E86" s="94"/>
      <c r="F86" s="95"/>
      <c r="G86" s="96">
        <f>Odessa!G86+MAX(145,G$2*вспомогат!$J$18)</f>
        <v>283.5090909090909</v>
      </c>
      <c r="H86" s="96">
        <f>Odessa!H86+MAX(145,H$2*вспомогат!$J$18)</f>
        <v>379.0181818181818</v>
      </c>
      <c r="I86" s="96">
        <f>Odessa!I86+MAX(145,I$2*вспомогат!$J$18)</f>
        <v>474.5272727272727</v>
      </c>
      <c r="J86" s="96">
        <f>Odessa!J86+MAX(145,J$2*вспомогат!$J$18)</f>
        <v>570.0363636363636</v>
      </c>
      <c r="K86" s="96">
        <f>Odessa!K86+MAX(145,K$2*вспомогат!$J$18)</f>
        <v>645.5454545454545</v>
      </c>
      <c r="L86" s="96">
        <f>Odessa!L86+MAX(145,L$2*вспомогат!$J$18)</f>
        <v>776.0545454545454</v>
      </c>
      <c r="M86" s="96">
        <f>Odessa!M86+MAX(145,M$2*вспомогат!$J$18)</f>
        <v>906.56363636363631</v>
      </c>
      <c r="N86" s="96">
        <f>Odessa!N86+MAX(145,N$2*вспомогат!$J$18)</f>
        <v>1037.0727272727272</v>
      </c>
      <c r="O86" s="96">
        <f>Odessa!O86+MAX(145,O$2*вспомогат!$J$18)</f>
        <v>1167.5818181818181</v>
      </c>
      <c r="P86" s="96">
        <f>Odessa!P86+MAX(145,P$2*вспомогат!$J$18)</f>
        <v>1298.090909090909</v>
      </c>
      <c r="Q86" s="96">
        <f>Odessa!Q86+MAX(145,Q$2*вспомогат!$J$18)</f>
        <v>1378.6</v>
      </c>
      <c r="R86" s="96">
        <f>Odessa!R86+MAX(145,R$2*вспомогат!$J$18)</f>
        <v>1509.1090909090908</v>
      </c>
      <c r="S86" s="96">
        <f>Odessa!S86+MAX(145,S$2*вспомогат!$J$18)</f>
        <v>1639.6181818181817</v>
      </c>
      <c r="T86" s="96">
        <f>Odessa!T86+MAX(145,T$2*вспомогат!$J$18)</f>
        <v>1770.1272727272726</v>
      </c>
      <c r="U86" s="96">
        <f>Odessa!U86+MAX(145,U$2*вспомогат!$J$18)</f>
        <v>1900.6363636363635</v>
      </c>
      <c r="V86" s="96">
        <f>Odessa!V86+MAX(145,V$2*вспомогат!$J$18)</f>
        <v>2031.1454545454544</v>
      </c>
      <c r="W86" s="96">
        <f>Odessa!W86+MAX(145,W$2*вспомогат!$J$18)</f>
        <v>2161.6545454545453</v>
      </c>
      <c r="X86" s="96">
        <f>Odessa!X86+MAX(145,X$2*вспомогат!$J$18)</f>
        <v>2292.1636363636362</v>
      </c>
      <c r="Y86" s="96">
        <f>Odessa!Y86+MAX(145,Y$2*вспомогат!$J$18)</f>
        <v>2422.6727272727271</v>
      </c>
      <c r="Z86" s="96">
        <f>Odessa!Z86+MAX(145,Z$2*вспомогат!$J$18)</f>
        <v>2553.181818181818</v>
      </c>
    </row>
    <row r="87" spans="2:26" ht="15.75" customHeight="1">
      <c r="B87" s="88" t="s">
        <v>181</v>
      </c>
      <c r="C87" s="88" t="s">
        <v>103</v>
      </c>
      <c r="D87" s="89" t="s">
        <v>9</v>
      </c>
      <c r="E87" s="94"/>
      <c r="F87" s="95"/>
      <c r="G87" s="96">
        <f>Odessa!G87+MAX(145,G$2*вспомогат!$J$18)</f>
        <v>378.6</v>
      </c>
      <c r="H87" s="96">
        <f>Odessa!H87+MAX(145,H$2*вспомогат!$J$18)</f>
        <v>569.20000000000005</v>
      </c>
      <c r="I87" s="96">
        <f>Odessa!I87+MAX(145,I$2*вспомогат!$J$18)</f>
        <v>759.8</v>
      </c>
      <c r="J87" s="96">
        <f>Odessa!J87+MAX(145,J$2*вспомогат!$J$18)</f>
        <v>950.4</v>
      </c>
      <c r="K87" s="96">
        <f>Odessa!K87+MAX(145,K$2*вспомогат!$J$18)</f>
        <v>1121</v>
      </c>
      <c r="L87" s="96">
        <f>Odessa!L87+MAX(145,L$2*вспомогат!$J$18)</f>
        <v>1346.6</v>
      </c>
      <c r="M87" s="96">
        <f>Odessa!M87+MAX(145,M$2*вспомогат!$J$18)</f>
        <v>1572.1999999999998</v>
      </c>
      <c r="N87" s="96">
        <f>Odessa!N87+MAX(145,N$2*вспомогат!$J$18)</f>
        <v>1797.8</v>
      </c>
      <c r="O87" s="96">
        <f>Odessa!O87+MAX(145,O$2*вспомогат!$J$18)</f>
        <v>2023.4</v>
      </c>
      <c r="P87" s="96">
        <f>Odessa!P87+MAX(145,P$2*вспомогат!$J$18)</f>
        <v>2249</v>
      </c>
      <c r="Q87" s="96">
        <f>Odessa!Q87+MAX(145,Q$2*вспомогат!$J$18)</f>
        <v>2424.6</v>
      </c>
      <c r="R87" s="96">
        <f>Odessa!R87+MAX(145,R$2*вспомогат!$J$18)</f>
        <v>2650.2</v>
      </c>
      <c r="S87" s="96">
        <f>Odessa!S87+MAX(145,S$2*вспомогат!$J$18)</f>
        <v>2875.8</v>
      </c>
      <c r="T87" s="96">
        <f>Odessa!T87+MAX(145,T$2*вспомогат!$J$18)</f>
        <v>3101.3999999999996</v>
      </c>
      <c r="U87" s="96">
        <f>Odessa!U87+MAX(145,U$2*вспомогат!$J$18)</f>
        <v>3327</v>
      </c>
      <c r="V87" s="96">
        <f>Odessa!V87+MAX(145,V$2*вспомогат!$J$18)</f>
        <v>3552.6</v>
      </c>
      <c r="W87" s="96">
        <f>Odessa!W87+MAX(145,W$2*вспомогат!$J$18)</f>
        <v>3778.2</v>
      </c>
      <c r="X87" s="96">
        <f>Odessa!X87+MAX(145,X$2*вспомогат!$J$18)</f>
        <v>4003.8</v>
      </c>
      <c r="Y87" s="96">
        <f>Odessa!Y87+MAX(145,Y$2*вспомогат!$J$18)</f>
        <v>4229.3999999999996</v>
      </c>
      <c r="Z87" s="96">
        <f>Odessa!Z87+MAX(145,Z$2*вспомогат!$J$18)</f>
        <v>4455</v>
      </c>
    </row>
    <row r="88" spans="2:26" ht="15.75" customHeight="1">
      <c r="B88" s="2" t="s">
        <v>227</v>
      </c>
      <c r="C88" s="12" t="s">
        <v>216</v>
      </c>
      <c r="D88" s="15" t="s">
        <v>9</v>
      </c>
      <c r="E88" s="94"/>
      <c r="F88" s="95"/>
      <c r="G88" s="96">
        <f>Odessa!G88+MAX(145,G$2*вспомогат!$J$18)</f>
        <v>371.6</v>
      </c>
      <c r="H88" s="96">
        <f>Odessa!H88+MAX(145,H$2*вспомогат!$J$18)</f>
        <v>555.20000000000005</v>
      </c>
      <c r="I88" s="96">
        <f>Odessa!I88+MAX(145,I$2*вспомогат!$J$18)</f>
        <v>738.8</v>
      </c>
      <c r="J88" s="96">
        <f>Odessa!J88+MAX(145,J$2*вспомогат!$J$18)</f>
        <v>922.4</v>
      </c>
      <c r="K88" s="96">
        <f>Odessa!K88+MAX(145,K$2*вспомогат!$J$18)</f>
        <v>1086</v>
      </c>
      <c r="L88" s="96">
        <f>Odessa!L88+MAX(145,L$2*вспомогат!$J$18)</f>
        <v>1304.5999999999999</v>
      </c>
      <c r="M88" s="96">
        <f>Odessa!M88+MAX(145,M$2*вспомогат!$J$18)</f>
        <v>1523.1999999999998</v>
      </c>
      <c r="N88" s="96">
        <f>Odessa!N88+MAX(145,N$2*вспомогат!$J$18)</f>
        <v>1741.8</v>
      </c>
      <c r="O88" s="96">
        <f>Odessa!O88+MAX(145,O$2*вспомогат!$J$18)</f>
        <v>1960.4</v>
      </c>
      <c r="P88" s="96">
        <f>Odessa!P88+MAX(145,P$2*вспомогат!$J$18)</f>
        <v>2179</v>
      </c>
      <c r="Q88" s="96">
        <f>Odessa!Q88+MAX(145,Q$2*вспомогат!$J$18)</f>
        <v>2347.6</v>
      </c>
      <c r="R88" s="96">
        <f>Odessa!R88+MAX(145,R$2*вспомогат!$J$18)</f>
        <v>2566.1999999999998</v>
      </c>
      <c r="S88" s="96">
        <f>Odessa!S88+MAX(145,S$2*вспомогат!$J$18)</f>
        <v>2784.8</v>
      </c>
      <c r="T88" s="96">
        <f>Odessa!T88+MAX(145,T$2*вспомогат!$J$18)</f>
        <v>3003.3999999999996</v>
      </c>
      <c r="U88" s="96">
        <f>Odessa!U88+MAX(145,U$2*вспомогат!$J$18)</f>
        <v>3222</v>
      </c>
      <c r="V88" s="96">
        <f>Odessa!V88+MAX(145,V$2*вспомогат!$J$18)</f>
        <v>3440.6</v>
      </c>
      <c r="W88" s="96">
        <f>Odessa!W88+MAX(145,W$2*вспомогат!$J$18)</f>
        <v>3659.2</v>
      </c>
      <c r="X88" s="96">
        <f>Odessa!X88+MAX(145,X$2*вспомогат!$J$18)</f>
        <v>3877.8</v>
      </c>
      <c r="Y88" s="96">
        <f>Odessa!Y88+MAX(145,Y$2*вспомогат!$J$18)</f>
        <v>4096.3999999999996</v>
      </c>
      <c r="Z88" s="96">
        <f>Odessa!Z88+MAX(145,Z$2*вспомогат!$J$18)</f>
        <v>4315</v>
      </c>
    </row>
    <row r="89" spans="2:26" ht="15.75" customHeight="1">
      <c r="B89" s="12" t="s">
        <v>228</v>
      </c>
      <c r="C89" s="12" t="s">
        <v>229</v>
      </c>
      <c r="D89" s="15" t="s">
        <v>9</v>
      </c>
      <c r="E89" s="94"/>
      <c r="F89" s="95"/>
      <c r="G89" s="96">
        <f>Odessa!G89+MAX(145,G$2*вспомогат!$J$18)</f>
        <v>368.6</v>
      </c>
      <c r="H89" s="96">
        <f>Odessa!H89+MAX(145,H$2*вспомогат!$J$18)</f>
        <v>549.20000000000005</v>
      </c>
      <c r="I89" s="96">
        <f>Odessa!I89+MAX(145,I$2*вспомогат!$J$18)</f>
        <v>729.8</v>
      </c>
      <c r="J89" s="96">
        <f>Odessa!J89+MAX(145,J$2*вспомогат!$J$18)</f>
        <v>910.4</v>
      </c>
      <c r="K89" s="96">
        <f>Odessa!K89+MAX(145,K$2*вспомогат!$J$18)</f>
        <v>1071</v>
      </c>
      <c r="L89" s="96">
        <f>Odessa!L89+MAX(145,L$2*вспомогат!$J$18)</f>
        <v>1286.5999999999999</v>
      </c>
      <c r="M89" s="96">
        <f>Odessa!M89+MAX(145,M$2*вспомогат!$J$18)</f>
        <v>1502.1999999999998</v>
      </c>
      <c r="N89" s="96">
        <f>Odessa!N89+MAX(145,N$2*вспомогат!$J$18)</f>
        <v>1717.8</v>
      </c>
      <c r="O89" s="96">
        <f>Odessa!O89+MAX(145,O$2*вспомогат!$J$18)</f>
        <v>1933.4</v>
      </c>
      <c r="P89" s="96">
        <f>Odessa!P89+MAX(145,P$2*вспомогат!$J$18)</f>
        <v>2149</v>
      </c>
      <c r="Q89" s="96">
        <f>Odessa!Q89+MAX(145,Q$2*вспомогат!$J$18)</f>
        <v>2314.6</v>
      </c>
      <c r="R89" s="96">
        <f>Odessa!R89+MAX(145,R$2*вспомогат!$J$18)</f>
        <v>2530.1999999999998</v>
      </c>
      <c r="S89" s="96">
        <f>Odessa!S89+MAX(145,S$2*вспомогат!$J$18)</f>
        <v>2745.8</v>
      </c>
      <c r="T89" s="96">
        <f>Odessa!T89+MAX(145,T$2*вспомогат!$J$18)</f>
        <v>2961.3999999999996</v>
      </c>
      <c r="U89" s="96">
        <f>Odessa!U89+MAX(145,U$2*вспомогат!$J$18)</f>
        <v>3177</v>
      </c>
      <c r="V89" s="96">
        <f>Odessa!V89+MAX(145,V$2*вспомогат!$J$18)</f>
        <v>3392.6</v>
      </c>
      <c r="W89" s="96">
        <f>Odessa!W89+MAX(145,W$2*вспомогат!$J$18)</f>
        <v>3608.2</v>
      </c>
      <c r="X89" s="96">
        <f>Odessa!X89+MAX(145,X$2*вспомогат!$J$18)</f>
        <v>3823.8</v>
      </c>
      <c r="Y89" s="96">
        <f>Odessa!Y89+MAX(145,Y$2*вспомогат!$J$18)</f>
        <v>4039.3999999999996</v>
      </c>
      <c r="Z89" s="96">
        <f>Odessa!Z89+MAX(145,Z$2*вспомогат!$J$18)</f>
        <v>4255</v>
      </c>
    </row>
    <row r="90" spans="2:26">
      <c r="B90" s="88" t="s">
        <v>36</v>
      </c>
      <c r="C90" s="88" t="s">
        <v>37</v>
      </c>
      <c r="D90" s="89" t="s">
        <v>230</v>
      </c>
      <c r="E90" s="2"/>
      <c r="F90" s="2"/>
      <c r="G90" s="96" t="e">
        <f>Odessa!G90+MAX(145,G$2*вспомогат!$J$18)</f>
        <v>#VALUE!</v>
      </c>
      <c r="H90" s="96" t="e">
        <f>Odessa!H90+MAX(145,H$2*вспомогат!$J$18)</f>
        <v>#VALUE!</v>
      </c>
      <c r="I90" s="96" t="e">
        <f>Odessa!I90+MAX(145,I$2*вспомогат!$J$18)</f>
        <v>#VALUE!</v>
      </c>
      <c r="J90" s="96" t="e">
        <f>Odessa!J90+MAX(145,J$2*вспомогат!$J$18)</f>
        <v>#VALUE!</v>
      </c>
      <c r="K90" s="96" t="e">
        <f>Odessa!K90+MAX(145,K$2*вспомогат!$J$18)</f>
        <v>#VALUE!</v>
      </c>
      <c r="L90" s="96" t="e">
        <f>Odessa!L90+MAX(145,L$2*вспомогат!$J$18)</f>
        <v>#VALUE!</v>
      </c>
      <c r="M90" s="96" t="e">
        <f>Odessa!M90+MAX(145,M$2*вспомогат!$J$18)</f>
        <v>#VALUE!</v>
      </c>
      <c r="N90" s="96" t="e">
        <f>Odessa!N90+MAX(145,N$2*вспомогат!$J$18)</f>
        <v>#VALUE!</v>
      </c>
      <c r="O90" s="96" t="e">
        <f>Odessa!O90+MAX(145,O$2*вспомогат!$J$18)</f>
        <v>#VALUE!</v>
      </c>
      <c r="P90" s="96" t="e">
        <f>Odessa!P90+MAX(145,P$2*вспомогат!$J$18)</f>
        <v>#VALUE!</v>
      </c>
      <c r="Q90" s="96" t="e">
        <f>Odessa!Q90+MAX(145,Q$2*вспомогат!$J$18)</f>
        <v>#VALUE!</v>
      </c>
      <c r="R90" s="96" t="e">
        <f>Odessa!R90+MAX(145,R$2*вспомогат!$J$18)</f>
        <v>#VALUE!</v>
      </c>
      <c r="S90" s="96" t="e">
        <f>Odessa!S90+MAX(145,S$2*вспомогат!$J$18)</f>
        <v>#VALUE!</v>
      </c>
      <c r="T90" s="96" t="e">
        <f>Odessa!T90+MAX(145,T$2*вспомогат!$J$18)</f>
        <v>#VALUE!</v>
      </c>
      <c r="U90" s="96" t="e">
        <f>Odessa!U90+MAX(145,U$2*вспомогат!$J$18)</f>
        <v>#VALUE!</v>
      </c>
      <c r="V90" s="96" t="e">
        <f>Odessa!V90+MAX(145,V$2*вспомогат!$J$18)</f>
        <v>#VALUE!</v>
      </c>
      <c r="W90" s="96" t="e">
        <f>Odessa!W90+MAX(145,W$2*вспомогат!$J$18)</f>
        <v>#VALUE!</v>
      </c>
      <c r="X90" s="96" t="e">
        <f>Odessa!X90+MAX(145,X$2*вспомогат!$J$18)</f>
        <v>#VALUE!</v>
      </c>
      <c r="Y90" s="96" t="e">
        <f>Odessa!Y90+MAX(145,Y$2*вспомогат!$J$18)</f>
        <v>#VALUE!</v>
      </c>
      <c r="Z90" s="96" t="e">
        <f>Odessa!Z90+MAX(145,Z$2*вспомогат!$J$18)</f>
        <v>#VALUE!</v>
      </c>
    </row>
    <row r="91" spans="2:26">
      <c r="B91" s="88" t="s">
        <v>7</v>
      </c>
      <c r="C91" s="88" t="s">
        <v>197</v>
      </c>
      <c r="D91" s="89" t="s">
        <v>9</v>
      </c>
      <c r="E91" s="2"/>
      <c r="F91" s="2"/>
      <c r="G91" s="96" t="e">
        <f>Odessa!G91+MAX(145,G$2*вспомогат!$J$18)</f>
        <v>#VALUE!</v>
      </c>
      <c r="H91" s="96" t="e">
        <f>Odessa!H91+MAX(145,H$2*вспомогат!$J$18)</f>
        <v>#VALUE!</v>
      </c>
      <c r="I91" s="96" t="e">
        <f>Odessa!I91+MAX(145,I$2*вспомогат!$J$18)</f>
        <v>#VALUE!</v>
      </c>
      <c r="J91" s="96" t="e">
        <f>Odessa!J91+MAX(145,J$2*вспомогат!$J$18)</f>
        <v>#VALUE!</v>
      </c>
      <c r="K91" s="96" t="e">
        <f>Odessa!K91+MAX(145,K$2*вспомогат!$J$18)</f>
        <v>#VALUE!</v>
      </c>
      <c r="L91" s="96" t="e">
        <f>Odessa!L91+MAX(145,L$2*вспомогат!$J$18)</f>
        <v>#VALUE!</v>
      </c>
      <c r="M91" s="96" t="e">
        <f>Odessa!M91+MAX(145,M$2*вспомогат!$J$18)</f>
        <v>#VALUE!</v>
      </c>
      <c r="N91" s="96" t="e">
        <f>Odessa!N91+MAX(145,N$2*вспомогат!$J$18)</f>
        <v>#VALUE!</v>
      </c>
      <c r="O91" s="96" t="e">
        <f>Odessa!O91+MAX(145,O$2*вспомогат!$J$18)</f>
        <v>#VALUE!</v>
      </c>
      <c r="P91" s="96" t="e">
        <f>Odessa!P91+MAX(145,P$2*вспомогат!$J$18)</f>
        <v>#VALUE!</v>
      </c>
      <c r="Q91" s="96" t="e">
        <f>Odessa!Q91+MAX(145,Q$2*вспомогат!$J$18)</f>
        <v>#VALUE!</v>
      </c>
      <c r="R91" s="96" t="e">
        <f>Odessa!R91+MAX(145,R$2*вспомогат!$J$18)</f>
        <v>#VALUE!</v>
      </c>
      <c r="S91" s="96" t="e">
        <f>Odessa!S91+MAX(145,S$2*вспомогат!$J$18)</f>
        <v>#VALUE!</v>
      </c>
      <c r="T91" s="96" t="e">
        <f>Odessa!T91+MAX(145,T$2*вспомогат!$J$18)</f>
        <v>#VALUE!</v>
      </c>
      <c r="U91" s="96" t="e">
        <f>Odessa!U91+MAX(145,U$2*вспомогат!$J$18)</f>
        <v>#VALUE!</v>
      </c>
      <c r="V91" s="96" t="e">
        <f>Odessa!V91+MAX(145,V$2*вспомогат!$J$18)</f>
        <v>#VALUE!</v>
      </c>
      <c r="W91" s="96" t="e">
        <f>Odessa!W91+MAX(145,W$2*вспомогат!$J$18)</f>
        <v>#VALUE!</v>
      </c>
      <c r="X91" s="96" t="e">
        <f>Odessa!X91+MAX(145,X$2*вспомогат!$J$18)</f>
        <v>#VALUE!</v>
      </c>
      <c r="Y91" s="96" t="e">
        <f>Odessa!Y91+MAX(145,Y$2*вспомогат!$J$18)</f>
        <v>#VALUE!</v>
      </c>
      <c r="Z91" s="96" t="e">
        <f>Odessa!Z91+MAX(145,Z$2*вспомогат!$J$18)</f>
        <v>#VALUE!</v>
      </c>
    </row>
    <row r="92" spans="2:26">
      <c r="B92" s="88" t="s">
        <v>57</v>
      </c>
      <c r="C92" s="88" t="s">
        <v>58</v>
      </c>
      <c r="D92" s="89" t="s">
        <v>9</v>
      </c>
      <c r="E92" s="2"/>
      <c r="F92" s="2"/>
      <c r="G92" s="96" t="e">
        <f>Odessa!G92+MAX(145,G$2*вспомогат!$J$18)</f>
        <v>#VALUE!</v>
      </c>
      <c r="H92" s="96" t="e">
        <f>Odessa!H92+MAX(145,H$2*вспомогат!$J$18)</f>
        <v>#VALUE!</v>
      </c>
      <c r="I92" s="96" t="e">
        <f>Odessa!I92+MAX(145,I$2*вспомогат!$J$18)</f>
        <v>#VALUE!</v>
      </c>
      <c r="J92" s="96" t="e">
        <f>Odessa!J92+MAX(145,J$2*вспомогат!$J$18)</f>
        <v>#VALUE!</v>
      </c>
      <c r="K92" s="96" t="e">
        <f>Odessa!K92+MAX(145,K$2*вспомогат!$J$18)</f>
        <v>#VALUE!</v>
      </c>
      <c r="L92" s="96" t="e">
        <f>Odessa!L92+MAX(145,L$2*вспомогат!$J$18)</f>
        <v>#VALUE!</v>
      </c>
      <c r="M92" s="96" t="e">
        <f>Odessa!M92+MAX(145,M$2*вспомогат!$J$18)</f>
        <v>#VALUE!</v>
      </c>
      <c r="N92" s="96" t="e">
        <f>Odessa!N92+MAX(145,N$2*вспомогат!$J$18)</f>
        <v>#VALUE!</v>
      </c>
      <c r="O92" s="96" t="e">
        <f>Odessa!O92+MAX(145,O$2*вспомогат!$J$18)</f>
        <v>#VALUE!</v>
      </c>
      <c r="P92" s="96" t="e">
        <f>Odessa!P92+MAX(145,P$2*вспомогат!$J$18)</f>
        <v>#VALUE!</v>
      </c>
      <c r="Q92" s="96" t="e">
        <f>Odessa!Q92+MAX(145,Q$2*вспомогат!$J$18)</f>
        <v>#VALUE!</v>
      </c>
      <c r="R92" s="96" t="e">
        <f>Odessa!R92+MAX(145,R$2*вспомогат!$J$18)</f>
        <v>#VALUE!</v>
      </c>
      <c r="S92" s="96" t="e">
        <f>Odessa!S92+MAX(145,S$2*вспомогат!$J$18)</f>
        <v>#VALUE!</v>
      </c>
      <c r="T92" s="96" t="e">
        <f>Odessa!T92+MAX(145,T$2*вспомогат!$J$18)</f>
        <v>#VALUE!</v>
      </c>
      <c r="U92" s="96" t="e">
        <f>Odessa!U92+MAX(145,U$2*вспомогат!$J$18)</f>
        <v>#VALUE!</v>
      </c>
      <c r="V92" s="96" t="e">
        <f>Odessa!V92+MAX(145,V$2*вспомогат!$J$18)</f>
        <v>#VALUE!</v>
      </c>
      <c r="W92" s="96" t="e">
        <f>Odessa!W92+MAX(145,W$2*вспомогат!$J$18)</f>
        <v>#VALUE!</v>
      </c>
      <c r="X92" s="96" t="e">
        <f>Odessa!X92+MAX(145,X$2*вспомогат!$J$18)</f>
        <v>#VALUE!</v>
      </c>
      <c r="Y92" s="96" t="e">
        <f>Odessa!Y92+MAX(145,Y$2*вспомогат!$J$18)</f>
        <v>#VALUE!</v>
      </c>
      <c r="Z92" s="96" t="e">
        <f>Odessa!Z92+MAX(145,Z$2*вспомогат!$J$18)</f>
        <v>#VALUE!</v>
      </c>
    </row>
    <row r="93" spans="2:26">
      <c r="B93" s="88" t="s">
        <v>247</v>
      </c>
      <c r="C93" s="88" t="s">
        <v>103</v>
      </c>
      <c r="D93" s="89" t="s">
        <v>230</v>
      </c>
      <c r="E93" s="2"/>
      <c r="F93" s="2"/>
      <c r="G93" s="96" t="e">
        <f>Odessa!G93+MAX(145,G$2*вспомогат!$J$18)</f>
        <v>#VALUE!</v>
      </c>
      <c r="H93" s="96" t="e">
        <f>Odessa!H93+MAX(145,H$2*вспомогат!$J$18)</f>
        <v>#VALUE!</v>
      </c>
      <c r="I93" s="96" t="e">
        <f>Odessa!I93+MAX(145,I$2*вспомогат!$J$18)</f>
        <v>#VALUE!</v>
      </c>
      <c r="J93" s="96" t="e">
        <f>Odessa!J93+MAX(145,J$2*вспомогат!$J$18)</f>
        <v>#VALUE!</v>
      </c>
      <c r="K93" s="96" t="e">
        <f>Odessa!K93+MAX(145,K$2*вспомогат!$J$18)</f>
        <v>#VALUE!</v>
      </c>
      <c r="L93" s="96" t="e">
        <f>Odessa!L93+MAX(145,L$2*вспомогат!$J$18)</f>
        <v>#VALUE!</v>
      </c>
      <c r="M93" s="96" t="e">
        <f>Odessa!M93+MAX(145,M$2*вспомогат!$J$18)</f>
        <v>#VALUE!</v>
      </c>
      <c r="N93" s="96" t="e">
        <f>Odessa!N93+MAX(145,N$2*вспомогат!$J$18)</f>
        <v>#VALUE!</v>
      </c>
      <c r="O93" s="96" t="e">
        <f>Odessa!O93+MAX(145,O$2*вспомогат!$J$18)</f>
        <v>#VALUE!</v>
      </c>
      <c r="P93" s="96" t="e">
        <f>Odessa!P93+MAX(145,P$2*вспомогат!$J$18)</f>
        <v>#VALUE!</v>
      </c>
      <c r="Q93" s="96" t="e">
        <f>Odessa!Q93+MAX(145,Q$2*вспомогат!$J$18)</f>
        <v>#VALUE!</v>
      </c>
      <c r="R93" s="96" t="e">
        <f>Odessa!R93+MAX(145,R$2*вспомогат!$J$18)</f>
        <v>#VALUE!</v>
      </c>
      <c r="S93" s="96" t="e">
        <f>Odessa!S93+MAX(145,S$2*вспомогат!$J$18)</f>
        <v>#VALUE!</v>
      </c>
      <c r="T93" s="96" t="e">
        <f>Odessa!T93+MAX(145,T$2*вспомогат!$J$18)</f>
        <v>#VALUE!</v>
      </c>
      <c r="U93" s="96" t="e">
        <f>Odessa!U93+MAX(145,U$2*вспомогат!$J$18)</f>
        <v>#VALUE!</v>
      </c>
      <c r="V93" s="96" t="e">
        <f>Odessa!V93+MAX(145,V$2*вспомогат!$J$18)</f>
        <v>#VALUE!</v>
      </c>
      <c r="W93" s="96" t="e">
        <f>Odessa!W93+MAX(145,W$2*вспомогат!$J$18)</f>
        <v>#VALUE!</v>
      </c>
      <c r="X93" s="96" t="e">
        <f>Odessa!X93+MAX(145,X$2*вспомогат!$J$18)</f>
        <v>#VALUE!</v>
      </c>
      <c r="Y93" s="96" t="e">
        <f>Odessa!Y93+MAX(145,Y$2*вспомогат!$J$18)</f>
        <v>#VALUE!</v>
      </c>
      <c r="Z93" s="96" t="e">
        <f>Odessa!Z93+MAX(145,Z$2*вспомогат!$J$18)</f>
        <v>#VALUE!</v>
      </c>
    </row>
    <row r="94" spans="2:26">
      <c r="B94" s="12" t="s">
        <v>232</v>
      </c>
      <c r="C94" s="88" t="s">
        <v>75</v>
      </c>
      <c r="D94" s="89" t="s">
        <v>230</v>
      </c>
      <c r="E94" s="2"/>
      <c r="F94" s="2"/>
      <c r="G94" s="96" t="e">
        <f>Odessa!G94+MAX(145,G$2*вспомогат!$J$18)</f>
        <v>#VALUE!</v>
      </c>
      <c r="H94" s="96" t="e">
        <f>Odessa!H94+MAX(145,H$2*вспомогат!$J$18)</f>
        <v>#VALUE!</v>
      </c>
      <c r="I94" s="96" t="e">
        <f>Odessa!I94+MAX(145,I$2*вспомогат!$J$18)</f>
        <v>#VALUE!</v>
      </c>
      <c r="J94" s="96" t="e">
        <f>Odessa!J94+MAX(145,J$2*вспомогат!$J$18)</f>
        <v>#VALUE!</v>
      </c>
      <c r="K94" s="96" t="e">
        <f>Odessa!K94+MAX(145,K$2*вспомогат!$J$18)</f>
        <v>#VALUE!</v>
      </c>
      <c r="L94" s="96" t="e">
        <f>Odessa!L94+MAX(145,L$2*вспомогат!$J$18)</f>
        <v>#VALUE!</v>
      </c>
      <c r="M94" s="96" t="e">
        <f>Odessa!M94+MAX(145,M$2*вспомогат!$J$18)</f>
        <v>#VALUE!</v>
      </c>
      <c r="N94" s="96" t="e">
        <f>Odessa!N94+MAX(145,N$2*вспомогат!$J$18)</f>
        <v>#VALUE!</v>
      </c>
      <c r="O94" s="96" t="e">
        <f>Odessa!O94+MAX(145,O$2*вспомогат!$J$18)</f>
        <v>#VALUE!</v>
      </c>
      <c r="P94" s="96" t="e">
        <f>Odessa!P94+MAX(145,P$2*вспомогат!$J$18)</f>
        <v>#VALUE!</v>
      </c>
      <c r="Q94" s="96" t="e">
        <f>Odessa!Q94+MAX(145,Q$2*вспомогат!$J$18)</f>
        <v>#VALUE!</v>
      </c>
      <c r="R94" s="96" t="e">
        <f>Odessa!R94+MAX(145,R$2*вспомогат!$J$18)</f>
        <v>#VALUE!</v>
      </c>
      <c r="S94" s="96" t="e">
        <f>Odessa!S94+MAX(145,S$2*вспомогат!$J$18)</f>
        <v>#VALUE!</v>
      </c>
      <c r="T94" s="96" t="e">
        <f>Odessa!T94+MAX(145,T$2*вспомогат!$J$18)</f>
        <v>#VALUE!</v>
      </c>
      <c r="U94" s="96" t="e">
        <f>Odessa!U94+MAX(145,U$2*вспомогат!$J$18)</f>
        <v>#VALUE!</v>
      </c>
      <c r="V94" s="96" t="e">
        <f>Odessa!V94+MAX(145,V$2*вспомогат!$J$18)</f>
        <v>#VALUE!</v>
      </c>
      <c r="W94" s="96" t="e">
        <f>Odessa!W94+MAX(145,W$2*вспомогат!$J$18)</f>
        <v>#VALUE!</v>
      </c>
      <c r="X94" s="96" t="e">
        <f>Odessa!X94+MAX(145,X$2*вспомогат!$J$18)</f>
        <v>#VALUE!</v>
      </c>
      <c r="Y94" s="96" t="e">
        <f>Odessa!Y94+MAX(145,Y$2*вспомогат!$J$18)</f>
        <v>#VALUE!</v>
      </c>
      <c r="Z94" s="96" t="e">
        <f>Odessa!Z94+MAX(145,Z$2*вспомогат!$J$18)</f>
        <v>#VALUE!</v>
      </c>
    </row>
    <row r="95" spans="2:26">
      <c r="B95" s="12" t="s">
        <v>235</v>
      </c>
      <c r="C95" s="88" t="s">
        <v>58</v>
      </c>
      <c r="D95" s="89" t="s">
        <v>230</v>
      </c>
      <c r="E95" s="2"/>
      <c r="F95" s="2"/>
      <c r="G95" s="96" t="e">
        <f>Odessa!G95+MAX(145,G$2*вспомогат!$J$18)</f>
        <v>#VALUE!</v>
      </c>
      <c r="H95" s="96" t="e">
        <f>Odessa!H95+MAX(145,H$2*вспомогат!$J$18)</f>
        <v>#VALUE!</v>
      </c>
      <c r="I95" s="96" t="e">
        <f>Odessa!I95+MAX(145,I$2*вспомогат!$J$18)</f>
        <v>#VALUE!</v>
      </c>
      <c r="J95" s="96" t="e">
        <f>Odessa!J95+MAX(145,J$2*вспомогат!$J$18)</f>
        <v>#VALUE!</v>
      </c>
      <c r="K95" s="96" t="e">
        <f>Odessa!K95+MAX(145,K$2*вспомогат!$J$18)</f>
        <v>#VALUE!</v>
      </c>
      <c r="L95" s="96" t="e">
        <f>Odessa!L95+MAX(145,L$2*вспомогат!$J$18)</f>
        <v>#VALUE!</v>
      </c>
      <c r="M95" s="96" t="e">
        <f>Odessa!M95+MAX(145,M$2*вспомогат!$J$18)</f>
        <v>#VALUE!</v>
      </c>
      <c r="N95" s="96" t="e">
        <f>Odessa!N95+MAX(145,N$2*вспомогат!$J$18)</f>
        <v>#VALUE!</v>
      </c>
      <c r="O95" s="96" t="e">
        <f>Odessa!O95+MAX(145,O$2*вспомогат!$J$18)</f>
        <v>#VALUE!</v>
      </c>
      <c r="P95" s="96" t="e">
        <f>Odessa!P95+MAX(145,P$2*вспомогат!$J$18)</f>
        <v>#VALUE!</v>
      </c>
      <c r="Q95" s="96" t="e">
        <f>Odessa!Q95+MAX(145,Q$2*вспомогат!$J$18)</f>
        <v>#VALUE!</v>
      </c>
      <c r="R95" s="96" t="e">
        <f>Odessa!R95+MAX(145,R$2*вспомогат!$J$18)</f>
        <v>#VALUE!</v>
      </c>
      <c r="S95" s="96" t="e">
        <f>Odessa!S95+MAX(145,S$2*вспомогат!$J$18)</f>
        <v>#VALUE!</v>
      </c>
      <c r="T95" s="96" t="e">
        <f>Odessa!T95+MAX(145,T$2*вспомогат!$J$18)</f>
        <v>#VALUE!</v>
      </c>
      <c r="U95" s="96" t="e">
        <f>Odessa!U95+MAX(145,U$2*вспомогат!$J$18)</f>
        <v>#VALUE!</v>
      </c>
      <c r="V95" s="96" t="e">
        <f>Odessa!V95+MAX(145,V$2*вспомогат!$J$18)</f>
        <v>#VALUE!</v>
      </c>
      <c r="W95" s="96" t="e">
        <f>Odessa!W95+MAX(145,W$2*вспомогат!$J$18)</f>
        <v>#VALUE!</v>
      </c>
      <c r="X95" s="96" t="e">
        <f>Odessa!X95+MAX(145,X$2*вспомогат!$J$18)</f>
        <v>#VALUE!</v>
      </c>
      <c r="Y95" s="96" t="e">
        <f>Odessa!Y95+MAX(145,Y$2*вспомогат!$J$18)</f>
        <v>#VALUE!</v>
      </c>
      <c r="Z95" s="96" t="e">
        <f>Odessa!Z95+MAX(145,Z$2*вспомогат!$J$18)</f>
        <v>#VALUE!</v>
      </c>
    </row>
    <row r="96" spans="2:26">
      <c r="B96" s="12" t="s">
        <v>262</v>
      </c>
      <c r="C96" s="88" t="s">
        <v>263</v>
      </c>
      <c r="D96" s="89" t="s">
        <v>230</v>
      </c>
      <c r="E96" s="2"/>
      <c r="F96" s="2"/>
      <c r="G96" s="96" t="e">
        <f>Odessa!G96+MAX(145,G$2*вспомогат!$J$18)</f>
        <v>#VALUE!</v>
      </c>
      <c r="H96" s="96" t="e">
        <f>Odessa!H96+MAX(145,H$2*вспомогат!$J$18)</f>
        <v>#VALUE!</v>
      </c>
      <c r="I96" s="96" t="e">
        <f>Odessa!I96+MAX(145,I$2*вспомогат!$J$18)</f>
        <v>#VALUE!</v>
      </c>
      <c r="J96" s="96" t="e">
        <f>Odessa!J96+MAX(145,J$2*вспомогат!$J$18)</f>
        <v>#VALUE!</v>
      </c>
      <c r="K96" s="96" t="e">
        <f>Odessa!K96+MAX(145,K$2*вспомогат!$J$18)</f>
        <v>#VALUE!</v>
      </c>
      <c r="L96" s="96" t="e">
        <f>Odessa!L96+MAX(145,L$2*вспомогат!$J$18)</f>
        <v>#VALUE!</v>
      </c>
      <c r="M96" s="96" t="e">
        <f>Odessa!M96+MAX(145,M$2*вспомогат!$J$18)</f>
        <v>#VALUE!</v>
      </c>
      <c r="N96" s="96" t="e">
        <f>Odessa!N96+MAX(145,N$2*вспомогат!$J$18)</f>
        <v>#VALUE!</v>
      </c>
      <c r="O96" s="96" t="e">
        <f>Odessa!O96+MAX(145,O$2*вспомогат!$J$18)</f>
        <v>#VALUE!</v>
      </c>
      <c r="P96" s="96" t="e">
        <f>Odessa!P96+MAX(145,P$2*вспомогат!$J$18)</f>
        <v>#VALUE!</v>
      </c>
      <c r="Q96" s="96" t="e">
        <f>Odessa!Q96+MAX(145,Q$2*вспомогат!$J$18)</f>
        <v>#VALUE!</v>
      </c>
      <c r="R96" s="96" t="e">
        <f>Odessa!R96+MAX(145,R$2*вспомогат!$J$18)</f>
        <v>#VALUE!</v>
      </c>
      <c r="S96" s="96" t="e">
        <f>Odessa!S96+MAX(145,S$2*вспомогат!$J$18)</f>
        <v>#VALUE!</v>
      </c>
      <c r="T96" s="96" t="e">
        <f>Odessa!T96+MAX(145,T$2*вспомогат!$J$18)</f>
        <v>#VALUE!</v>
      </c>
      <c r="U96" s="96" t="e">
        <f>Odessa!U96+MAX(145,U$2*вспомогат!$J$18)</f>
        <v>#VALUE!</v>
      </c>
      <c r="V96" s="96" t="e">
        <f>Odessa!V96+MAX(145,V$2*вспомогат!$J$18)</f>
        <v>#VALUE!</v>
      </c>
      <c r="W96" s="96" t="e">
        <f>Odessa!W96+MAX(145,W$2*вспомогат!$J$18)</f>
        <v>#VALUE!</v>
      </c>
      <c r="X96" s="96" t="e">
        <f>Odessa!X96+MAX(145,X$2*вспомогат!$J$18)</f>
        <v>#VALUE!</v>
      </c>
      <c r="Y96" s="96" t="e">
        <f>Odessa!Y96+MAX(145,Y$2*вспомогат!$J$18)</f>
        <v>#VALUE!</v>
      </c>
      <c r="Z96" s="96" t="e">
        <f>Odessa!Z96+MAX(145,Z$2*вспомогат!$J$18)</f>
        <v>#VALUE!</v>
      </c>
    </row>
    <row r="97" spans="2:26">
      <c r="B97" s="121" t="s">
        <v>236</v>
      </c>
      <c r="C97" s="88" t="s">
        <v>103</v>
      </c>
      <c r="D97" s="89" t="s">
        <v>13</v>
      </c>
      <c r="E97" s="2"/>
      <c r="F97" s="2"/>
      <c r="G97" s="96">
        <f>Odessa!G97+MAX(145,G$2*вспомогат!$J$18)</f>
        <v>353.5090909090909</v>
      </c>
      <c r="H97" s="96">
        <f>Odessa!H97+MAX(145,H$2*вспомогат!$J$18)</f>
        <v>519.0181818181818</v>
      </c>
      <c r="I97" s="96">
        <f>Odessa!I97+MAX(145,I$2*вспомогат!$J$18)</f>
        <v>684.5272727272727</v>
      </c>
      <c r="J97" s="96">
        <f>Odessa!J97+MAX(145,J$2*вспомогат!$J$18)</f>
        <v>850.0363636363636</v>
      </c>
      <c r="K97" s="96">
        <f>Odessa!K97+MAX(145,K$2*вспомогат!$J$18)</f>
        <v>995.5454545454545</v>
      </c>
      <c r="L97" s="96">
        <f>Odessa!L97+MAX(145,L$2*вспомогат!$J$18)</f>
        <v>1196.0545454545454</v>
      </c>
      <c r="M97" s="96">
        <f>Odessa!M97+MAX(145,M$2*вспомогат!$J$18)</f>
        <v>1396.5636363636363</v>
      </c>
      <c r="N97" s="96">
        <f>Odessa!N97+MAX(145,N$2*вспомогат!$J$18)</f>
        <v>1597.0727272727272</v>
      </c>
      <c r="O97" s="96">
        <f>Odessa!O97+MAX(145,O$2*вспомогат!$J$18)</f>
        <v>1797.5818181818181</v>
      </c>
      <c r="P97" s="96">
        <f>Odessa!P97+MAX(145,P$2*вспомогат!$J$18)</f>
        <v>1998.090909090909</v>
      </c>
      <c r="Q97" s="96">
        <f>Odessa!Q97+MAX(145,Q$2*вспомогат!$J$18)</f>
        <v>2148.6</v>
      </c>
      <c r="R97" s="96">
        <f>Odessa!R97+MAX(145,R$2*вспомогат!$J$18)</f>
        <v>2349.1090909090908</v>
      </c>
      <c r="S97" s="96">
        <f>Odessa!S97+MAX(145,S$2*вспомогат!$J$18)</f>
        <v>2549.6181818181817</v>
      </c>
      <c r="T97" s="96">
        <f>Odessa!T97+MAX(145,T$2*вспомогат!$J$18)</f>
        <v>2750.1272727272726</v>
      </c>
      <c r="U97" s="96">
        <f>Odessa!U97+MAX(145,U$2*вспомогат!$J$18)</f>
        <v>2950.6363636363635</v>
      </c>
      <c r="V97" s="96">
        <f>Odessa!V97+MAX(145,V$2*вспомогат!$J$18)</f>
        <v>3151.1454545454544</v>
      </c>
      <c r="W97" s="96">
        <f>Odessa!W97+MAX(145,W$2*вспомогат!$J$18)</f>
        <v>3351.6545454545453</v>
      </c>
      <c r="X97" s="96">
        <f>Odessa!X97+MAX(145,X$2*вспомогат!$J$18)</f>
        <v>3552.1636363636362</v>
      </c>
      <c r="Y97" s="96">
        <f>Odessa!Y97+MAX(145,Y$2*вспомогат!$J$18)</f>
        <v>3752.6727272727271</v>
      </c>
      <c r="Z97" s="96">
        <f>Odessa!Z97+MAX(145,Z$2*вспомогат!$J$18)</f>
        <v>3953.181818181818</v>
      </c>
    </row>
    <row r="98" spans="2:26">
      <c r="B98" s="121" t="s">
        <v>264</v>
      </c>
      <c r="C98" s="121" t="s">
        <v>197</v>
      </c>
      <c r="D98" s="89" t="s">
        <v>230</v>
      </c>
      <c r="E98" s="2"/>
      <c r="F98" s="2"/>
      <c r="G98" s="96" t="e">
        <f>Odessa!G98+MAX(145,G$2*вспомогат!$J$18)</f>
        <v>#VALUE!</v>
      </c>
      <c r="H98" s="96" t="e">
        <f>Odessa!H98+MAX(145,H$2*вспомогат!$J$18)</f>
        <v>#VALUE!</v>
      </c>
      <c r="I98" s="96" t="e">
        <f>Odessa!I98+MAX(145,I$2*вспомогат!$J$18)</f>
        <v>#VALUE!</v>
      </c>
      <c r="J98" s="96" t="e">
        <f>Odessa!J98+MAX(145,J$2*вспомогат!$J$18)</f>
        <v>#VALUE!</v>
      </c>
      <c r="K98" s="96" t="e">
        <f>Odessa!K98+MAX(145,K$2*вспомогат!$J$18)</f>
        <v>#VALUE!</v>
      </c>
      <c r="L98" s="96" t="e">
        <f>Odessa!L98+MAX(145,L$2*вспомогат!$J$18)</f>
        <v>#VALUE!</v>
      </c>
      <c r="M98" s="96" t="e">
        <f>Odessa!M98+MAX(145,M$2*вспомогат!$J$18)</f>
        <v>#VALUE!</v>
      </c>
      <c r="N98" s="96" t="e">
        <f>Odessa!N98+MAX(145,N$2*вспомогат!$J$18)</f>
        <v>#VALUE!</v>
      </c>
      <c r="O98" s="96" t="e">
        <f>Odessa!O98+MAX(145,O$2*вспомогат!$J$18)</f>
        <v>#VALUE!</v>
      </c>
      <c r="P98" s="96" t="e">
        <f>Odessa!P98+MAX(145,P$2*вспомогат!$J$18)</f>
        <v>#VALUE!</v>
      </c>
      <c r="Q98" s="96" t="e">
        <f>Odessa!Q98+MAX(145,Q$2*вспомогат!$J$18)</f>
        <v>#VALUE!</v>
      </c>
      <c r="R98" s="96" t="e">
        <f>Odessa!R98+MAX(145,R$2*вспомогат!$J$18)</f>
        <v>#VALUE!</v>
      </c>
      <c r="S98" s="96" t="e">
        <f>Odessa!S98+MAX(145,S$2*вспомогат!$J$18)</f>
        <v>#VALUE!</v>
      </c>
      <c r="T98" s="96" t="e">
        <f>Odessa!T98+MAX(145,T$2*вспомогат!$J$18)</f>
        <v>#VALUE!</v>
      </c>
      <c r="U98" s="96" t="e">
        <f>Odessa!U98+MAX(145,U$2*вспомогат!$J$18)</f>
        <v>#VALUE!</v>
      </c>
      <c r="V98" s="96" t="e">
        <f>Odessa!V98+MAX(145,V$2*вспомогат!$J$18)</f>
        <v>#VALUE!</v>
      </c>
      <c r="W98" s="96" t="e">
        <f>Odessa!W98+MAX(145,W$2*вспомогат!$J$18)</f>
        <v>#VALUE!</v>
      </c>
      <c r="X98" s="96" t="e">
        <f>Odessa!X98+MAX(145,X$2*вспомогат!$J$18)</f>
        <v>#VALUE!</v>
      </c>
      <c r="Y98" s="96" t="e">
        <f>Odessa!Y98+MAX(145,Y$2*вспомогат!$J$18)</f>
        <v>#VALUE!</v>
      </c>
      <c r="Z98" s="96" t="e">
        <f>Odessa!Z98+MAX(145,Z$2*вспомогат!$J$18)</f>
        <v>#VALUE!</v>
      </c>
    </row>
    <row r="99" spans="2:26">
      <c r="B99" s="121" t="s">
        <v>237</v>
      </c>
      <c r="C99" s="88" t="s">
        <v>103</v>
      </c>
      <c r="D99" s="89" t="s">
        <v>13</v>
      </c>
      <c r="E99" s="2"/>
      <c r="F99" s="2"/>
      <c r="G99" s="96">
        <f>Odessa!G99+MAX(145,G$2*вспомогат!$J$18)</f>
        <v>352.5090909090909</v>
      </c>
      <c r="H99" s="96">
        <f>Odessa!H99+MAX(145,H$2*вспомогат!$J$18)</f>
        <v>517.0181818181818</v>
      </c>
      <c r="I99" s="96">
        <f>Odessa!I99+MAX(145,I$2*вспомогат!$J$18)</f>
        <v>681.5272727272727</v>
      </c>
      <c r="J99" s="96">
        <f>Odessa!J99+MAX(145,J$2*вспомогат!$J$18)</f>
        <v>846.0363636363636</v>
      </c>
      <c r="K99" s="96">
        <f>Odessa!K99+MAX(145,K$2*вспомогат!$J$18)</f>
        <v>990.5454545454545</v>
      </c>
      <c r="L99" s="96">
        <f>Odessa!L99+MAX(145,L$2*вспомогат!$J$18)</f>
        <v>1190.0545454545454</v>
      </c>
      <c r="M99" s="96">
        <f>Odessa!M99+MAX(145,M$2*вспомогат!$J$18)</f>
        <v>1389.5636363636363</v>
      </c>
      <c r="N99" s="96">
        <f>Odessa!N99+MAX(145,N$2*вспомогат!$J$18)</f>
        <v>1589.0727272727272</v>
      </c>
      <c r="O99" s="96">
        <f>Odessa!O99+MAX(145,O$2*вспомогат!$J$18)</f>
        <v>1788.5818181818181</v>
      </c>
      <c r="P99" s="96">
        <f>Odessa!P99+MAX(145,P$2*вспомогат!$J$18)</f>
        <v>1988.090909090909</v>
      </c>
      <c r="Q99" s="96">
        <f>Odessa!Q99+MAX(145,Q$2*вспомогат!$J$18)</f>
        <v>2137.6</v>
      </c>
      <c r="R99" s="96">
        <f>Odessa!R99+MAX(145,R$2*вспомогат!$J$18)</f>
        <v>2337.1090909090908</v>
      </c>
      <c r="S99" s="96">
        <f>Odessa!S99+MAX(145,S$2*вспомогат!$J$18)</f>
        <v>2536.6181818181817</v>
      </c>
      <c r="T99" s="96">
        <f>Odessa!T99+MAX(145,T$2*вспомогат!$J$18)</f>
        <v>2736.1272727272726</v>
      </c>
      <c r="U99" s="96">
        <f>Odessa!U99+MAX(145,U$2*вспомогат!$J$18)</f>
        <v>2935.6363636363635</v>
      </c>
      <c r="V99" s="96">
        <f>Odessa!V99+MAX(145,V$2*вспомогат!$J$18)</f>
        <v>3135.1454545454544</v>
      </c>
      <c r="W99" s="96">
        <f>Odessa!W99+MAX(145,W$2*вспомогат!$J$18)</f>
        <v>3334.6545454545453</v>
      </c>
      <c r="X99" s="96">
        <f>Odessa!X99+MAX(145,X$2*вспомогат!$J$18)</f>
        <v>3534.1636363636362</v>
      </c>
      <c r="Y99" s="96">
        <f>Odessa!Y99+MAX(145,Y$2*вспомогат!$J$18)</f>
        <v>3733.6727272727271</v>
      </c>
      <c r="Z99" s="96">
        <f>Odessa!Z99+MAX(145,Z$2*вспомогат!$J$18)</f>
        <v>3933.181818181818</v>
      </c>
    </row>
    <row r="100" spans="2:26">
      <c r="B100" s="12" t="s">
        <v>7</v>
      </c>
      <c r="C100" s="12" t="s">
        <v>8</v>
      </c>
      <c r="D100" s="89" t="s">
        <v>230</v>
      </c>
      <c r="E100" s="2"/>
      <c r="F100" s="2"/>
      <c r="G100" s="96" t="e">
        <f>Odessa!G100+MAX(145,G$2*вспомогат!$J$18)</f>
        <v>#VALUE!</v>
      </c>
      <c r="H100" s="96" t="e">
        <f>Odessa!H100+MAX(145,H$2*вспомогат!$J$18)</f>
        <v>#VALUE!</v>
      </c>
      <c r="I100" s="96" t="e">
        <f>Odessa!I100+MAX(145,I$2*вспомогат!$J$18)</f>
        <v>#VALUE!</v>
      </c>
      <c r="J100" s="96" t="e">
        <f>Odessa!J100+MAX(145,J$2*вспомогат!$J$18)</f>
        <v>#VALUE!</v>
      </c>
      <c r="K100" s="96" t="e">
        <f>Odessa!K100+MAX(145,K$2*вспомогат!$J$18)</f>
        <v>#VALUE!</v>
      </c>
      <c r="L100" s="96" t="e">
        <f>Odessa!L100+MAX(145,L$2*вспомогат!$J$18)</f>
        <v>#VALUE!</v>
      </c>
      <c r="M100" s="96" t="e">
        <f>Odessa!M100+MAX(145,M$2*вспомогат!$J$18)</f>
        <v>#VALUE!</v>
      </c>
      <c r="N100" s="96" t="e">
        <f>Odessa!N100+MAX(145,N$2*вспомогат!$J$18)</f>
        <v>#VALUE!</v>
      </c>
      <c r="O100" s="96" t="e">
        <f>Odessa!O100+MAX(145,O$2*вспомогат!$J$18)</f>
        <v>#VALUE!</v>
      </c>
      <c r="P100" s="96" t="e">
        <f>Odessa!P100+MAX(145,P$2*вспомогат!$J$18)</f>
        <v>#VALUE!</v>
      </c>
      <c r="Q100" s="96" t="e">
        <f>Odessa!Q100+MAX(145,Q$2*вспомогат!$J$18)</f>
        <v>#VALUE!</v>
      </c>
      <c r="R100" s="96" t="e">
        <f>Odessa!R100+MAX(145,R$2*вспомогат!$J$18)</f>
        <v>#VALUE!</v>
      </c>
      <c r="S100" s="96" t="e">
        <f>Odessa!S100+MAX(145,S$2*вспомогат!$J$18)</f>
        <v>#VALUE!</v>
      </c>
      <c r="T100" s="96" t="e">
        <f>Odessa!T100+MAX(145,T$2*вспомогат!$J$18)</f>
        <v>#VALUE!</v>
      </c>
      <c r="U100" s="96" t="e">
        <f>Odessa!U100+MAX(145,U$2*вспомогат!$J$18)</f>
        <v>#VALUE!</v>
      </c>
      <c r="V100" s="96" t="e">
        <f>Odessa!V100+MAX(145,V$2*вспомогат!$J$18)</f>
        <v>#VALUE!</v>
      </c>
      <c r="W100" s="96" t="e">
        <f>Odessa!W100+MAX(145,W$2*вспомогат!$J$18)</f>
        <v>#VALUE!</v>
      </c>
      <c r="X100" s="96" t="e">
        <f>Odessa!X100+MAX(145,X$2*вспомогат!$J$18)</f>
        <v>#VALUE!</v>
      </c>
      <c r="Y100" s="96" t="e">
        <f>Odessa!Y100+MAX(145,Y$2*вспомогат!$J$18)</f>
        <v>#VALUE!</v>
      </c>
      <c r="Z100" s="96" t="e">
        <f>Odessa!Z100+MAX(145,Z$2*вспомогат!$J$18)</f>
        <v>#VALUE!</v>
      </c>
    </row>
    <row r="101" spans="2:26">
      <c r="B101" s="121" t="s">
        <v>238</v>
      </c>
      <c r="C101" s="121" t="s">
        <v>22</v>
      </c>
      <c r="D101" s="89" t="s">
        <v>230</v>
      </c>
      <c r="E101" s="2"/>
      <c r="F101" s="2"/>
      <c r="G101" s="96" t="e">
        <f>Odessa!G101+MAX(145,G$2*вспомогат!$J$18)</f>
        <v>#VALUE!</v>
      </c>
      <c r="H101" s="96" t="e">
        <f>Odessa!H101+MAX(145,H$2*вспомогат!$J$18)</f>
        <v>#VALUE!</v>
      </c>
      <c r="I101" s="96" t="e">
        <f>Odessa!I101+MAX(145,I$2*вспомогат!$J$18)</f>
        <v>#VALUE!</v>
      </c>
      <c r="J101" s="96" t="e">
        <f>Odessa!J101+MAX(145,J$2*вспомогат!$J$18)</f>
        <v>#VALUE!</v>
      </c>
      <c r="K101" s="96" t="e">
        <f>Odessa!K101+MAX(145,K$2*вспомогат!$J$18)</f>
        <v>#VALUE!</v>
      </c>
      <c r="L101" s="96" t="e">
        <f>Odessa!L101+MAX(145,L$2*вспомогат!$J$18)</f>
        <v>#VALUE!</v>
      </c>
      <c r="M101" s="96" t="e">
        <f>Odessa!M101+MAX(145,M$2*вспомогат!$J$18)</f>
        <v>#VALUE!</v>
      </c>
      <c r="N101" s="96" t="e">
        <f>Odessa!N101+MAX(145,N$2*вспомогат!$J$18)</f>
        <v>#VALUE!</v>
      </c>
      <c r="O101" s="96" t="e">
        <f>Odessa!O101+MAX(145,O$2*вспомогат!$J$18)</f>
        <v>#VALUE!</v>
      </c>
      <c r="P101" s="96" t="e">
        <f>Odessa!P101+MAX(145,P$2*вспомогат!$J$18)</f>
        <v>#VALUE!</v>
      </c>
      <c r="Q101" s="96" t="e">
        <f>Odessa!Q101+MAX(145,Q$2*вспомогат!$J$18)</f>
        <v>#VALUE!</v>
      </c>
      <c r="R101" s="96" t="e">
        <f>Odessa!R101+MAX(145,R$2*вспомогат!$J$18)</f>
        <v>#VALUE!</v>
      </c>
      <c r="S101" s="96" t="e">
        <f>Odessa!S101+MAX(145,S$2*вспомогат!$J$18)</f>
        <v>#VALUE!</v>
      </c>
      <c r="T101" s="96" t="e">
        <f>Odessa!T101+MAX(145,T$2*вспомогат!$J$18)</f>
        <v>#VALUE!</v>
      </c>
      <c r="U101" s="96" t="e">
        <f>Odessa!U101+MAX(145,U$2*вспомогат!$J$18)</f>
        <v>#VALUE!</v>
      </c>
      <c r="V101" s="96" t="e">
        <f>Odessa!V101+MAX(145,V$2*вспомогат!$J$18)</f>
        <v>#VALUE!</v>
      </c>
      <c r="W101" s="96" t="e">
        <f>Odessa!W101+MAX(145,W$2*вспомогат!$J$18)</f>
        <v>#VALUE!</v>
      </c>
      <c r="X101" s="96" t="e">
        <f>Odessa!X101+MAX(145,X$2*вспомогат!$J$18)</f>
        <v>#VALUE!</v>
      </c>
      <c r="Y101" s="96" t="e">
        <f>Odessa!Y101+MAX(145,Y$2*вспомогат!$J$18)</f>
        <v>#VALUE!</v>
      </c>
      <c r="Z101" s="96" t="e">
        <f>Odessa!Z101+MAX(145,Z$2*вспомогат!$J$18)</f>
        <v>#VALUE!</v>
      </c>
    </row>
    <row r="102" spans="2:26">
      <c r="B102" s="121" t="s">
        <v>265</v>
      </c>
      <c r="C102" s="121" t="s">
        <v>266</v>
      </c>
      <c r="D102" s="89" t="s">
        <v>230</v>
      </c>
      <c r="E102" s="2"/>
      <c r="F102" s="2"/>
      <c r="G102" s="96" t="e">
        <f>Odessa!G102+MAX(145,G$2*вспомогат!$J$18)</f>
        <v>#VALUE!</v>
      </c>
      <c r="H102" s="96" t="e">
        <f>Odessa!H102+MAX(145,H$2*вспомогат!$J$18)</f>
        <v>#VALUE!</v>
      </c>
      <c r="I102" s="96" t="e">
        <f>Odessa!I102+MAX(145,I$2*вспомогат!$J$18)</f>
        <v>#VALUE!</v>
      </c>
      <c r="J102" s="96" t="e">
        <f>Odessa!J102+MAX(145,J$2*вспомогат!$J$18)</f>
        <v>#VALUE!</v>
      </c>
      <c r="K102" s="96" t="e">
        <f>Odessa!K102+MAX(145,K$2*вспомогат!$J$18)</f>
        <v>#VALUE!</v>
      </c>
      <c r="L102" s="96" t="e">
        <f>Odessa!L102+MAX(145,L$2*вспомогат!$J$18)</f>
        <v>#VALUE!</v>
      </c>
      <c r="M102" s="96" t="e">
        <f>Odessa!M102+MAX(145,M$2*вспомогат!$J$18)</f>
        <v>#VALUE!</v>
      </c>
      <c r="N102" s="96" t="e">
        <f>Odessa!N102+MAX(145,N$2*вспомогат!$J$18)</f>
        <v>#VALUE!</v>
      </c>
      <c r="O102" s="96" t="e">
        <f>Odessa!O102+MAX(145,O$2*вспомогат!$J$18)</f>
        <v>#VALUE!</v>
      </c>
      <c r="P102" s="96" t="e">
        <f>Odessa!P102+MAX(145,P$2*вспомогат!$J$18)</f>
        <v>#VALUE!</v>
      </c>
      <c r="Q102" s="96" t="e">
        <f>Odessa!Q102+MAX(145,Q$2*вспомогат!$J$18)</f>
        <v>#VALUE!</v>
      </c>
      <c r="R102" s="96" t="e">
        <f>Odessa!R102+MAX(145,R$2*вспомогат!$J$18)</f>
        <v>#VALUE!</v>
      </c>
      <c r="S102" s="96" t="e">
        <f>Odessa!S102+MAX(145,S$2*вспомогат!$J$18)</f>
        <v>#VALUE!</v>
      </c>
      <c r="T102" s="96" t="e">
        <f>Odessa!T102+MAX(145,T$2*вспомогат!$J$18)</f>
        <v>#VALUE!</v>
      </c>
      <c r="U102" s="96" t="e">
        <f>Odessa!U102+MAX(145,U$2*вспомогат!$J$18)</f>
        <v>#VALUE!</v>
      </c>
      <c r="V102" s="96" t="e">
        <f>Odessa!V102+MAX(145,V$2*вспомогат!$J$18)</f>
        <v>#VALUE!</v>
      </c>
      <c r="W102" s="96" t="e">
        <f>Odessa!W102+MAX(145,W$2*вспомогат!$J$18)</f>
        <v>#VALUE!</v>
      </c>
      <c r="X102" s="96" t="e">
        <f>Odessa!X102+MAX(145,X$2*вспомогат!$J$18)</f>
        <v>#VALUE!</v>
      </c>
      <c r="Y102" s="96" t="e">
        <f>Odessa!Y102+MAX(145,Y$2*вспомогат!$J$18)</f>
        <v>#VALUE!</v>
      </c>
      <c r="Z102" s="96" t="e">
        <f>Odessa!Z102+MAX(145,Z$2*вспомогат!$J$18)</f>
        <v>#VALUE!</v>
      </c>
    </row>
    <row r="103" spans="2:26">
      <c r="B103" s="121" t="s">
        <v>239</v>
      </c>
      <c r="C103" s="88" t="s">
        <v>103</v>
      </c>
      <c r="D103" s="89" t="s">
        <v>13</v>
      </c>
      <c r="E103" s="2"/>
      <c r="F103" s="2"/>
      <c r="G103" s="96">
        <f>Odessa!G103+MAX(145,G$2*вспомогат!$J$18)</f>
        <v>362.5090909090909</v>
      </c>
      <c r="H103" s="96">
        <f>Odessa!H103+MAX(145,H$2*вспомогат!$J$18)</f>
        <v>537.0181818181818</v>
      </c>
      <c r="I103" s="96">
        <f>Odessa!I103+MAX(145,I$2*вспомогат!$J$18)</f>
        <v>711.5272727272727</v>
      </c>
      <c r="J103" s="96">
        <f>Odessa!J103+MAX(145,J$2*вспомогат!$J$18)</f>
        <v>886.0363636363636</v>
      </c>
      <c r="K103" s="96">
        <f>Odessa!K103+MAX(145,K$2*вспомогат!$J$18)</f>
        <v>1040.5454545454545</v>
      </c>
      <c r="L103" s="96">
        <f>Odessa!L103+MAX(145,L$2*вспомогат!$J$18)</f>
        <v>1250.0545454545454</v>
      </c>
      <c r="M103" s="96">
        <f>Odessa!M103+MAX(145,M$2*вспомогат!$J$18)</f>
        <v>1459.5636363636363</v>
      </c>
      <c r="N103" s="96">
        <f>Odessa!N103+MAX(145,N$2*вспомогат!$J$18)</f>
        <v>1669.0727272727272</v>
      </c>
      <c r="O103" s="96">
        <f>Odessa!O103+MAX(145,O$2*вспомогат!$J$18)</f>
        <v>1878.5818181818181</v>
      </c>
      <c r="P103" s="96">
        <f>Odessa!P103+MAX(145,P$2*вспомогат!$J$18)</f>
        <v>2088.090909090909</v>
      </c>
      <c r="Q103" s="96">
        <f>Odessa!Q103+MAX(145,Q$2*вспомогат!$J$18)</f>
        <v>2247.6</v>
      </c>
      <c r="R103" s="96">
        <f>Odessa!R103+MAX(145,R$2*вспомогат!$J$18)</f>
        <v>2457.1090909090908</v>
      </c>
      <c r="S103" s="96">
        <f>Odessa!S103+MAX(145,S$2*вспомогат!$J$18)</f>
        <v>2666.6181818181817</v>
      </c>
      <c r="T103" s="96">
        <f>Odessa!T103+MAX(145,T$2*вспомогат!$J$18)</f>
        <v>2876.1272727272726</v>
      </c>
      <c r="U103" s="96">
        <f>Odessa!U103+MAX(145,U$2*вспомогат!$J$18)</f>
        <v>3085.6363636363635</v>
      </c>
      <c r="V103" s="96">
        <f>Odessa!V103+MAX(145,V$2*вспомогат!$J$18)</f>
        <v>3295.1454545454544</v>
      </c>
      <c r="W103" s="96">
        <f>Odessa!W103+MAX(145,W$2*вспомогат!$J$18)</f>
        <v>3504.6545454545453</v>
      </c>
      <c r="X103" s="96">
        <f>Odessa!X103+MAX(145,X$2*вспомогат!$J$18)</f>
        <v>3714.1636363636362</v>
      </c>
      <c r="Y103" s="96">
        <f>Odessa!Y103+MAX(145,Y$2*вспомогат!$J$18)</f>
        <v>3923.6727272727271</v>
      </c>
      <c r="Z103" s="96">
        <f>Odessa!Z103+MAX(145,Z$2*вспомогат!$J$18)</f>
        <v>4133.181818181818</v>
      </c>
    </row>
    <row r="104" spans="2:26">
      <c r="B104" s="121" t="s">
        <v>240</v>
      </c>
      <c r="C104" s="88" t="s">
        <v>103</v>
      </c>
      <c r="D104" s="89" t="s">
        <v>230</v>
      </c>
      <c r="E104" s="2"/>
      <c r="F104" s="2"/>
      <c r="G104" s="96" t="e">
        <f>Odessa!G104+MAX(145,G$2*вспомогат!$J$18)</f>
        <v>#VALUE!</v>
      </c>
      <c r="H104" s="96" t="e">
        <f>Odessa!H104+MAX(145,H$2*вспомогат!$J$18)</f>
        <v>#VALUE!</v>
      </c>
      <c r="I104" s="96" t="e">
        <f>Odessa!I104+MAX(145,I$2*вспомогат!$J$18)</f>
        <v>#VALUE!</v>
      </c>
      <c r="J104" s="96" t="e">
        <f>Odessa!J104+MAX(145,J$2*вспомогат!$J$18)</f>
        <v>#VALUE!</v>
      </c>
      <c r="K104" s="96" t="e">
        <f>Odessa!K104+MAX(145,K$2*вспомогат!$J$18)</f>
        <v>#VALUE!</v>
      </c>
      <c r="L104" s="96" t="e">
        <f>Odessa!L104+MAX(145,L$2*вспомогат!$J$18)</f>
        <v>#VALUE!</v>
      </c>
      <c r="M104" s="96" t="e">
        <f>Odessa!M104+MAX(145,M$2*вспомогат!$J$18)</f>
        <v>#VALUE!</v>
      </c>
      <c r="N104" s="96" t="e">
        <f>Odessa!N104+MAX(145,N$2*вспомогат!$J$18)</f>
        <v>#VALUE!</v>
      </c>
      <c r="O104" s="96" t="e">
        <f>Odessa!O104+MAX(145,O$2*вспомогат!$J$18)</f>
        <v>#VALUE!</v>
      </c>
      <c r="P104" s="96" t="e">
        <f>Odessa!P104+MAX(145,P$2*вспомогат!$J$18)</f>
        <v>#VALUE!</v>
      </c>
      <c r="Q104" s="96" t="e">
        <f>Odessa!Q104+MAX(145,Q$2*вспомогат!$J$18)</f>
        <v>#VALUE!</v>
      </c>
      <c r="R104" s="96" t="e">
        <f>Odessa!R104+MAX(145,R$2*вспомогат!$J$18)</f>
        <v>#VALUE!</v>
      </c>
      <c r="S104" s="96" t="e">
        <f>Odessa!S104+MAX(145,S$2*вспомогат!$J$18)</f>
        <v>#VALUE!</v>
      </c>
      <c r="T104" s="96" t="e">
        <f>Odessa!T104+MAX(145,T$2*вспомогат!$J$18)</f>
        <v>#VALUE!</v>
      </c>
      <c r="U104" s="96" t="e">
        <f>Odessa!U104+MAX(145,U$2*вспомогат!$J$18)</f>
        <v>#VALUE!</v>
      </c>
      <c r="V104" s="96" t="e">
        <f>Odessa!V104+MAX(145,V$2*вспомогат!$J$18)</f>
        <v>#VALUE!</v>
      </c>
      <c r="W104" s="96" t="e">
        <f>Odessa!W104+MAX(145,W$2*вспомогат!$J$18)</f>
        <v>#VALUE!</v>
      </c>
      <c r="X104" s="96" t="e">
        <f>Odessa!X104+MAX(145,X$2*вспомогат!$J$18)</f>
        <v>#VALUE!</v>
      </c>
      <c r="Y104" s="96" t="e">
        <f>Odessa!Y104+MAX(145,Y$2*вспомогат!$J$18)</f>
        <v>#VALUE!</v>
      </c>
      <c r="Z104" s="96" t="e">
        <f>Odessa!Z104+MAX(145,Z$2*вспомогат!$J$18)</f>
        <v>#VALUE!</v>
      </c>
    </row>
    <row r="105" spans="2:26">
      <c r="B105" s="81" t="s">
        <v>231</v>
      </c>
      <c r="C105" s="81" t="s">
        <v>77</v>
      </c>
      <c r="D105" s="89" t="s">
        <v>230</v>
      </c>
      <c r="E105" s="2"/>
      <c r="F105" s="2"/>
      <c r="G105" s="96" t="e">
        <f>Odessa!G105+MAX(145,G$2*вспомогат!$J$18)</f>
        <v>#VALUE!</v>
      </c>
      <c r="H105" s="96" t="e">
        <f>Odessa!H105+MAX(145,H$2*вспомогат!$J$18)</f>
        <v>#VALUE!</v>
      </c>
      <c r="I105" s="96" t="e">
        <f>Odessa!I105+MAX(145,I$2*вспомогат!$J$18)</f>
        <v>#VALUE!</v>
      </c>
      <c r="J105" s="96" t="e">
        <f>Odessa!J105+MAX(145,J$2*вспомогат!$J$18)</f>
        <v>#VALUE!</v>
      </c>
      <c r="K105" s="96" t="e">
        <f>Odessa!K105+MAX(145,K$2*вспомогат!$J$18)</f>
        <v>#VALUE!</v>
      </c>
      <c r="L105" s="96" t="e">
        <f>Odessa!L105+MAX(145,L$2*вспомогат!$J$18)</f>
        <v>#VALUE!</v>
      </c>
      <c r="M105" s="96" t="e">
        <f>Odessa!M105+MAX(145,M$2*вспомогат!$J$18)</f>
        <v>#VALUE!</v>
      </c>
      <c r="N105" s="96" t="e">
        <f>Odessa!N105+MAX(145,N$2*вспомогат!$J$18)</f>
        <v>#VALUE!</v>
      </c>
      <c r="O105" s="96" t="e">
        <f>Odessa!O105+MAX(145,O$2*вспомогат!$J$18)</f>
        <v>#VALUE!</v>
      </c>
      <c r="P105" s="96" t="e">
        <f>Odessa!P105+MAX(145,P$2*вспомогат!$J$18)</f>
        <v>#VALUE!</v>
      </c>
      <c r="Q105" s="96" t="e">
        <f>Odessa!Q105+MAX(145,Q$2*вспомогат!$J$18)</f>
        <v>#VALUE!</v>
      </c>
      <c r="R105" s="96" t="e">
        <f>Odessa!R105+MAX(145,R$2*вспомогат!$J$18)</f>
        <v>#VALUE!</v>
      </c>
      <c r="S105" s="96" t="e">
        <f>Odessa!S105+MAX(145,S$2*вспомогат!$J$18)</f>
        <v>#VALUE!</v>
      </c>
      <c r="T105" s="96" t="e">
        <f>Odessa!T105+MAX(145,T$2*вспомогат!$J$18)</f>
        <v>#VALUE!</v>
      </c>
      <c r="U105" s="96" t="e">
        <f>Odessa!U105+MAX(145,U$2*вспомогат!$J$18)</f>
        <v>#VALUE!</v>
      </c>
      <c r="V105" s="96" t="e">
        <f>Odessa!V105+MAX(145,V$2*вспомогат!$J$18)</f>
        <v>#VALUE!</v>
      </c>
      <c r="W105" s="96" t="e">
        <f>Odessa!W105+MAX(145,W$2*вспомогат!$J$18)</f>
        <v>#VALUE!</v>
      </c>
      <c r="X105" s="96" t="e">
        <f>Odessa!X105+MAX(145,X$2*вспомогат!$J$18)</f>
        <v>#VALUE!</v>
      </c>
      <c r="Y105" s="96" t="e">
        <f>Odessa!Y105+MAX(145,Y$2*вспомогат!$J$18)</f>
        <v>#VALUE!</v>
      </c>
      <c r="Z105" s="96" t="e">
        <f>Odessa!Z105+MAX(145,Z$2*вспомогат!$J$18)</f>
        <v>#VALUE!</v>
      </c>
    </row>
    <row r="106" spans="2:26">
      <c r="B106" s="124" t="s">
        <v>241</v>
      </c>
      <c r="C106" s="88" t="s">
        <v>103</v>
      </c>
      <c r="D106" s="89" t="s">
        <v>13</v>
      </c>
      <c r="E106" s="2"/>
      <c r="F106" s="2"/>
      <c r="G106" s="96">
        <f>Odessa!G106+MAX(145,G$2*вспомогат!$J$18)</f>
        <v>410.5090909090909</v>
      </c>
      <c r="H106" s="96">
        <f>Odessa!H106+MAX(145,H$2*вспомогат!$J$18)</f>
        <v>633.0181818181818</v>
      </c>
      <c r="I106" s="96">
        <f>Odessa!I106+MAX(145,I$2*вспомогат!$J$18)</f>
        <v>855.5272727272727</v>
      </c>
      <c r="J106" s="96">
        <f>Odessa!J106+MAX(145,J$2*вспомогат!$J$18)</f>
        <v>1078.0363636363636</v>
      </c>
      <c r="K106" s="96">
        <f>Odessa!K106+MAX(145,K$2*вспомогат!$J$18)</f>
        <v>1280.5454545454545</v>
      </c>
      <c r="L106" s="96">
        <f>Odessa!L106+MAX(145,L$2*вспомогат!$J$18)</f>
        <v>1538.0545454545454</v>
      </c>
      <c r="M106" s="96">
        <f>Odessa!M106+MAX(145,M$2*вспомогат!$J$18)</f>
        <v>1795.5636363636363</v>
      </c>
      <c r="N106" s="96">
        <f>Odessa!N106+MAX(145,N$2*вспомогат!$J$18)</f>
        <v>2053.0727272727272</v>
      </c>
      <c r="O106" s="96">
        <f>Odessa!O106+MAX(145,O$2*вспомогат!$J$18)</f>
        <v>2310.5818181818181</v>
      </c>
      <c r="P106" s="96">
        <f>Odessa!P106+MAX(145,P$2*вспомогат!$J$18)</f>
        <v>2568.090909090909</v>
      </c>
      <c r="Q106" s="96">
        <f>Odessa!Q106+MAX(145,Q$2*вспомогат!$J$18)</f>
        <v>2775.6</v>
      </c>
      <c r="R106" s="96">
        <f>Odessa!R106+MAX(145,R$2*вспомогат!$J$18)</f>
        <v>3033.1090909090908</v>
      </c>
      <c r="S106" s="96">
        <f>Odessa!S106+MAX(145,S$2*вспомогат!$J$18)</f>
        <v>3290.6181818181817</v>
      </c>
      <c r="T106" s="96">
        <f>Odessa!T106+MAX(145,T$2*вспомогат!$J$18)</f>
        <v>3548.1272727272726</v>
      </c>
      <c r="U106" s="96">
        <f>Odessa!U106+MAX(145,U$2*вспомогат!$J$18)</f>
        <v>3805.6363636363635</v>
      </c>
      <c r="V106" s="96">
        <f>Odessa!V106+MAX(145,V$2*вспомогат!$J$18)</f>
        <v>4063.1454545454544</v>
      </c>
      <c r="W106" s="96">
        <f>Odessa!W106+MAX(145,W$2*вспомогат!$J$18)</f>
        <v>4320.6545454545449</v>
      </c>
      <c r="X106" s="96">
        <f>Odessa!X106+MAX(145,X$2*вспомогат!$J$18)</f>
        <v>4578.1636363636362</v>
      </c>
      <c r="Y106" s="96">
        <f>Odessa!Y106+MAX(145,Y$2*вспомогат!$J$18)</f>
        <v>4835.6727272727276</v>
      </c>
      <c r="Z106" s="96">
        <f>Odessa!Z106+MAX(145,Z$2*вспомогат!$J$18)</f>
        <v>5093.181818181818</v>
      </c>
    </row>
    <row r="107" spans="2:26">
      <c r="B107" s="121" t="s">
        <v>242</v>
      </c>
      <c r="C107" s="88" t="s">
        <v>103</v>
      </c>
      <c r="D107" s="89" t="s">
        <v>230</v>
      </c>
      <c r="E107" s="2"/>
      <c r="F107" s="2"/>
      <c r="G107" s="96" t="e">
        <f>Odessa!G107+MAX(145,G$2*вспомогат!$J$18)</f>
        <v>#VALUE!</v>
      </c>
      <c r="H107" s="96" t="e">
        <f>Odessa!H107+MAX(145,H$2*вспомогат!$J$18)</f>
        <v>#VALUE!</v>
      </c>
      <c r="I107" s="96" t="e">
        <f>Odessa!I107+MAX(145,I$2*вспомогат!$J$18)</f>
        <v>#VALUE!</v>
      </c>
      <c r="J107" s="96" t="e">
        <f>Odessa!J107+MAX(145,J$2*вспомогат!$J$18)</f>
        <v>#VALUE!</v>
      </c>
      <c r="K107" s="96" t="e">
        <f>Odessa!K107+MAX(145,K$2*вспомогат!$J$18)</f>
        <v>#VALUE!</v>
      </c>
      <c r="L107" s="96" t="e">
        <f>Odessa!L107+MAX(145,L$2*вспомогат!$J$18)</f>
        <v>#VALUE!</v>
      </c>
      <c r="M107" s="96" t="e">
        <f>Odessa!M107+MAX(145,M$2*вспомогат!$J$18)</f>
        <v>#VALUE!</v>
      </c>
      <c r="N107" s="96" t="e">
        <f>Odessa!N107+MAX(145,N$2*вспомогат!$J$18)</f>
        <v>#VALUE!</v>
      </c>
      <c r="O107" s="96" t="e">
        <f>Odessa!O107+MAX(145,O$2*вспомогат!$J$18)</f>
        <v>#VALUE!</v>
      </c>
      <c r="P107" s="96" t="e">
        <f>Odessa!P107+MAX(145,P$2*вспомогат!$J$18)</f>
        <v>#VALUE!</v>
      </c>
      <c r="Q107" s="96" t="e">
        <f>Odessa!Q107+MAX(145,Q$2*вспомогат!$J$18)</f>
        <v>#VALUE!</v>
      </c>
      <c r="R107" s="96" t="e">
        <f>Odessa!R107+MAX(145,R$2*вспомогат!$J$18)</f>
        <v>#VALUE!</v>
      </c>
      <c r="S107" s="96" t="e">
        <f>Odessa!S107+MAX(145,S$2*вспомогат!$J$18)</f>
        <v>#VALUE!</v>
      </c>
      <c r="T107" s="96" t="e">
        <f>Odessa!T107+MAX(145,T$2*вспомогат!$J$18)</f>
        <v>#VALUE!</v>
      </c>
      <c r="U107" s="96" t="e">
        <f>Odessa!U107+MAX(145,U$2*вспомогат!$J$18)</f>
        <v>#VALUE!</v>
      </c>
      <c r="V107" s="96" t="e">
        <f>Odessa!V107+MAX(145,V$2*вспомогат!$J$18)</f>
        <v>#VALUE!</v>
      </c>
      <c r="W107" s="96" t="e">
        <f>Odessa!W107+MAX(145,W$2*вспомогат!$J$18)</f>
        <v>#VALUE!</v>
      </c>
      <c r="X107" s="96" t="e">
        <f>Odessa!X107+MAX(145,X$2*вспомогат!$J$18)</f>
        <v>#VALUE!</v>
      </c>
      <c r="Y107" s="96" t="e">
        <f>Odessa!Y107+MAX(145,Y$2*вспомогат!$J$18)</f>
        <v>#VALUE!</v>
      </c>
      <c r="Z107" s="96" t="e">
        <f>Odessa!Z107+MAX(145,Z$2*вспомогат!$J$18)</f>
        <v>#VALUE!</v>
      </c>
    </row>
    <row r="108" spans="2:26">
      <c r="B108" s="121" t="s">
        <v>267</v>
      </c>
      <c r="C108" s="121" t="s">
        <v>8</v>
      </c>
      <c r="D108" s="89" t="s">
        <v>230</v>
      </c>
      <c r="E108" s="2"/>
      <c r="F108" s="2"/>
      <c r="G108" s="96" t="e">
        <f>Odessa!G108+MAX(145,G$2*вспомогат!$J$18)</f>
        <v>#VALUE!</v>
      </c>
      <c r="H108" s="96" t="e">
        <f>Odessa!H108+MAX(145,H$2*вспомогат!$J$18)</f>
        <v>#VALUE!</v>
      </c>
      <c r="I108" s="96" t="e">
        <f>Odessa!I108+MAX(145,I$2*вспомогат!$J$18)</f>
        <v>#VALUE!</v>
      </c>
      <c r="J108" s="96" t="e">
        <f>Odessa!J108+MAX(145,J$2*вспомогат!$J$18)</f>
        <v>#VALUE!</v>
      </c>
      <c r="K108" s="96" t="e">
        <f>Odessa!K108+MAX(145,K$2*вспомогат!$J$18)</f>
        <v>#VALUE!</v>
      </c>
      <c r="L108" s="96" t="e">
        <f>Odessa!L108+MAX(145,L$2*вспомогат!$J$18)</f>
        <v>#VALUE!</v>
      </c>
      <c r="M108" s="96" t="e">
        <f>Odessa!M108+MAX(145,M$2*вспомогат!$J$18)</f>
        <v>#VALUE!</v>
      </c>
      <c r="N108" s="96" t="e">
        <f>Odessa!N108+MAX(145,N$2*вспомогат!$J$18)</f>
        <v>#VALUE!</v>
      </c>
      <c r="O108" s="96" t="e">
        <f>Odessa!O108+MAX(145,O$2*вспомогат!$J$18)</f>
        <v>#VALUE!</v>
      </c>
      <c r="P108" s="96" t="e">
        <f>Odessa!P108+MAX(145,P$2*вспомогат!$J$18)</f>
        <v>#VALUE!</v>
      </c>
      <c r="Q108" s="96" t="e">
        <f>Odessa!Q108+MAX(145,Q$2*вспомогат!$J$18)</f>
        <v>#VALUE!</v>
      </c>
      <c r="R108" s="96" t="e">
        <f>Odessa!R108+MAX(145,R$2*вспомогат!$J$18)</f>
        <v>#VALUE!</v>
      </c>
      <c r="S108" s="96" t="e">
        <f>Odessa!S108+MAX(145,S$2*вспомогат!$J$18)</f>
        <v>#VALUE!</v>
      </c>
      <c r="T108" s="96" t="e">
        <f>Odessa!T108+MAX(145,T$2*вспомогат!$J$18)</f>
        <v>#VALUE!</v>
      </c>
      <c r="U108" s="96" t="e">
        <f>Odessa!U108+MAX(145,U$2*вспомогат!$J$18)</f>
        <v>#VALUE!</v>
      </c>
      <c r="V108" s="96" t="e">
        <f>Odessa!V108+MAX(145,V$2*вспомогат!$J$18)</f>
        <v>#VALUE!</v>
      </c>
      <c r="W108" s="96" t="e">
        <f>Odessa!W108+MAX(145,W$2*вспомогат!$J$18)</f>
        <v>#VALUE!</v>
      </c>
      <c r="X108" s="96" t="e">
        <f>Odessa!X108+MAX(145,X$2*вспомогат!$J$18)</f>
        <v>#VALUE!</v>
      </c>
      <c r="Y108" s="96" t="e">
        <f>Odessa!Y108+MAX(145,Y$2*вспомогат!$J$18)</f>
        <v>#VALUE!</v>
      </c>
      <c r="Z108" s="96" t="e">
        <f>Odessa!Z108+MAX(145,Z$2*вспомогат!$J$18)</f>
        <v>#VALUE!</v>
      </c>
    </row>
    <row r="109" spans="2:26">
      <c r="B109" s="121" t="s">
        <v>268</v>
      </c>
      <c r="C109" s="121" t="s">
        <v>197</v>
      </c>
      <c r="D109" s="89" t="s">
        <v>230</v>
      </c>
      <c r="E109" s="2"/>
      <c r="F109" s="2"/>
      <c r="G109" s="96" t="e">
        <f>Odessa!G109+MAX(145,G$2*вспомогат!$J$18)</f>
        <v>#VALUE!</v>
      </c>
      <c r="H109" s="96" t="e">
        <f>Odessa!H109+MAX(145,H$2*вспомогат!$J$18)</f>
        <v>#VALUE!</v>
      </c>
      <c r="I109" s="96" t="e">
        <f>Odessa!I109+MAX(145,I$2*вспомогат!$J$18)</f>
        <v>#VALUE!</v>
      </c>
      <c r="J109" s="96" t="e">
        <f>Odessa!J109+MAX(145,J$2*вспомогат!$J$18)</f>
        <v>#VALUE!</v>
      </c>
      <c r="K109" s="96" t="e">
        <f>Odessa!K109+MAX(145,K$2*вспомогат!$J$18)</f>
        <v>#VALUE!</v>
      </c>
      <c r="L109" s="96" t="e">
        <f>Odessa!L109+MAX(145,L$2*вспомогат!$J$18)</f>
        <v>#VALUE!</v>
      </c>
      <c r="M109" s="96" t="e">
        <f>Odessa!M109+MAX(145,M$2*вспомогат!$J$18)</f>
        <v>#VALUE!</v>
      </c>
      <c r="N109" s="96" t="e">
        <f>Odessa!N109+MAX(145,N$2*вспомогат!$J$18)</f>
        <v>#VALUE!</v>
      </c>
      <c r="O109" s="96" t="e">
        <f>Odessa!O109+MAX(145,O$2*вспомогат!$J$18)</f>
        <v>#VALUE!</v>
      </c>
      <c r="P109" s="96" t="e">
        <f>Odessa!P109+MAX(145,P$2*вспомогат!$J$18)</f>
        <v>#VALUE!</v>
      </c>
      <c r="Q109" s="96" t="e">
        <f>Odessa!Q109+MAX(145,Q$2*вспомогат!$J$18)</f>
        <v>#VALUE!</v>
      </c>
      <c r="R109" s="96" t="e">
        <f>Odessa!R109+MAX(145,R$2*вспомогат!$J$18)</f>
        <v>#VALUE!</v>
      </c>
      <c r="S109" s="96" t="e">
        <f>Odessa!S109+MAX(145,S$2*вспомогат!$J$18)</f>
        <v>#VALUE!</v>
      </c>
      <c r="T109" s="96" t="e">
        <f>Odessa!T109+MAX(145,T$2*вспомогат!$J$18)</f>
        <v>#VALUE!</v>
      </c>
      <c r="U109" s="96" t="e">
        <f>Odessa!U109+MAX(145,U$2*вспомогат!$J$18)</f>
        <v>#VALUE!</v>
      </c>
      <c r="V109" s="96" t="e">
        <f>Odessa!V109+MAX(145,V$2*вспомогат!$J$18)</f>
        <v>#VALUE!</v>
      </c>
      <c r="W109" s="96" t="e">
        <f>Odessa!W109+MAX(145,W$2*вспомогат!$J$18)</f>
        <v>#VALUE!</v>
      </c>
      <c r="X109" s="96" t="e">
        <f>Odessa!X109+MAX(145,X$2*вспомогат!$J$18)</f>
        <v>#VALUE!</v>
      </c>
      <c r="Y109" s="96" t="e">
        <f>Odessa!Y109+MAX(145,Y$2*вспомогат!$J$18)</f>
        <v>#VALUE!</v>
      </c>
      <c r="Z109" s="96" t="e">
        <f>Odessa!Z109+MAX(145,Z$2*вспомогат!$J$18)</f>
        <v>#VALUE!</v>
      </c>
    </row>
    <row r="110" spans="2:26">
      <c r="B110" s="121" t="s">
        <v>243</v>
      </c>
      <c r="C110" s="88" t="s">
        <v>103</v>
      </c>
      <c r="D110" s="89" t="s">
        <v>13</v>
      </c>
      <c r="E110" s="2"/>
      <c r="F110" s="2"/>
      <c r="G110" s="96">
        <f>Odessa!G110+MAX(145,G$2*вспомогат!$J$18)</f>
        <v>346.5090909090909</v>
      </c>
      <c r="H110" s="96">
        <f>Odessa!H110+MAX(145,H$2*вспомогат!$J$18)</f>
        <v>505.0181818181818</v>
      </c>
      <c r="I110" s="96">
        <f>Odessa!I110+MAX(145,I$2*вспомогат!$J$18)</f>
        <v>663.5272727272727</v>
      </c>
      <c r="J110" s="96">
        <f>Odessa!J110+MAX(145,J$2*вспомогат!$J$18)</f>
        <v>822.0363636363636</v>
      </c>
      <c r="K110" s="96">
        <f>Odessa!K110+MAX(145,K$2*вспомогат!$J$18)</f>
        <v>960.5454545454545</v>
      </c>
      <c r="L110" s="96">
        <f>Odessa!L110+MAX(145,L$2*вспомогат!$J$18)</f>
        <v>1154.0545454545454</v>
      </c>
      <c r="M110" s="96">
        <f>Odessa!M110+MAX(145,M$2*вспомогат!$J$18)</f>
        <v>1347.5636363636363</v>
      </c>
      <c r="N110" s="96">
        <f>Odessa!N110+MAX(145,N$2*вспомогат!$J$18)</f>
        <v>1541.0727272727272</v>
      </c>
      <c r="O110" s="96">
        <f>Odessa!O110+MAX(145,O$2*вспомогат!$J$18)</f>
        <v>1734.5818181818181</v>
      </c>
      <c r="P110" s="96">
        <f>Odessa!P110+MAX(145,P$2*вспомогат!$J$18)</f>
        <v>1928.090909090909</v>
      </c>
      <c r="Q110" s="96">
        <f>Odessa!Q110+MAX(145,Q$2*вспомогат!$J$18)</f>
        <v>2071.6</v>
      </c>
      <c r="R110" s="96">
        <f>Odessa!R110+MAX(145,R$2*вспомогат!$J$18)</f>
        <v>2265.1090909090908</v>
      </c>
      <c r="S110" s="96">
        <f>Odessa!S110+MAX(145,S$2*вспомогат!$J$18)</f>
        <v>2458.6181818181817</v>
      </c>
      <c r="T110" s="96">
        <f>Odessa!T110+MAX(145,T$2*вспомогат!$J$18)</f>
        <v>2652.1272727272726</v>
      </c>
      <c r="U110" s="96">
        <f>Odessa!U110+MAX(145,U$2*вспомогат!$J$18)</f>
        <v>2845.6363636363635</v>
      </c>
      <c r="V110" s="96">
        <f>Odessa!V110+MAX(145,V$2*вспомогат!$J$18)</f>
        <v>3039.1454545454544</v>
      </c>
      <c r="W110" s="96">
        <f>Odessa!W110+MAX(145,W$2*вспомогат!$J$18)</f>
        <v>3232.6545454545453</v>
      </c>
      <c r="X110" s="96">
        <f>Odessa!X110+MAX(145,X$2*вспомогат!$J$18)</f>
        <v>3426.1636363636362</v>
      </c>
      <c r="Y110" s="96">
        <f>Odessa!Y110+MAX(145,Y$2*вспомогат!$J$18)</f>
        <v>3619.6727272727271</v>
      </c>
      <c r="Z110" s="96">
        <f>Odessa!Z110+MAX(145,Z$2*вспомогат!$J$18)</f>
        <v>3813.181818181818</v>
      </c>
    </row>
    <row r="111" spans="2:26">
      <c r="B111" s="121" t="s">
        <v>244</v>
      </c>
      <c r="C111" s="88" t="s">
        <v>103</v>
      </c>
      <c r="D111" s="89" t="s">
        <v>13</v>
      </c>
      <c r="E111" s="2"/>
      <c r="F111" s="2"/>
      <c r="G111" s="96">
        <f>Odessa!G111+MAX(145,G$2*вспомогат!$J$18)</f>
        <v>399.5090909090909</v>
      </c>
      <c r="H111" s="96">
        <f>Odessa!H111+MAX(145,H$2*вспомогат!$J$18)</f>
        <v>611.0181818181818</v>
      </c>
      <c r="I111" s="96">
        <f>Odessa!I111+MAX(145,I$2*вспомогат!$J$18)</f>
        <v>822.5272727272727</v>
      </c>
      <c r="J111" s="96">
        <f>Odessa!J111+MAX(145,J$2*вспомогат!$J$18)</f>
        <v>1034.0363636363636</v>
      </c>
      <c r="K111" s="96">
        <f>Odessa!K111+MAX(145,K$2*вспомогат!$J$18)</f>
        <v>1225.5454545454545</v>
      </c>
      <c r="L111" s="96">
        <f>Odessa!L111+MAX(145,L$2*вспомогат!$J$18)</f>
        <v>1472.0545454545454</v>
      </c>
      <c r="M111" s="96">
        <f>Odessa!M111+MAX(145,M$2*вспомогат!$J$18)</f>
        <v>1718.5636363636363</v>
      </c>
      <c r="N111" s="96">
        <f>Odessa!N111+MAX(145,N$2*вспомогат!$J$18)</f>
        <v>1965.0727272727272</v>
      </c>
      <c r="O111" s="96">
        <f>Odessa!O111+MAX(145,O$2*вспомогат!$J$18)</f>
        <v>2211.5818181818181</v>
      </c>
      <c r="P111" s="96">
        <f>Odessa!P111+MAX(145,P$2*вспомогат!$J$18)</f>
        <v>2458.090909090909</v>
      </c>
      <c r="Q111" s="96">
        <f>Odessa!Q111+MAX(145,Q$2*вспомогат!$J$18)</f>
        <v>2654.6</v>
      </c>
      <c r="R111" s="96">
        <f>Odessa!R111+MAX(145,R$2*вспомогат!$J$18)</f>
        <v>2901.1090909090908</v>
      </c>
      <c r="S111" s="96">
        <f>Odessa!S111+MAX(145,S$2*вспомогат!$J$18)</f>
        <v>3147.6181818181817</v>
      </c>
      <c r="T111" s="96">
        <f>Odessa!T111+MAX(145,T$2*вспомогат!$J$18)</f>
        <v>3394.1272727272726</v>
      </c>
      <c r="U111" s="96">
        <f>Odessa!U111+MAX(145,U$2*вспомогат!$J$18)</f>
        <v>3640.6363636363635</v>
      </c>
      <c r="V111" s="96">
        <f>Odessa!V111+MAX(145,V$2*вспомогат!$J$18)</f>
        <v>3887.1454545454544</v>
      </c>
      <c r="W111" s="96">
        <f>Odessa!W111+MAX(145,W$2*вспомогат!$J$18)</f>
        <v>4133.6545454545449</v>
      </c>
      <c r="X111" s="96">
        <f>Odessa!X111+MAX(145,X$2*вспомогат!$J$18)</f>
        <v>4380.1636363636362</v>
      </c>
      <c r="Y111" s="96">
        <f>Odessa!Y111+MAX(145,Y$2*вспомогат!$J$18)</f>
        <v>4626.6727272727276</v>
      </c>
      <c r="Z111" s="96">
        <f>Odessa!Z111+MAX(145,Z$2*вспомогат!$J$18)</f>
        <v>4873.181818181818</v>
      </c>
    </row>
    <row r="112" spans="2:26">
      <c r="B112" s="121" t="s">
        <v>245</v>
      </c>
      <c r="C112" s="121" t="s">
        <v>22</v>
      </c>
      <c r="D112" s="89" t="s">
        <v>230</v>
      </c>
      <c r="E112" s="2"/>
      <c r="F112" s="2"/>
      <c r="G112" s="96" t="e">
        <f>Odessa!G112+MAX(145,G$2*вспомогат!$J$18)</f>
        <v>#VALUE!</v>
      </c>
      <c r="H112" s="96" t="e">
        <f>Odessa!H112+MAX(145,H$2*вспомогат!$J$18)</f>
        <v>#VALUE!</v>
      </c>
      <c r="I112" s="96" t="e">
        <f>Odessa!I112+MAX(145,I$2*вспомогат!$J$18)</f>
        <v>#VALUE!</v>
      </c>
      <c r="J112" s="96" t="e">
        <f>Odessa!J112+MAX(145,J$2*вспомогат!$J$18)</f>
        <v>#VALUE!</v>
      </c>
      <c r="K112" s="96" t="e">
        <f>Odessa!K112+MAX(145,K$2*вспомогат!$J$18)</f>
        <v>#VALUE!</v>
      </c>
      <c r="L112" s="96" t="e">
        <f>Odessa!L112+MAX(145,L$2*вспомогат!$J$18)</f>
        <v>#VALUE!</v>
      </c>
      <c r="M112" s="96" t="e">
        <f>Odessa!M112+MAX(145,M$2*вспомогат!$J$18)</f>
        <v>#VALUE!</v>
      </c>
      <c r="N112" s="96" t="e">
        <f>Odessa!N112+MAX(145,N$2*вспомогат!$J$18)</f>
        <v>#VALUE!</v>
      </c>
      <c r="O112" s="96" t="e">
        <f>Odessa!O112+MAX(145,O$2*вспомогат!$J$18)</f>
        <v>#VALUE!</v>
      </c>
      <c r="P112" s="96" t="e">
        <f>Odessa!P112+MAX(145,P$2*вспомогат!$J$18)</f>
        <v>#VALUE!</v>
      </c>
      <c r="Q112" s="96" t="e">
        <f>Odessa!Q112+MAX(145,Q$2*вспомогат!$J$18)</f>
        <v>#VALUE!</v>
      </c>
      <c r="R112" s="96" t="e">
        <f>Odessa!R112+MAX(145,R$2*вспомогат!$J$18)</f>
        <v>#VALUE!</v>
      </c>
      <c r="S112" s="96" t="e">
        <f>Odessa!S112+MAX(145,S$2*вспомогат!$J$18)</f>
        <v>#VALUE!</v>
      </c>
      <c r="T112" s="96" t="e">
        <f>Odessa!T112+MAX(145,T$2*вспомогат!$J$18)</f>
        <v>#VALUE!</v>
      </c>
      <c r="U112" s="96" t="e">
        <f>Odessa!U112+MAX(145,U$2*вспомогат!$J$18)</f>
        <v>#VALUE!</v>
      </c>
      <c r="V112" s="96" t="e">
        <f>Odessa!V112+MAX(145,V$2*вспомогат!$J$18)</f>
        <v>#VALUE!</v>
      </c>
      <c r="W112" s="96" t="e">
        <f>Odessa!W112+MAX(145,W$2*вспомогат!$J$18)</f>
        <v>#VALUE!</v>
      </c>
      <c r="X112" s="96" t="e">
        <f>Odessa!X112+MAX(145,X$2*вспомогат!$J$18)</f>
        <v>#VALUE!</v>
      </c>
      <c r="Y112" s="96" t="e">
        <f>Odessa!Y112+MAX(145,Y$2*вспомогат!$J$18)</f>
        <v>#VALUE!</v>
      </c>
      <c r="Z112" s="96" t="e">
        <f>Odessa!Z112+MAX(145,Z$2*вспомогат!$J$18)</f>
        <v>#VALUE!</v>
      </c>
    </row>
    <row r="113" spans="2:26">
      <c r="B113" s="121" t="s">
        <v>269</v>
      </c>
      <c r="C113" s="121" t="s">
        <v>270</v>
      </c>
      <c r="D113" s="89" t="s">
        <v>230</v>
      </c>
      <c r="E113" s="2"/>
      <c r="F113" s="2"/>
      <c r="G113" s="96" t="e">
        <f>Odessa!G113+MAX(145,G$2*вспомогат!$J$18)</f>
        <v>#VALUE!</v>
      </c>
      <c r="H113" s="96" t="e">
        <f>Odessa!H113+MAX(145,H$2*вспомогат!$J$18)</f>
        <v>#VALUE!</v>
      </c>
      <c r="I113" s="96" t="e">
        <f>Odessa!I113+MAX(145,I$2*вспомогат!$J$18)</f>
        <v>#VALUE!</v>
      </c>
      <c r="J113" s="96" t="e">
        <f>Odessa!J113+MAX(145,J$2*вспомогат!$J$18)</f>
        <v>#VALUE!</v>
      </c>
      <c r="K113" s="96" t="e">
        <f>Odessa!K113+MAX(145,K$2*вспомогат!$J$18)</f>
        <v>#VALUE!</v>
      </c>
      <c r="L113" s="96" t="e">
        <f>Odessa!L113+MAX(145,L$2*вспомогат!$J$18)</f>
        <v>#VALUE!</v>
      </c>
      <c r="M113" s="96" t="e">
        <f>Odessa!M113+MAX(145,M$2*вспомогат!$J$18)</f>
        <v>#VALUE!</v>
      </c>
      <c r="N113" s="96" t="e">
        <f>Odessa!N113+MAX(145,N$2*вспомогат!$J$18)</f>
        <v>#VALUE!</v>
      </c>
      <c r="O113" s="96" t="e">
        <f>Odessa!O113+MAX(145,O$2*вспомогат!$J$18)</f>
        <v>#VALUE!</v>
      </c>
      <c r="P113" s="96" t="e">
        <f>Odessa!P113+MAX(145,P$2*вспомогат!$J$18)</f>
        <v>#VALUE!</v>
      </c>
      <c r="Q113" s="96" t="e">
        <f>Odessa!Q113+MAX(145,Q$2*вспомогат!$J$18)</f>
        <v>#VALUE!</v>
      </c>
      <c r="R113" s="96" t="e">
        <f>Odessa!R113+MAX(145,R$2*вспомогат!$J$18)</f>
        <v>#VALUE!</v>
      </c>
      <c r="S113" s="96" t="e">
        <f>Odessa!S113+MAX(145,S$2*вспомогат!$J$18)</f>
        <v>#VALUE!</v>
      </c>
      <c r="T113" s="96" t="e">
        <f>Odessa!T113+MAX(145,T$2*вспомогат!$J$18)</f>
        <v>#VALUE!</v>
      </c>
      <c r="U113" s="96" t="e">
        <f>Odessa!U113+MAX(145,U$2*вспомогат!$J$18)</f>
        <v>#VALUE!</v>
      </c>
      <c r="V113" s="96" t="e">
        <f>Odessa!V113+MAX(145,V$2*вспомогат!$J$18)</f>
        <v>#VALUE!</v>
      </c>
      <c r="W113" s="96" t="e">
        <f>Odessa!W113+MAX(145,W$2*вспомогат!$J$18)</f>
        <v>#VALUE!</v>
      </c>
      <c r="X113" s="96" t="e">
        <f>Odessa!X113+MAX(145,X$2*вспомогат!$J$18)</f>
        <v>#VALUE!</v>
      </c>
      <c r="Y113" s="96" t="e">
        <f>Odessa!Y113+MAX(145,Y$2*вспомогат!$J$18)</f>
        <v>#VALUE!</v>
      </c>
      <c r="Z113" s="96" t="e">
        <f>Odessa!Z113+MAX(145,Z$2*вспомогат!$J$18)</f>
        <v>#VALUE!</v>
      </c>
    </row>
    <row r="114" spans="2:26">
      <c r="B114" s="12" t="s">
        <v>57</v>
      </c>
      <c r="C114" s="12" t="s">
        <v>58</v>
      </c>
      <c r="D114" s="89" t="s">
        <v>230</v>
      </c>
      <c r="E114" s="2"/>
      <c r="F114" s="2"/>
      <c r="G114" s="96" t="e">
        <f>Odessa!G114+MAX(145,G$2*вспомогат!$J$18)</f>
        <v>#VALUE!</v>
      </c>
      <c r="H114" s="96" t="e">
        <f>Odessa!H114+MAX(145,H$2*вспомогат!$J$18)</f>
        <v>#VALUE!</v>
      </c>
      <c r="I114" s="96" t="e">
        <f>Odessa!I114+MAX(145,I$2*вспомогат!$J$18)</f>
        <v>#VALUE!</v>
      </c>
      <c r="J114" s="96" t="e">
        <f>Odessa!J114+MAX(145,J$2*вспомогат!$J$18)</f>
        <v>#VALUE!</v>
      </c>
      <c r="K114" s="96" t="e">
        <f>Odessa!K114+MAX(145,K$2*вспомогат!$J$18)</f>
        <v>#VALUE!</v>
      </c>
      <c r="L114" s="96" t="e">
        <f>Odessa!L114+MAX(145,L$2*вспомогат!$J$18)</f>
        <v>#VALUE!</v>
      </c>
      <c r="M114" s="96" t="e">
        <f>Odessa!M114+MAX(145,M$2*вспомогат!$J$18)</f>
        <v>#VALUE!</v>
      </c>
      <c r="N114" s="96" t="e">
        <f>Odessa!N114+MAX(145,N$2*вспомогат!$J$18)</f>
        <v>#VALUE!</v>
      </c>
      <c r="O114" s="96" t="e">
        <f>Odessa!O114+MAX(145,O$2*вспомогат!$J$18)</f>
        <v>#VALUE!</v>
      </c>
      <c r="P114" s="96" t="e">
        <f>Odessa!P114+MAX(145,P$2*вспомогат!$J$18)</f>
        <v>#VALUE!</v>
      </c>
      <c r="Q114" s="96" t="e">
        <f>Odessa!Q114+MAX(145,Q$2*вспомогат!$J$18)</f>
        <v>#VALUE!</v>
      </c>
      <c r="R114" s="96" t="e">
        <f>Odessa!R114+MAX(145,R$2*вспомогат!$J$18)</f>
        <v>#VALUE!</v>
      </c>
      <c r="S114" s="96" t="e">
        <f>Odessa!S114+MAX(145,S$2*вспомогат!$J$18)</f>
        <v>#VALUE!</v>
      </c>
      <c r="T114" s="96" t="e">
        <f>Odessa!T114+MAX(145,T$2*вспомогат!$J$18)</f>
        <v>#VALUE!</v>
      </c>
      <c r="U114" s="96" t="e">
        <f>Odessa!U114+MAX(145,U$2*вспомогат!$J$18)</f>
        <v>#VALUE!</v>
      </c>
      <c r="V114" s="96" t="e">
        <f>Odessa!V114+MAX(145,V$2*вспомогат!$J$18)</f>
        <v>#VALUE!</v>
      </c>
      <c r="W114" s="96" t="e">
        <f>Odessa!W114+MAX(145,W$2*вспомогат!$J$18)</f>
        <v>#VALUE!</v>
      </c>
      <c r="X114" s="96" t="e">
        <f>Odessa!X114+MAX(145,X$2*вспомогат!$J$18)</f>
        <v>#VALUE!</v>
      </c>
      <c r="Y114" s="96" t="e">
        <f>Odessa!Y114+MAX(145,Y$2*вспомогат!$J$18)</f>
        <v>#VALUE!</v>
      </c>
      <c r="Z114" s="96" t="e">
        <f>Odessa!Z114+MAX(145,Z$2*вспомогат!$J$18)</f>
        <v>#VALUE!</v>
      </c>
    </row>
    <row r="115" spans="2:26">
      <c r="B115" s="121" t="s">
        <v>246</v>
      </c>
      <c r="C115" s="121" t="s">
        <v>22</v>
      </c>
      <c r="D115" s="15" t="s">
        <v>9</v>
      </c>
      <c r="E115" s="2"/>
      <c r="F115" s="2"/>
      <c r="G115" s="96">
        <f>Odessa!G115+MAX(145,G$2*вспомогат!$J$18)</f>
        <v>444.6</v>
      </c>
      <c r="H115" s="96">
        <f>Odessa!H115+MAX(145,H$2*вспомогат!$J$18)</f>
        <v>701.2</v>
      </c>
      <c r="I115" s="96">
        <f>Odessa!I115+MAX(145,I$2*вспомогат!$J$18)</f>
        <v>957.8</v>
      </c>
      <c r="J115" s="96">
        <f>Odessa!J115+MAX(145,J$2*вспомогат!$J$18)</f>
        <v>1214.4000000000001</v>
      </c>
      <c r="K115" s="96">
        <f>Odessa!K115+MAX(145,K$2*вспомогат!$J$18)</f>
        <v>1451</v>
      </c>
      <c r="L115" s="96">
        <f>Odessa!L115+MAX(145,L$2*вспомогат!$J$18)</f>
        <v>1742.6</v>
      </c>
      <c r="M115" s="96">
        <f>Odessa!M115+MAX(145,M$2*вспомогат!$J$18)</f>
        <v>2034.1999999999998</v>
      </c>
      <c r="N115" s="96">
        <f>Odessa!N115+MAX(145,N$2*вспомогат!$J$18)</f>
        <v>2325.8000000000002</v>
      </c>
      <c r="O115" s="96">
        <f>Odessa!O115+MAX(145,O$2*вспомогат!$J$18)</f>
        <v>2617.4</v>
      </c>
      <c r="P115" s="96">
        <f>Odessa!P115+MAX(145,P$2*вспомогат!$J$18)</f>
        <v>2909</v>
      </c>
      <c r="Q115" s="96">
        <f>Odessa!Q115+MAX(145,Q$2*вспомогат!$J$18)</f>
        <v>3150.6</v>
      </c>
      <c r="R115" s="96">
        <f>Odessa!R115+MAX(145,R$2*вспомогат!$J$18)</f>
        <v>3442.2</v>
      </c>
      <c r="S115" s="96">
        <f>Odessa!S115+MAX(145,S$2*вспомогат!$J$18)</f>
        <v>3733.8</v>
      </c>
      <c r="T115" s="96">
        <f>Odessa!T115+MAX(145,T$2*вспомогат!$J$18)</f>
        <v>4025.3999999999996</v>
      </c>
      <c r="U115" s="96">
        <f>Odessa!U115+MAX(145,U$2*вспомогат!$J$18)</f>
        <v>4317</v>
      </c>
      <c r="V115" s="96">
        <f>Odessa!V115+MAX(145,V$2*вспомогат!$J$18)</f>
        <v>4608.6000000000004</v>
      </c>
      <c r="W115" s="96">
        <f>Odessa!W115+MAX(145,W$2*вспомогат!$J$18)</f>
        <v>4900.2</v>
      </c>
      <c r="X115" s="96">
        <f>Odessa!X115+MAX(145,X$2*вспомогат!$J$18)</f>
        <v>5191.8</v>
      </c>
      <c r="Y115" s="96">
        <f>Odessa!Y115+MAX(145,Y$2*вспомогат!$J$18)</f>
        <v>5483.4</v>
      </c>
      <c r="Z115" s="96">
        <f>Odessa!Z115+MAX(145,Z$2*вспомогат!$J$18)</f>
        <v>5775</v>
      </c>
    </row>
    <row r="116" spans="2:26">
      <c r="B116" s="121" t="s">
        <v>271</v>
      </c>
      <c r="C116" s="121" t="s">
        <v>197</v>
      </c>
      <c r="D116" s="89" t="s">
        <v>230</v>
      </c>
      <c r="E116" s="2"/>
      <c r="F116" s="2"/>
      <c r="G116" s="96" t="e">
        <f>Odessa!G116+MAX(145,G$2*вспомогат!$J$18)</f>
        <v>#VALUE!</v>
      </c>
      <c r="H116" s="96" t="e">
        <f>Odessa!H116+MAX(145,H$2*вспомогат!$J$18)</f>
        <v>#VALUE!</v>
      </c>
      <c r="I116" s="96" t="e">
        <f>Odessa!I116+MAX(145,I$2*вспомогат!$J$18)</f>
        <v>#VALUE!</v>
      </c>
      <c r="J116" s="96" t="e">
        <f>Odessa!J116+MAX(145,J$2*вспомогат!$J$18)</f>
        <v>#VALUE!</v>
      </c>
      <c r="K116" s="96" t="e">
        <f>Odessa!K116+MAX(145,K$2*вспомогат!$J$18)</f>
        <v>#VALUE!</v>
      </c>
      <c r="L116" s="96" t="e">
        <f>Odessa!L116+MAX(145,L$2*вспомогат!$J$18)</f>
        <v>#VALUE!</v>
      </c>
      <c r="M116" s="96" t="e">
        <f>Odessa!M116+MAX(145,M$2*вспомогат!$J$18)</f>
        <v>#VALUE!</v>
      </c>
      <c r="N116" s="96" t="e">
        <f>Odessa!N116+MAX(145,N$2*вспомогат!$J$18)</f>
        <v>#VALUE!</v>
      </c>
      <c r="O116" s="96" t="e">
        <f>Odessa!O116+MAX(145,O$2*вспомогат!$J$18)</f>
        <v>#VALUE!</v>
      </c>
      <c r="P116" s="96" t="e">
        <f>Odessa!P116+MAX(145,P$2*вспомогат!$J$18)</f>
        <v>#VALUE!</v>
      </c>
      <c r="Q116" s="96" t="e">
        <f>Odessa!Q116+MAX(145,Q$2*вспомогат!$J$18)</f>
        <v>#VALUE!</v>
      </c>
      <c r="R116" s="96" t="e">
        <f>Odessa!R116+MAX(145,R$2*вспомогат!$J$18)</f>
        <v>#VALUE!</v>
      </c>
      <c r="S116" s="96" t="e">
        <f>Odessa!S116+MAX(145,S$2*вспомогат!$J$18)</f>
        <v>#VALUE!</v>
      </c>
      <c r="T116" s="96" t="e">
        <f>Odessa!T116+MAX(145,T$2*вспомогат!$J$18)</f>
        <v>#VALUE!</v>
      </c>
      <c r="U116" s="96" t="e">
        <f>Odessa!U116+MAX(145,U$2*вспомогат!$J$18)</f>
        <v>#VALUE!</v>
      </c>
      <c r="V116" s="96" t="e">
        <f>Odessa!V116+MAX(145,V$2*вспомогат!$J$18)</f>
        <v>#VALUE!</v>
      </c>
      <c r="W116" s="96" t="e">
        <f>Odessa!W116+MAX(145,W$2*вспомогат!$J$18)</f>
        <v>#VALUE!</v>
      </c>
      <c r="X116" s="96" t="e">
        <f>Odessa!X116+MAX(145,X$2*вспомогат!$J$18)</f>
        <v>#VALUE!</v>
      </c>
      <c r="Y116" s="96" t="e">
        <f>Odessa!Y116+MAX(145,Y$2*вспомогат!$J$18)</f>
        <v>#VALUE!</v>
      </c>
      <c r="Z116" s="96" t="e">
        <f>Odessa!Z116+MAX(145,Z$2*вспомогат!$J$18)</f>
        <v>#VALUE!</v>
      </c>
    </row>
    <row r="117" spans="2:26">
      <c r="B117" s="121" t="s">
        <v>248</v>
      </c>
      <c r="C117" s="88" t="s">
        <v>103</v>
      </c>
      <c r="D117" s="89" t="s">
        <v>13</v>
      </c>
      <c r="E117" s="2"/>
      <c r="F117" s="2"/>
      <c r="G117" s="96">
        <f>Odessa!G117+MAX(145,G$2*вспомогат!$J$18)</f>
        <v>422.5090909090909</v>
      </c>
      <c r="H117" s="96">
        <f>Odessa!H117+MAX(145,H$2*вспомогат!$J$18)</f>
        <v>657.0181818181818</v>
      </c>
      <c r="I117" s="96">
        <f>Odessa!I117+MAX(145,I$2*вспомогат!$J$18)</f>
        <v>891.5272727272727</v>
      </c>
      <c r="J117" s="96">
        <f>Odessa!J117+MAX(145,J$2*вспомогат!$J$18)</f>
        <v>1126.0363636363636</v>
      </c>
      <c r="K117" s="96">
        <f>Odessa!K117+MAX(145,K$2*вспомогат!$J$18)</f>
        <v>1340.5454545454545</v>
      </c>
      <c r="L117" s="96">
        <f>Odessa!L117+MAX(145,L$2*вспомогат!$J$18)</f>
        <v>1610.0545454545454</v>
      </c>
      <c r="M117" s="96">
        <f>Odessa!M117+MAX(145,M$2*вспомогат!$J$18)</f>
        <v>1879.5636363636363</v>
      </c>
      <c r="N117" s="96">
        <f>Odessa!N117+MAX(145,N$2*вспомогат!$J$18)</f>
        <v>2149.0727272727272</v>
      </c>
      <c r="O117" s="96">
        <f>Odessa!O117+MAX(145,O$2*вспомогат!$J$18)</f>
        <v>2418.5818181818181</v>
      </c>
      <c r="P117" s="96">
        <f>Odessa!P117+MAX(145,P$2*вспомогат!$J$18)</f>
        <v>2688.090909090909</v>
      </c>
      <c r="Q117" s="96">
        <f>Odessa!Q117+MAX(145,Q$2*вспомогат!$J$18)</f>
        <v>2907.6</v>
      </c>
      <c r="R117" s="96">
        <f>Odessa!R117+MAX(145,R$2*вспомогат!$J$18)</f>
        <v>3177.1090909090908</v>
      </c>
      <c r="S117" s="96">
        <f>Odessa!S117+MAX(145,S$2*вспомогат!$J$18)</f>
        <v>3446.6181818181817</v>
      </c>
      <c r="T117" s="96">
        <f>Odessa!T117+MAX(145,T$2*вспомогат!$J$18)</f>
        <v>3716.1272727272726</v>
      </c>
      <c r="U117" s="96">
        <f>Odessa!U117+MAX(145,U$2*вспомогат!$J$18)</f>
        <v>3985.6363636363635</v>
      </c>
      <c r="V117" s="96">
        <f>Odessa!V117+MAX(145,V$2*вспомогат!$J$18)</f>
        <v>4255.1454545454544</v>
      </c>
      <c r="W117" s="96">
        <f>Odessa!W117+MAX(145,W$2*вспомогат!$J$18)</f>
        <v>4524.6545454545449</v>
      </c>
      <c r="X117" s="96">
        <f>Odessa!X117+MAX(145,X$2*вспомогат!$J$18)</f>
        <v>4794.1636363636362</v>
      </c>
      <c r="Y117" s="96">
        <f>Odessa!Y117+MAX(145,Y$2*вспомогат!$J$18)</f>
        <v>5063.6727272727276</v>
      </c>
      <c r="Z117" s="96">
        <f>Odessa!Z117+MAX(145,Z$2*вспомогат!$J$18)</f>
        <v>5333.181818181818</v>
      </c>
    </row>
    <row r="118" spans="2:26">
      <c r="B118" s="128" t="s">
        <v>233</v>
      </c>
      <c r="C118" s="88" t="s">
        <v>75</v>
      </c>
      <c r="D118" s="89" t="s">
        <v>230</v>
      </c>
      <c r="E118" s="2"/>
      <c r="F118" s="2"/>
      <c r="G118" s="96" t="e">
        <f>Odessa!G118+MAX(145,G$2*вспомогат!$J$18)</f>
        <v>#VALUE!</v>
      </c>
      <c r="H118" s="96" t="e">
        <f>Odessa!H118+MAX(145,H$2*вспомогат!$J$18)</f>
        <v>#VALUE!</v>
      </c>
      <c r="I118" s="96" t="e">
        <f>Odessa!I118+MAX(145,I$2*вспомогат!$J$18)</f>
        <v>#VALUE!</v>
      </c>
      <c r="J118" s="96" t="e">
        <f>Odessa!J118+MAX(145,J$2*вспомогат!$J$18)</f>
        <v>#VALUE!</v>
      </c>
      <c r="K118" s="96" t="e">
        <f>Odessa!K118+MAX(145,K$2*вспомогат!$J$18)</f>
        <v>#VALUE!</v>
      </c>
      <c r="L118" s="96" t="e">
        <f>Odessa!L118+MAX(145,L$2*вспомогат!$J$18)</f>
        <v>#VALUE!</v>
      </c>
      <c r="M118" s="96" t="e">
        <f>Odessa!M118+MAX(145,M$2*вспомогат!$J$18)</f>
        <v>#VALUE!</v>
      </c>
      <c r="N118" s="96" t="e">
        <f>Odessa!N118+MAX(145,N$2*вспомогат!$J$18)</f>
        <v>#VALUE!</v>
      </c>
      <c r="O118" s="96" t="e">
        <f>Odessa!O118+MAX(145,O$2*вспомогат!$J$18)</f>
        <v>#VALUE!</v>
      </c>
      <c r="P118" s="96" t="e">
        <f>Odessa!P118+MAX(145,P$2*вспомогат!$J$18)</f>
        <v>#VALUE!</v>
      </c>
      <c r="Q118" s="96" t="e">
        <f>Odessa!Q118+MAX(145,Q$2*вспомогат!$J$18)</f>
        <v>#VALUE!</v>
      </c>
      <c r="R118" s="96" t="e">
        <f>Odessa!R118+MAX(145,R$2*вспомогат!$J$18)</f>
        <v>#VALUE!</v>
      </c>
      <c r="S118" s="96" t="e">
        <f>Odessa!S118+MAX(145,S$2*вспомогат!$J$18)</f>
        <v>#VALUE!</v>
      </c>
      <c r="T118" s="96" t="e">
        <f>Odessa!T118+MAX(145,T$2*вспомогат!$J$18)</f>
        <v>#VALUE!</v>
      </c>
      <c r="U118" s="96" t="e">
        <f>Odessa!U118+MAX(145,U$2*вспомогат!$J$18)</f>
        <v>#VALUE!</v>
      </c>
      <c r="V118" s="96" t="e">
        <f>Odessa!V118+MAX(145,V$2*вспомогат!$J$18)</f>
        <v>#VALUE!</v>
      </c>
      <c r="W118" s="96" t="e">
        <f>Odessa!W118+MAX(145,W$2*вспомогат!$J$18)</f>
        <v>#VALUE!</v>
      </c>
      <c r="X118" s="96" t="e">
        <f>Odessa!X118+MAX(145,X$2*вспомогат!$J$18)</f>
        <v>#VALUE!</v>
      </c>
      <c r="Y118" s="96" t="e">
        <f>Odessa!Y118+MAX(145,Y$2*вспомогат!$J$18)</f>
        <v>#VALUE!</v>
      </c>
      <c r="Z118" s="96" t="e">
        <f>Odessa!Z118+MAX(145,Z$2*вспомогат!$J$18)</f>
        <v>#VALUE!</v>
      </c>
    </row>
    <row r="119" spans="2:26">
      <c r="B119" s="121" t="s">
        <v>249</v>
      </c>
      <c r="C119" s="88" t="s">
        <v>103</v>
      </c>
      <c r="D119" s="89" t="s">
        <v>13</v>
      </c>
      <c r="E119" s="2"/>
      <c r="F119" s="2"/>
      <c r="G119" s="96">
        <f>Odessa!G119+MAX(145,G$2*вспомогат!$J$18)</f>
        <v>367.5090909090909</v>
      </c>
      <c r="H119" s="96">
        <f>Odessa!H119+MAX(145,H$2*вспомогат!$J$18)</f>
        <v>547.0181818181818</v>
      </c>
      <c r="I119" s="96">
        <f>Odessa!I119+MAX(145,I$2*вспомогат!$J$18)</f>
        <v>726.5272727272727</v>
      </c>
      <c r="J119" s="96">
        <f>Odessa!J119+MAX(145,J$2*вспомогат!$J$18)</f>
        <v>906.0363636363636</v>
      </c>
      <c r="K119" s="96">
        <f>Odessa!K119+MAX(145,K$2*вспомогат!$J$18)</f>
        <v>1065.5454545454545</v>
      </c>
      <c r="L119" s="96">
        <f>Odessa!L119+MAX(145,L$2*вспомогат!$J$18)</f>
        <v>1280.0545454545454</v>
      </c>
      <c r="M119" s="96">
        <f>Odessa!M119+MAX(145,M$2*вспомогат!$J$18)</f>
        <v>1494.5636363636363</v>
      </c>
      <c r="N119" s="96">
        <f>Odessa!N119+MAX(145,N$2*вспомогат!$J$18)</f>
        <v>1709.0727272727272</v>
      </c>
      <c r="O119" s="96">
        <f>Odessa!O119+MAX(145,O$2*вспомогат!$J$18)</f>
        <v>1923.5818181818181</v>
      </c>
      <c r="P119" s="96">
        <f>Odessa!P119+MAX(145,P$2*вспомогат!$J$18)</f>
        <v>2138.090909090909</v>
      </c>
      <c r="Q119" s="96">
        <f>Odessa!Q119+MAX(145,Q$2*вспомогат!$J$18)</f>
        <v>2302.6</v>
      </c>
      <c r="R119" s="96">
        <f>Odessa!R119+MAX(145,R$2*вспомогат!$J$18)</f>
        <v>2517.1090909090908</v>
      </c>
      <c r="S119" s="96">
        <f>Odessa!S119+MAX(145,S$2*вспомогат!$J$18)</f>
        <v>2731.6181818181817</v>
      </c>
      <c r="T119" s="96">
        <f>Odessa!T119+MAX(145,T$2*вспомогат!$J$18)</f>
        <v>2946.1272727272726</v>
      </c>
      <c r="U119" s="96">
        <f>Odessa!U119+MAX(145,U$2*вспомогат!$J$18)</f>
        <v>3160.6363636363635</v>
      </c>
      <c r="V119" s="96">
        <f>Odessa!V119+MAX(145,V$2*вспомогат!$J$18)</f>
        <v>3375.1454545454544</v>
      </c>
      <c r="W119" s="96">
        <f>Odessa!W119+MAX(145,W$2*вспомогат!$J$18)</f>
        <v>3589.6545454545453</v>
      </c>
      <c r="X119" s="96">
        <f>Odessa!X119+MAX(145,X$2*вспомогат!$J$18)</f>
        <v>3804.1636363636362</v>
      </c>
      <c r="Y119" s="96">
        <f>Odessa!Y119+MAX(145,Y$2*вспомогат!$J$18)</f>
        <v>4018.6727272727271</v>
      </c>
      <c r="Z119" s="96">
        <f>Odessa!Z119+MAX(145,Z$2*вспомогат!$J$18)</f>
        <v>4233.181818181818</v>
      </c>
    </row>
    <row r="120" spans="2:26">
      <c r="B120" s="121" t="s">
        <v>272</v>
      </c>
      <c r="C120" s="121" t="s">
        <v>273</v>
      </c>
      <c r="D120" s="89" t="s">
        <v>230</v>
      </c>
      <c r="E120" s="2"/>
      <c r="F120" s="2"/>
      <c r="G120" s="96" t="e">
        <f>Odessa!G120+MAX(145,G$2*вспомогат!$J$18)</f>
        <v>#VALUE!</v>
      </c>
      <c r="H120" s="96" t="e">
        <f>Odessa!H120+MAX(145,H$2*вспомогат!$J$18)</f>
        <v>#VALUE!</v>
      </c>
      <c r="I120" s="96" t="e">
        <f>Odessa!I120+MAX(145,I$2*вспомогат!$J$18)</f>
        <v>#VALUE!</v>
      </c>
      <c r="J120" s="96" t="e">
        <f>Odessa!J120+MAX(145,J$2*вспомогат!$J$18)</f>
        <v>#VALUE!</v>
      </c>
      <c r="K120" s="96" t="e">
        <f>Odessa!K120+MAX(145,K$2*вспомогат!$J$18)</f>
        <v>#VALUE!</v>
      </c>
      <c r="L120" s="96" t="e">
        <f>Odessa!L120+MAX(145,L$2*вспомогат!$J$18)</f>
        <v>#VALUE!</v>
      </c>
      <c r="M120" s="96" t="e">
        <f>Odessa!M120+MAX(145,M$2*вспомогат!$J$18)</f>
        <v>#VALUE!</v>
      </c>
      <c r="N120" s="96" t="e">
        <f>Odessa!N120+MAX(145,N$2*вспомогат!$J$18)</f>
        <v>#VALUE!</v>
      </c>
      <c r="O120" s="96" t="e">
        <f>Odessa!O120+MAX(145,O$2*вспомогат!$J$18)</f>
        <v>#VALUE!</v>
      </c>
      <c r="P120" s="96" t="e">
        <f>Odessa!P120+MAX(145,P$2*вспомогат!$J$18)</f>
        <v>#VALUE!</v>
      </c>
      <c r="Q120" s="96" t="e">
        <f>Odessa!Q120+MAX(145,Q$2*вспомогат!$J$18)</f>
        <v>#VALUE!</v>
      </c>
      <c r="R120" s="96" t="e">
        <f>Odessa!R120+MAX(145,R$2*вспомогат!$J$18)</f>
        <v>#VALUE!</v>
      </c>
      <c r="S120" s="96" t="e">
        <f>Odessa!S120+MAX(145,S$2*вспомогат!$J$18)</f>
        <v>#VALUE!</v>
      </c>
      <c r="T120" s="96" t="e">
        <f>Odessa!T120+MAX(145,T$2*вспомогат!$J$18)</f>
        <v>#VALUE!</v>
      </c>
      <c r="U120" s="96" t="e">
        <f>Odessa!U120+MAX(145,U$2*вспомогат!$J$18)</f>
        <v>#VALUE!</v>
      </c>
      <c r="V120" s="96" t="e">
        <f>Odessa!V120+MAX(145,V$2*вспомогат!$J$18)</f>
        <v>#VALUE!</v>
      </c>
      <c r="W120" s="96" t="e">
        <f>Odessa!W120+MAX(145,W$2*вспомогат!$J$18)</f>
        <v>#VALUE!</v>
      </c>
      <c r="X120" s="96" t="e">
        <f>Odessa!X120+MAX(145,X$2*вспомогат!$J$18)</f>
        <v>#VALUE!</v>
      </c>
      <c r="Y120" s="96" t="e">
        <f>Odessa!Y120+MAX(145,Y$2*вспомогат!$J$18)</f>
        <v>#VALUE!</v>
      </c>
      <c r="Z120" s="96" t="e">
        <f>Odessa!Z120+MAX(145,Z$2*вспомогат!$J$18)</f>
        <v>#VALUE!</v>
      </c>
    </row>
    <row r="121" spans="2:26">
      <c r="B121" s="121" t="s">
        <v>250</v>
      </c>
      <c r="C121" s="121" t="s">
        <v>22</v>
      </c>
      <c r="D121" s="15" t="s">
        <v>9</v>
      </c>
      <c r="E121" s="2"/>
      <c r="F121" s="2"/>
      <c r="G121" s="96">
        <f>Odessa!G121+MAX(145,G$2*вспомогат!$J$18)</f>
        <v>391.6</v>
      </c>
      <c r="H121" s="96">
        <f>Odessa!H121+MAX(145,H$2*вспомогат!$J$18)</f>
        <v>595.20000000000005</v>
      </c>
      <c r="I121" s="96">
        <f>Odessa!I121+MAX(145,I$2*вспомогат!$J$18)</f>
        <v>798.8</v>
      </c>
      <c r="J121" s="96">
        <f>Odessa!J121+MAX(145,J$2*вспомогат!$J$18)</f>
        <v>1002.4</v>
      </c>
      <c r="K121" s="96">
        <f>Odessa!K121+MAX(145,K$2*вспомогат!$J$18)</f>
        <v>1186</v>
      </c>
      <c r="L121" s="96">
        <f>Odessa!L121+MAX(145,L$2*вспомогат!$J$18)</f>
        <v>1424.6</v>
      </c>
      <c r="M121" s="96">
        <f>Odessa!M121+MAX(145,M$2*вспомогат!$J$18)</f>
        <v>1663.1999999999998</v>
      </c>
      <c r="N121" s="96">
        <f>Odessa!N121+MAX(145,N$2*вспомогат!$J$18)</f>
        <v>1901.8</v>
      </c>
      <c r="O121" s="96">
        <f>Odessa!O121+MAX(145,O$2*вспомогат!$J$18)</f>
        <v>2140.4</v>
      </c>
      <c r="P121" s="96">
        <f>Odessa!P121+MAX(145,P$2*вспомогат!$J$18)</f>
        <v>2379</v>
      </c>
      <c r="Q121" s="96">
        <f>Odessa!Q121+MAX(145,Q$2*вспомогат!$J$18)</f>
        <v>2567.6</v>
      </c>
      <c r="R121" s="96">
        <f>Odessa!R121+MAX(145,R$2*вспомогат!$J$18)</f>
        <v>2806.2</v>
      </c>
      <c r="S121" s="96">
        <f>Odessa!S121+MAX(145,S$2*вспомогат!$J$18)</f>
        <v>3044.8</v>
      </c>
      <c r="T121" s="96">
        <f>Odessa!T121+MAX(145,T$2*вспомогат!$J$18)</f>
        <v>3283.3999999999996</v>
      </c>
      <c r="U121" s="96">
        <f>Odessa!U121+MAX(145,U$2*вспомогат!$J$18)</f>
        <v>3522</v>
      </c>
      <c r="V121" s="96">
        <f>Odessa!V121+MAX(145,V$2*вспомогат!$J$18)</f>
        <v>3760.6</v>
      </c>
      <c r="W121" s="96">
        <f>Odessa!W121+MAX(145,W$2*вспомогат!$J$18)</f>
        <v>3999.2</v>
      </c>
      <c r="X121" s="96">
        <f>Odessa!X121+MAX(145,X$2*вспомогат!$J$18)</f>
        <v>4237.8</v>
      </c>
      <c r="Y121" s="96">
        <f>Odessa!Y121+MAX(145,Y$2*вспомогат!$J$18)</f>
        <v>4476.3999999999996</v>
      </c>
      <c r="Z121" s="96">
        <f>Odessa!Z121+MAX(145,Z$2*вспомогат!$J$18)</f>
        <v>4715</v>
      </c>
    </row>
    <row r="122" spans="2:26">
      <c r="B122" s="124" t="s">
        <v>251</v>
      </c>
      <c r="C122" s="88" t="s">
        <v>103</v>
      </c>
      <c r="D122" s="89" t="s">
        <v>13</v>
      </c>
      <c r="E122" s="2"/>
      <c r="F122" s="2"/>
      <c r="G122" s="96">
        <f>Odessa!G122+MAX(145,G$2*вспомогат!$J$18)</f>
        <v>373.5090909090909</v>
      </c>
      <c r="H122" s="96">
        <f>Odessa!H122+MAX(145,H$2*вспомогат!$J$18)</f>
        <v>559.0181818181818</v>
      </c>
      <c r="I122" s="96">
        <f>Odessa!I122+MAX(145,I$2*вспомогат!$J$18)</f>
        <v>744.5272727272727</v>
      </c>
      <c r="J122" s="96">
        <f>Odessa!J122+MAX(145,J$2*вспомогат!$J$18)</f>
        <v>930.0363636363636</v>
      </c>
      <c r="K122" s="96">
        <f>Odessa!K122+MAX(145,K$2*вспомогат!$J$18)</f>
        <v>1095.5454545454545</v>
      </c>
      <c r="L122" s="96">
        <f>Odessa!L122+MAX(145,L$2*вспомогат!$J$18)</f>
        <v>1316.0545454545454</v>
      </c>
      <c r="M122" s="96">
        <f>Odessa!M122+MAX(145,M$2*вспомогат!$J$18)</f>
        <v>1536.5636363636363</v>
      </c>
      <c r="N122" s="96">
        <f>Odessa!N122+MAX(145,N$2*вспомогат!$J$18)</f>
        <v>1757.0727272727272</v>
      </c>
      <c r="O122" s="96">
        <f>Odessa!O122+MAX(145,O$2*вспомогат!$J$18)</f>
        <v>1977.5818181818181</v>
      </c>
      <c r="P122" s="96">
        <f>Odessa!P122+MAX(145,P$2*вспомогат!$J$18)</f>
        <v>2198.090909090909</v>
      </c>
      <c r="Q122" s="96">
        <f>Odessa!Q122+MAX(145,Q$2*вспомогат!$J$18)</f>
        <v>2368.6</v>
      </c>
      <c r="R122" s="96">
        <f>Odessa!R122+MAX(145,R$2*вспомогат!$J$18)</f>
        <v>2589.1090909090908</v>
      </c>
      <c r="S122" s="96">
        <f>Odessa!S122+MAX(145,S$2*вспомогат!$J$18)</f>
        <v>2809.6181818181817</v>
      </c>
      <c r="T122" s="96">
        <f>Odessa!T122+MAX(145,T$2*вспомогат!$J$18)</f>
        <v>3030.1272727272726</v>
      </c>
      <c r="U122" s="96">
        <f>Odessa!U122+MAX(145,U$2*вспомогат!$J$18)</f>
        <v>3250.6363636363635</v>
      </c>
      <c r="V122" s="96">
        <f>Odessa!V122+MAX(145,V$2*вспомогат!$J$18)</f>
        <v>3471.1454545454544</v>
      </c>
      <c r="W122" s="96">
        <f>Odessa!W122+MAX(145,W$2*вспомогат!$J$18)</f>
        <v>3691.6545454545453</v>
      </c>
      <c r="X122" s="96">
        <f>Odessa!X122+MAX(145,X$2*вспомогат!$J$18)</f>
        <v>3912.1636363636362</v>
      </c>
      <c r="Y122" s="96">
        <f>Odessa!Y122+MAX(145,Y$2*вспомогат!$J$18)</f>
        <v>4132.6727272727276</v>
      </c>
      <c r="Z122" s="96">
        <f>Odessa!Z122+MAX(145,Z$2*вспомогат!$J$18)</f>
        <v>4353.181818181818</v>
      </c>
    </row>
    <row r="123" spans="2:26">
      <c r="B123" s="12" t="s">
        <v>104</v>
      </c>
      <c r="C123" s="88" t="s">
        <v>103</v>
      </c>
      <c r="D123" s="15" t="s">
        <v>9</v>
      </c>
      <c r="E123" s="2"/>
      <c r="F123" s="2"/>
      <c r="G123" s="96">
        <f>Odessa!G123+MAX(145,G$2*вспомогат!$J$18)</f>
        <v>378.6</v>
      </c>
      <c r="H123" s="96">
        <f>Odessa!H123+MAX(145,H$2*вспомогат!$J$18)</f>
        <v>569.20000000000005</v>
      </c>
      <c r="I123" s="96">
        <f>Odessa!I123+MAX(145,I$2*вспомогат!$J$18)</f>
        <v>759.8</v>
      </c>
      <c r="J123" s="96">
        <f>Odessa!J123+MAX(145,J$2*вспомогат!$J$18)</f>
        <v>950.4</v>
      </c>
      <c r="K123" s="96">
        <f>Odessa!K123+MAX(145,K$2*вспомогат!$J$18)</f>
        <v>1121</v>
      </c>
      <c r="L123" s="96">
        <f>Odessa!L123+MAX(145,L$2*вспомогат!$J$18)</f>
        <v>1346.6</v>
      </c>
      <c r="M123" s="96">
        <f>Odessa!M123+MAX(145,M$2*вспомогат!$J$18)</f>
        <v>1572.1999999999998</v>
      </c>
      <c r="N123" s="96">
        <f>Odessa!N123+MAX(145,N$2*вспомогат!$J$18)</f>
        <v>1797.8</v>
      </c>
      <c r="O123" s="96">
        <f>Odessa!O123+MAX(145,O$2*вспомогат!$J$18)</f>
        <v>2023.4</v>
      </c>
      <c r="P123" s="96">
        <f>Odessa!P123+MAX(145,P$2*вспомогат!$J$18)</f>
        <v>2249</v>
      </c>
      <c r="Q123" s="96">
        <f>Odessa!Q123+MAX(145,Q$2*вспомогат!$J$18)</f>
        <v>2424.6</v>
      </c>
      <c r="R123" s="96">
        <f>Odessa!R123+MAX(145,R$2*вспомогат!$J$18)</f>
        <v>2650.2</v>
      </c>
      <c r="S123" s="96">
        <f>Odessa!S123+MAX(145,S$2*вспомогат!$J$18)</f>
        <v>2875.8</v>
      </c>
      <c r="T123" s="96">
        <f>Odessa!T123+MAX(145,T$2*вспомогат!$J$18)</f>
        <v>3101.3999999999996</v>
      </c>
      <c r="U123" s="96">
        <f>Odessa!U123+MAX(145,U$2*вспомогат!$J$18)</f>
        <v>3327</v>
      </c>
      <c r="V123" s="96">
        <f>Odessa!V123+MAX(145,V$2*вспомогат!$J$18)</f>
        <v>3552.6</v>
      </c>
      <c r="W123" s="96">
        <f>Odessa!W123+MAX(145,W$2*вспомогат!$J$18)</f>
        <v>3778.2</v>
      </c>
      <c r="X123" s="96">
        <f>Odessa!X123+MAX(145,X$2*вспомогат!$J$18)</f>
        <v>4003.8</v>
      </c>
      <c r="Y123" s="96">
        <f>Odessa!Y123+MAX(145,Y$2*вспомогат!$J$18)</f>
        <v>4229.3999999999996</v>
      </c>
      <c r="Z123" s="96">
        <f>Odessa!Z123+MAX(145,Z$2*вспомогат!$J$18)</f>
        <v>4455</v>
      </c>
    </row>
    <row r="124" spans="2:26">
      <c r="B124" s="121" t="s">
        <v>252</v>
      </c>
      <c r="C124" s="88" t="s">
        <v>103</v>
      </c>
      <c r="D124" s="89" t="s">
        <v>230</v>
      </c>
      <c r="E124" s="2"/>
      <c r="F124" s="2"/>
      <c r="G124" s="96" t="e">
        <f>Odessa!G124+MAX(145,G$2*вспомогат!$J$18)</f>
        <v>#VALUE!</v>
      </c>
      <c r="H124" s="96" t="e">
        <f>Odessa!H124+MAX(145,H$2*вспомогат!$J$18)</f>
        <v>#VALUE!</v>
      </c>
      <c r="I124" s="96" t="e">
        <f>Odessa!I124+MAX(145,I$2*вспомогат!$J$18)</f>
        <v>#VALUE!</v>
      </c>
      <c r="J124" s="96" t="e">
        <f>Odessa!J124+MAX(145,J$2*вспомогат!$J$18)</f>
        <v>#VALUE!</v>
      </c>
      <c r="K124" s="96" t="e">
        <f>Odessa!K124+MAX(145,K$2*вспомогат!$J$18)</f>
        <v>#VALUE!</v>
      </c>
      <c r="L124" s="96" t="e">
        <f>Odessa!L124+MAX(145,L$2*вспомогат!$J$18)</f>
        <v>#VALUE!</v>
      </c>
      <c r="M124" s="96" t="e">
        <f>Odessa!M124+MAX(145,M$2*вспомогат!$J$18)</f>
        <v>#VALUE!</v>
      </c>
      <c r="N124" s="96" t="e">
        <f>Odessa!N124+MAX(145,N$2*вспомогат!$J$18)</f>
        <v>#VALUE!</v>
      </c>
      <c r="O124" s="96" t="e">
        <f>Odessa!O124+MAX(145,O$2*вспомогат!$J$18)</f>
        <v>#VALUE!</v>
      </c>
      <c r="P124" s="96" t="e">
        <f>Odessa!P124+MAX(145,P$2*вспомогат!$J$18)</f>
        <v>#VALUE!</v>
      </c>
      <c r="Q124" s="96" t="e">
        <f>Odessa!Q124+MAX(145,Q$2*вспомогат!$J$18)</f>
        <v>#VALUE!</v>
      </c>
      <c r="R124" s="96" t="e">
        <f>Odessa!R124+MAX(145,R$2*вспомогат!$J$18)</f>
        <v>#VALUE!</v>
      </c>
      <c r="S124" s="96" t="e">
        <f>Odessa!S124+MAX(145,S$2*вспомогат!$J$18)</f>
        <v>#VALUE!</v>
      </c>
      <c r="T124" s="96" t="e">
        <f>Odessa!T124+MAX(145,T$2*вспомогат!$J$18)</f>
        <v>#VALUE!</v>
      </c>
      <c r="U124" s="96" t="e">
        <f>Odessa!U124+MAX(145,U$2*вспомогат!$J$18)</f>
        <v>#VALUE!</v>
      </c>
      <c r="V124" s="96" t="e">
        <f>Odessa!V124+MAX(145,V$2*вспомогат!$J$18)</f>
        <v>#VALUE!</v>
      </c>
      <c r="W124" s="96" t="e">
        <f>Odessa!W124+MAX(145,W$2*вспомогат!$J$18)</f>
        <v>#VALUE!</v>
      </c>
      <c r="X124" s="96" t="e">
        <f>Odessa!X124+MAX(145,X$2*вспомогат!$J$18)</f>
        <v>#VALUE!</v>
      </c>
      <c r="Y124" s="96" t="e">
        <f>Odessa!Y124+MAX(145,Y$2*вспомогат!$J$18)</f>
        <v>#VALUE!</v>
      </c>
      <c r="Z124" s="96" t="e">
        <f>Odessa!Z124+MAX(145,Z$2*вспомогат!$J$18)</f>
        <v>#VALUE!</v>
      </c>
    </row>
    <row r="125" spans="2:26">
      <c r="B125" s="121" t="s">
        <v>253</v>
      </c>
      <c r="C125" s="121" t="s">
        <v>22</v>
      </c>
      <c r="D125" s="15" t="s">
        <v>9</v>
      </c>
      <c r="E125" s="2"/>
      <c r="F125" s="2"/>
      <c r="G125" s="96">
        <f>Odessa!G125+MAX(145,G$2*вспомогат!$J$18)</f>
        <v>444.6</v>
      </c>
      <c r="H125" s="96">
        <f>Odessa!H125+MAX(145,H$2*вспомогат!$J$18)</f>
        <v>701.2</v>
      </c>
      <c r="I125" s="96">
        <f>Odessa!I125+MAX(145,I$2*вспомогат!$J$18)</f>
        <v>957.8</v>
      </c>
      <c r="J125" s="96">
        <f>Odessa!J125+MAX(145,J$2*вспомогат!$J$18)</f>
        <v>1214.4000000000001</v>
      </c>
      <c r="K125" s="96">
        <f>Odessa!K125+MAX(145,K$2*вспомогат!$J$18)</f>
        <v>1451</v>
      </c>
      <c r="L125" s="96">
        <f>Odessa!L125+MAX(145,L$2*вспомогат!$J$18)</f>
        <v>1742.6</v>
      </c>
      <c r="M125" s="96">
        <f>Odessa!M125+MAX(145,M$2*вспомогат!$J$18)</f>
        <v>2034.1999999999998</v>
      </c>
      <c r="N125" s="96">
        <f>Odessa!N125+MAX(145,N$2*вспомогат!$J$18)</f>
        <v>2325.8000000000002</v>
      </c>
      <c r="O125" s="96">
        <f>Odessa!O125+MAX(145,O$2*вспомогат!$J$18)</f>
        <v>2617.4</v>
      </c>
      <c r="P125" s="96">
        <f>Odessa!P125+MAX(145,P$2*вспомогат!$J$18)</f>
        <v>2909</v>
      </c>
      <c r="Q125" s="96">
        <f>Odessa!Q125+MAX(145,Q$2*вспомогат!$J$18)</f>
        <v>3150.6</v>
      </c>
      <c r="R125" s="96">
        <f>Odessa!R125+MAX(145,R$2*вспомогат!$J$18)</f>
        <v>3442.2</v>
      </c>
      <c r="S125" s="96">
        <f>Odessa!S125+MAX(145,S$2*вспомогат!$J$18)</f>
        <v>3733.8</v>
      </c>
      <c r="T125" s="96">
        <f>Odessa!T125+MAX(145,T$2*вспомогат!$J$18)</f>
        <v>4025.3999999999996</v>
      </c>
      <c r="U125" s="96">
        <f>Odessa!U125+MAX(145,U$2*вспомогат!$J$18)</f>
        <v>4317</v>
      </c>
      <c r="V125" s="96">
        <f>Odessa!V125+MAX(145,V$2*вспомогат!$J$18)</f>
        <v>4608.6000000000004</v>
      </c>
      <c r="W125" s="96">
        <f>Odessa!W125+MAX(145,W$2*вспомогат!$J$18)</f>
        <v>4900.2</v>
      </c>
      <c r="X125" s="96">
        <f>Odessa!X125+MAX(145,X$2*вспомогат!$J$18)</f>
        <v>5191.8</v>
      </c>
      <c r="Y125" s="96">
        <f>Odessa!Y125+MAX(145,Y$2*вспомогат!$J$18)</f>
        <v>5483.4</v>
      </c>
      <c r="Z125" s="96">
        <f>Odessa!Z125+MAX(145,Z$2*вспомогат!$J$18)</f>
        <v>5775</v>
      </c>
    </row>
    <row r="126" spans="2:26">
      <c r="B126" s="121" t="s">
        <v>254</v>
      </c>
      <c r="C126" s="88" t="s">
        <v>103</v>
      </c>
      <c r="D126" s="89" t="s">
        <v>13</v>
      </c>
      <c r="E126" s="2"/>
      <c r="F126" s="2"/>
      <c r="G126" s="96">
        <f>Odessa!G126+MAX(145,G$2*вспомогат!$J$18)</f>
        <v>344.5090909090909</v>
      </c>
      <c r="H126" s="96">
        <f>Odessa!H126+MAX(145,H$2*вспомогат!$J$18)</f>
        <v>501.0181818181818</v>
      </c>
      <c r="I126" s="96">
        <f>Odessa!I126+MAX(145,I$2*вспомогат!$J$18)</f>
        <v>657.5272727272727</v>
      </c>
      <c r="J126" s="96">
        <f>Odessa!J126+MAX(145,J$2*вспомогат!$J$18)</f>
        <v>814.0363636363636</v>
      </c>
      <c r="K126" s="96">
        <f>Odessa!K126+MAX(145,K$2*вспомогат!$J$18)</f>
        <v>950.5454545454545</v>
      </c>
      <c r="L126" s="96">
        <f>Odessa!L126+MAX(145,L$2*вспомогат!$J$18)</f>
        <v>1142.0545454545454</v>
      </c>
      <c r="M126" s="96">
        <f>Odessa!M126+MAX(145,M$2*вспомогат!$J$18)</f>
        <v>1333.5636363636363</v>
      </c>
      <c r="N126" s="96">
        <f>Odessa!N126+MAX(145,N$2*вспомогат!$J$18)</f>
        <v>1525.0727272727272</v>
      </c>
      <c r="O126" s="96">
        <f>Odessa!O126+MAX(145,O$2*вспомогат!$J$18)</f>
        <v>1716.5818181818181</v>
      </c>
      <c r="P126" s="96">
        <f>Odessa!P126+MAX(145,P$2*вспомогат!$J$18)</f>
        <v>1908.090909090909</v>
      </c>
      <c r="Q126" s="96">
        <f>Odessa!Q126+MAX(145,Q$2*вспомогат!$J$18)</f>
        <v>2049.6</v>
      </c>
      <c r="R126" s="96">
        <f>Odessa!R126+MAX(145,R$2*вспомогат!$J$18)</f>
        <v>2241.1090909090908</v>
      </c>
      <c r="S126" s="96">
        <f>Odessa!S126+MAX(145,S$2*вспомогат!$J$18)</f>
        <v>2432.6181818181817</v>
      </c>
      <c r="T126" s="96">
        <f>Odessa!T126+MAX(145,T$2*вспомогат!$J$18)</f>
        <v>2624.1272727272726</v>
      </c>
      <c r="U126" s="96">
        <f>Odessa!U126+MAX(145,U$2*вспомогат!$J$18)</f>
        <v>2815.6363636363635</v>
      </c>
      <c r="V126" s="96">
        <f>Odessa!V126+MAX(145,V$2*вспомогат!$J$18)</f>
        <v>3007.1454545454544</v>
      </c>
      <c r="W126" s="96">
        <f>Odessa!W126+MAX(145,W$2*вспомогат!$J$18)</f>
        <v>3198.6545454545453</v>
      </c>
      <c r="X126" s="96">
        <f>Odessa!X126+MAX(145,X$2*вспомогат!$J$18)</f>
        <v>3390.1636363636362</v>
      </c>
      <c r="Y126" s="96">
        <f>Odessa!Y126+MAX(145,Y$2*вспомогат!$J$18)</f>
        <v>3581.6727272727271</v>
      </c>
      <c r="Z126" s="96">
        <f>Odessa!Z126+MAX(145,Z$2*вспомогат!$J$18)</f>
        <v>3773.181818181818</v>
      </c>
    </row>
    <row r="127" spans="2:26">
      <c r="B127" s="12" t="s">
        <v>255</v>
      </c>
      <c r="C127" s="88" t="s">
        <v>103</v>
      </c>
      <c r="D127" s="89" t="s">
        <v>13</v>
      </c>
      <c r="E127" s="2"/>
      <c r="F127" s="2"/>
      <c r="G127" s="96">
        <f>Odessa!G127+MAX(145,G$2*вспомогат!$J$18)</f>
        <v>360.5090909090909</v>
      </c>
      <c r="H127" s="96">
        <f>Odessa!H127+MAX(145,H$2*вспомогат!$J$18)</f>
        <v>533.0181818181818</v>
      </c>
      <c r="I127" s="96">
        <f>Odessa!I127+MAX(145,I$2*вспомогат!$J$18)</f>
        <v>705.5272727272727</v>
      </c>
      <c r="J127" s="96">
        <f>Odessa!J127+MAX(145,J$2*вспомогат!$J$18)</f>
        <v>878.0363636363636</v>
      </c>
      <c r="K127" s="96">
        <f>Odessa!K127+MAX(145,K$2*вспомогат!$J$18)</f>
        <v>1030.5454545454545</v>
      </c>
      <c r="L127" s="96">
        <f>Odessa!L127+MAX(145,L$2*вспомогат!$J$18)</f>
        <v>1238.0545454545454</v>
      </c>
      <c r="M127" s="96">
        <f>Odessa!M127+MAX(145,M$2*вспомогат!$J$18)</f>
        <v>1445.5636363636363</v>
      </c>
      <c r="N127" s="96">
        <f>Odessa!N127+MAX(145,N$2*вспомогат!$J$18)</f>
        <v>1653.0727272727272</v>
      </c>
      <c r="O127" s="96">
        <f>Odessa!O127+MAX(145,O$2*вспомогат!$J$18)</f>
        <v>1860.5818181818181</v>
      </c>
      <c r="P127" s="96">
        <f>Odessa!P127+MAX(145,P$2*вспомогат!$J$18)</f>
        <v>2068.090909090909</v>
      </c>
      <c r="Q127" s="96">
        <f>Odessa!Q127+MAX(145,Q$2*вспомогат!$J$18)</f>
        <v>2225.6</v>
      </c>
      <c r="R127" s="96">
        <f>Odessa!R127+MAX(145,R$2*вспомогат!$J$18)</f>
        <v>2433.1090909090908</v>
      </c>
      <c r="S127" s="96">
        <f>Odessa!S127+MAX(145,S$2*вспомогат!$J$18)</f>
        <v>2640.6181818181817</v>
      </c>
      <c r="T127" s="96">
        <f>Odessa!T127+MAX(145,T$2*вспомогат!$J$18)</f>
        <v>2848.1272727272726</v>
      </c>
      <c r="U127" s="96">
        <f>Odessa!U127+MAX(145,U$2*вспомогат!$J$18)</f>
        <v>3055.6363636363635</v>
      </c>
      <c r="V127" s="96">
        <f>Odessa!V127+MAX(145,V$2*вспомогат!$J$18)</f>
        <v>3263.1454545454544</v>
      </c>
      <c r="W127" s="96">
        <f>Odessa!W127+MAX(145,W$2*вспомогат!$J$18)</f>
        <v>3470.6545454545453</v>
      </c>
      <c r="X127" s="96">
        <f>Odessa!X127+MAX(145,X$2*вспомогат!$J$18)</f>
        <v>3678.1636363636362</v>
      </c>
      <c r="Y127" s="96">
        <f>Odessa!Y127+MAX(145,Y$2*вспомогат!$J$18)</f>
        <v>3885.6727272727271</v>
      </c>
      <c r="Z127" s="96">
        <f>Odessa!Z127+MAX(145,Z$2*вспомогат!$J$18)</f>
        <v>4093.181818181818</v>
      </c>
    </row>
    <row r="128" spans="2:26">
      <c r="B128" s="121" t="s">
        <v>274</v>
      </c>
      <c r="C128" s="121" t="s">
        <v>197</v>
      </c>
      <c r="D128" s="89" t="s">
        <v>230</v>
      </c>
      <c r="E128" s="2"/>
      <c r="F128" s="2"/>
      <c r="G128" s="96" t="e">
        <f>Odessa!G128+MAX(145,G$2*вспомогат!$J$18)</f>
        <v>#VALUE!</v>
      </c>
      <c r="H128" s="96" t="e">
        <f>Odessa!H128+MAX(145,H$2*вспомогат!$J$18)</f>
        <v>#VALUE!</v>
      </c>
      <c r="I128" s="96" t="e">
        <f>Odessa!I128+MAX(145,I$2*вспомогат!$J$18)</f>
        <v>#VALUE!</v>
      </c>
      <c r="J128" s="96" t="e">
        <f>Odessa!J128+MAX(145,J$2*вспомогат!$J$18)</f>
        <v>#VALUE!</v>
      </c>
      <c r="K128" s="96" t="e">
        <f>Odessa!K128+MAX(145,K$2*вспомогат!$J$18)</f>
        <v>#VALUE!</v>
      </c>
      <c r="L128" s="96" t="e">
        <f>Odessa!L128+MAX(145,L$2*вспомогат!$J$18)</f>
        <v>#VALUE!</v>
      </c>
      <c r="M128" s="96" t="e">
        <f>Odessa!M128+MAX(145,M$2*вспомогат!$J$18)</f>
        <v>#VALUE!</v>
      </c>
      <c r="N128" s="96" t="e">
        <f>Odessa!N128+MAX(145,N$2*вспомогат!$J$18)</f>
        <v>#VALUE!</v>
      </c>
      <c r="O128" s="96" t="e">
        <f>Odessa!O128+MAX(145,O$2*вспомогат!$J$18)</f>
        <v>#VALUE!</v>
      </c>
      <c r="P128" s="96" t="e">
        <f>Odessa!P128+MAX(145,P$2*вспомогат!$J$18)</f>
        <v>#VALUE!</v>
      </c>
      <c r="Q128" s="96" t="e">
        <f>Odessa!Q128+MAX(145,Q$2*вспомогат!$J$18)</f>
        <v>#VALUE!</v>
      </c>
      <c r="R128" s="96" t="e">
        <f>Odessa!R128+MAX(145,R$2*вспомогат!$J$18)</f>
        <v>#VALUE!</v>
      </c>
      <c r="S128" s="96" t="e">
        <f>Odessa!S128+MAX(145,S$2*вспомогат!$J$18)</f>
        <v>#VALUE!</v>
      </c>
      <c r="T128" s="96" t="e">
        <f>Odessa!T128+MAX(145,T$2*вспомогат!$J$18)</f>
        <v>#VALUE!</v>
      </c>
      <c r="U128" s="96" t="e">
        <f>Odessa!U128+MAX(145,U$2*вспомогат!$J$18)</f>
        <v>#VALUE!</v>
      </c>
      <c r="V128" s="96" t="e">
        <f>Odessa!V128+MAX(145,V$2*вспомогат!$J$18)</f>
        <v>#VALUE!</v>
      </c>
      <c r="W128" s="96" t="e">
        <f>Odessa!W128+MAX(145,W$2*вспомогат!$J$18)</f>
        <v>#VALUE!</v>
      </c>
      <c r="X128" s="96" t="e">
        <f>Odessa!X128+MAX(145,X$2*вспомогат!$J$18)</f>
        <v>#VALUE!</v>
      </c>
      <c r="Y128" s="96" t="e">
        <f>Odessa!Y128+MAX(145,Y$2*вспомогат!$J$18)</f>
        <v>#VALUE!</v>
      </c>
      <c r="Z128" s="96" t="e">
        <f>Odessa!Z128+MAX(145,Z$2*вспомогат!$J$18)</f>
        <v>#VALUE!</v>
      </c>
    </row>
    <row r="129" spans="2:26">
      <c r="B129" s="121" t="s">
        <v>256</v>
      </c>
      <c r="C129" s="121" t="s">
        <v>22</v>
      </c>
      <c r="D129" s="89" t="s">
        <v>230</v>
      </c>
      <c r="E129" s="2"/>
      <c r="F129" s="2"/>
      <c r="G129" s="96" t="e">
        <f>Odessa!G129+MAX(145,G$2*вспомогат!$J$18)</f>
        <v>#VALUE!</v>
      </c>
      <c r="H129" s="96" t="e">
        <f>Odessa!H129+MAX(145,H$2*вспомогат!$J$18)</f>
        <v>#VALUE!</v>
      </c>
      <c r="I129" s="96" t="e">
        <f>Odessa!I129+MAX(145,I$2*вспомогат!$J$18)</f>
        <v>#VALUE!</v>
      </c>
      <c r="J129" s="96" t="e">
        <f>Odessa!J129+MAX(145,J$2*вспомогат!$J$18)</f>
        <v>#VALUE!</v>
      </c>
      <c r="K129" s="96" t="e">
        <f>Odessa!K129+MAX(145,K$2*вспомогат!$J$18)</f>
        <v>#VALUE!</v>
      </c>
      <c r="L129" s="96" t="e">
        <f>Odessa!L129+MAX(145,L$2*вспомогат!$J$18)</f>
        <v>#VALUE!</v>
      </c>
      <c r="M129" s="96" t="e">
        <f>Odessa!M129+MAX(145,M$2*вспомогат!$J$18)</f>
        <v>#VALUE!</v>
      </c>
      <c r="N129" s="96" t="e">
        <f>Odessa!N129+MAX(145,N$2*вспомогат!$J$18)</f>
        <v>#VALUE!</v>
      </c>
      <c r="O129" s="96" t="e">
        <f>Odessa!O129+MAX(145,O$2*вспомогат!$J$18)</f>
        <v>#VALUE!</v>
      </c>
      <c r="P129" s="96" t="e">
        <f>Odessa!P129+MAX(145,P$2*вспомогат!$J$18)</f>
        <v>#VALUE!</v>
      </c>
      <c r="Q129" s="96" t="e">
        <f>Odessa!Q129+MAX(145,Q$2*вспомогат!$J$18)</f>
        <v>#VALUE!</v>
      </c>
      <c r="R129" s="96" t="e">
        <f>Odessa!R129+MAX(145,R$2*вспомогат!$J$18)</f>
        <v>#VALUE!</v>
      </c>
      <c r="S129" s="96" t="e">
        <f>Odessa!S129+MAX(145,S$2*вспомогат!$J$18)</f>
        <v>#VALUE!</v>
      </c>
      <c r="T129" s="96" t="e">
        <f>Odessa!T129+MAX(145,T$2*вспомогат!$J$18)</f>
        <v>#VALUE!</v>
      </c>
      <c r="U129" s="96" t="e">
        <f>Odessa!U129+MAX(145,U$2*вспомогат!$J$18)</f>
        <v>#VALUE!</v>
      </c>
      <c r="V129" s="96" t="e">
        <f>Odessa!V129+MAX(145,V$2*вспомогат!$J$18)</f>
        <v>#VALUE!</v>
      </c>
      <c r="W129" s="96" t="e">
        <f>Odessa!W129+MAX(145,W$2*вспомогат!$J$18)</f>
        <v>#VALUE!</v>
      </c>
      <c r="X129" s="96" t="e">
        <f>Odessa!X129+MAX(145,X$2*вспомогат!$J$18)</f>
        <v>#VALUE!</v>
      </c>
      <c r="Y129" s="96" t="e">
        <f>Odessa!Y129+MAX(145,Y$2*вспомогат!$J$18)</f>
        <v>#VALUE!</v>
      </c>
      <c r="Z129" s="96" t="e">
        <f>Odessa!Z129+MAX(145,Z$2*вспомогат!$J$18)</f>
        <v>#VALUE!</v>
      </c>
    </row>
    <row r="130" spans="2:26">
      <c r="B130" s="121" t="s">
        <v>275</v>
      </c>
      <c r="C130" s="121" t="s">
        <v>197</v>
      </c>
      <c r="D130" s="89" t="s">
        <v>230</v>
      </c>
      <c r="E130" s="2"/>
      <c r="F130" s="2"/>
      <c r="G130" s="96" t="e">
        <f>Odessa!G130+MAX(145,G$2*вспомогат!$J$18)</f>
        <v>#VALUE!</v>
      </c>
      <c r="H130" s="96" t="e">
        <f>Odessa!H130+MAX(145,H$2*вспомогат!$J$18)</f>
        <v>#VALUE!</v>
      </c>
      <c r="I130" s="96" t="e">
        <f>Odessa!I130+MAX(145,I$2*вспомогат!$J$18)</f>
        <v>#VALUE!</v>
      </c>
      <c r="J130" s="96" t="e">
        <f>Odessa!J130+MAX(145,J$2*вспомогат!$J$18)</f>
        <v>#VALUE!</v>
      </c>
      <c r="K130" s="96" t="e">
        <f>Odessa!K130+MAX(145,K$2*вспомогат!$J$18)</f>
        <v>#VALUE!</v>
      </c>
      <c r="L130" s="96" t="e">
        <f>Odessa!L130+MAX(145,L$2*вспомогат!$J$18)</f>
        <v>#VALUE!</v>
      </c>
      <c r="M130" s="96" t="e">
        <f>Odessa!M130+MAX(145,M$2*вспомогат!$J$18)</f>
        <v>#VALUE!</v>
      </c>
      <c r="N130" s="96" t="e">
        <f>Odessa!N130+MAX(145,N$2*вспомогат!$J$18)</f>
        <v>#VALUE!</v>
      </c>
      <c r="O130" s="96" t="e">
        <f>Odessa!O130+MAX(145,O$2*вспомогат!$J$18)</f>
        <v>#VALUE!</v>
      </c>
      <c r="P130" s="96" t="e">
        <f>Odessa!P130+MAX(145,P$2*вспомогат!$J$18)</f>
        <v>#VALUE!</v>
      </c>
      <c r="Q130" s="96" t="e">
        <f>Odessa!Q130+MAX(145,Q$2*вспомогат!$J$18)</f>
        <v>#VALUE!</v>
      </c>
      <c r="R130" s="96" t="e">
        <f>Odessa!R130+MAX(145,R$2*вспомогат!$J$18)</f>
        <v>#VALUE!</v>
      </c>
      <c r="S130" s="96" t="e">
        <f>Odessa!S130+MAX(145,S$2*вспомогат!$J$18)</f>
        <v>#VALUE!</v>
      </c>
      <c r="T130" s="96" t="e">
        <f>Odessa!T130+MAX(145,T$2*вспомогат!$J$18)</f>
        <v>#VALUE!</v>
      </c>
      <c r="U130" s="96" t="e">
        <f>Odessa!U130+MAX(145,U$2*вспомогат!$J$18)</f>
        <v>#VALUE!</v>
      </c>
      <c r="V130" s="96" t="e">
        <f>Odessa!V130+MAX(145,V$2*вспомогат!$J$18)</f>
        <v>#VALUE!</v>
      </c>
      <c r="W130" s="96" t="e">
        <f>Odessa!W130+MAX(145,W$2*вспомогат!$J$18)</f>
        <v>#VALUE!</v>
      </c>
      <c r="X130" s="96" t="e">
        <f>Odessa!X130+MAX(145,X$2*вспомогат!$J$18)</f>
        <v>#VALUE!</v>
      </c>
      <c r="Y130" s="96" t="e">
        <f>Odessa!Y130+MAX(145,Y$2*вспомогат!$J$18)</f>
        <v>#VALUE!</v>
      </c>
      <c r="Z130" s="96" t="e">
        <f>Odessa!Z130+MAX(145,Z$2*вспомогат!$J$18)</f>
        <v>#VALUE!</v>
      </c>
    </row>
    <row r="131" spans="2:26">
      <c r="B131" s="121" t="s">
        <v>276</v>
      </c>
      <c r="C131" s="121" t="s">
        <v>8</v>
      </c>
      <c r="D131" s="89" t="s">
        <v>230</v>
      </c>
      <c r="E131" s="2"/>
      <c r="F131" s="2"/>
      <c r="G131" s="96" t="e">
        <f>Odessa!G131+MAX(145,G$2*вспомогат!$J$18)</f>
        <v>#VALUE!</v>
      </c>
      <c r="H131" s="96" t="e">
        <f>Odessa!H131+MAX(145,H$2*вспомогат!$J$18)</f>
        <v>#VALUE!</v>
      </c>
      <c r="I131" s="96" t="e">
        <f>Odessa!I131+MAX(145,I$2*вспомогат!$J$18)</f>
        <v>#VALUE!</v>
      </c>
      <c r="J131" s="96" t="e">
        <f>Odessa!J131+MAX(145,J$2*вспомогат!$J$18)</f>
        <v>#VALUE!</v>
      </c>
      <c r="K131" s="96" t="e">
        <f>Odessa!K131+MAX(145,K$2*вспомогат!$J$18)</f>
        <v>#VALUE!</v>
      </c>
      <c r="L131" s="96" t="e">
        <f>Odessa!L131+MAX(145,L$2*вспомогат!$J$18)</f>
        <v>#VALUE!</v>
      </c>
      <c r="M131" s="96" t="e">
        <f>Odessa!M131+MAX(145,M$2*вспомогат!$J$18)</f>
        <v>#VALUE!</v>
      </c>
      <c r="N131" s="96" t="e">
        <f>Odessa!N131+MAX(145,N$2*вспомогат!$J$18)</f>
        <v>#VALUE!</v>
      </c>
      <c r="O131" s="96" t="e">
        <f>Odessa!O131+MAX(145,O$2*вспомогат!$J$18)</f>
        <v>#VALUE!</v>
      </c>
      <c r="P131" s="96" t="e">
        <f>Odessa!P131+MAX(145,P$2*вспомогат!$J$18)</f>
        <v>#VALUE!</v>
      </c>
      <c r="Q131" s="96" t="e">
        <f>Odessa!Q131+MAX(145,Q$2*вспомогат!$J$18)</f>
        <v>#VALUE!</v>
      </c>
      <c r="R131" s="96" t="e">
        <f>Odessa!R131+MAX(145,R$2*вспомогат!$J$18)</f>
        <v>#VALUE!</v>
      </c>
      <c r="S131" s="96" t="e">
        <f>Odessa!S131+MAX(145,S$2*вспомогат!$J$18)</f>
        <v>#VALUE!</v>
      </c>
      <c r="T131" s="96" t="e">
        <f>Odessa!T131+MAX(145,T$2*вспомогат!$J$18)</f>
        <v>#VALUE!</v>
      </c>
      <c r="U131" s="96" t="e">
        <f>Odessa!U131+MAX(145,U$2*вспомогат!$J$18)</f>
        <v>#VALUE!</v>
      </c>
      <c r="V131" s="96" t="e">
        <f>Odessa!V131+MAX(145,V$2*вспомогат!$J$18)</f>
        <v>#VALUE!</v>
      </c>
      <c r="W131" s="96" t="e">
        <f>Odessa!W131+MAX(145,W$2*вспомогат!$J$18)</f>
        <v>#VALUE!</v>
      </c>
      <c r="X131" s="96" t="e">
        <f>Odessa!X131+MAX(145,X$2*вспомогат!$J$18)</f>
        <v>#VALUE!</v>
      </c>
      <c r="Y131" s="96" t="e">
        <f>Odessa!Y131+MAX(145,Y$2*вспомогат!$J$18)</f>
        <v>#VALUE!</v>
      </c>
      <c r="Z131" s="96" t="e">
        <f>Odessa!Z131+MAX(145,Z$2*вспомогат!$J$18)</f>
        <v>#VALUE!</v>
      </c>
    </row>
    <row r="132" spans="2:26">
      <c r="B132" s="121" t="s">
        <v>277</v>
      </c>
      <c r="C132" s="121" t="s">
        <v>197</v>
      </c>
      <c r="D132" s="89" t="s">
        <v>230</v>
      </c>
      <c r="E132" s="2"/>
      <c r="F132" s="2"/>
      <c r="G132" s="96" t="e">
        <f>Odessa!G132+MAX(145,G$2*вспомогат!$J$18)</f>
        <v>#VALUE!</v>
      </c>
      <c r="H132" s="96" t="e">
        <f>Odessa!H132+MAX(145,H$2*вспомогат!$J$18)</f>
        <v>#VALUE!</v>
      </c>
      <c r="I132" s="96" t="e">
        <f>Odessa!I132+MAX(145,I$2*вспомогат!$J$18)</f>
        <v>#VALUE!</v>
      </c>
      <c r="J132" s="96" t="e">
        <f>Odessa!J132+MAX(145,J$2*вспомогат!$J$18)</f>
        <v>#VALUE!</v>
      </c>
      <c r="K132" s="96" t="e">
        <f>Odessa!K132+MAX(145,K$2*вспомогат!$J$18)</f>
        <v>#VALUE!</v>
      </c>
      <c r="L132" s="96" t="e">
        <f>Odessa!L132+MAX(145,L$2*вспомогат!$J$18)</f>
        <v>#VALUE!</v>
      </c>
      <c r="M132" s="96" t="e">
        <f>Odessa!M132+MAX(145,M$2*вспомогат!$J$18)</f>
        <v>#VALUE!</v>
      </c>
      <c r="N132" s="96" t="e">
        <f>Odessa!N132+MAX(145,N$2*вспомогат!$J$18)</f>
        <v>#VALUE!</v>
      </c>
      <c r="O132" s="96" t="e">
        <f>Odessa!O132+MAX(145,O$2*вспомогат!$J$18)</f>
        <v>#VALUE!</v>
      </c>
      <c r="P132" s="96" t="e">
        <f>Odessa!P132+MAX(145,P$2*вспомогат!$J$18)</f>
        <v>#VALUE!</v>
      </c>
      <c r="Q132" s="96" t="e">
        <f>Odessa!Q132+MAX(145,Q$2*вспомогат!$J$18)</f>
        <v>#VALUE!</v>
      </c>
      <c r="R132" s="96" t="e">
        <f>Odessa!R132+MAX(145,R$2*вспомогат!$J$18)</f>
        <v>#VALUE!</v>
      </c>
      <c r="S132" s="96" t="e">
        <f>Odessa!S132+MAX(145,S$2*вспомогат!$J$18)</f>
        <v>#VALUE!</v>
      </c>
      <c r="T132" s="96" t="e">
        <f>Odessa!T132+MAX(145,T$2*вспомогат!$J$18)</f>
        <v>#VALUE!</v>
      </c>
      <c r="U132" s="96" t="e">
        <f>Odessa!U132+MAX(145,U$2*вспомогат!$J$18)</f>
        <v>#VALUE!</v>
      </c>
      <c r="V132" s="96" t="e">
        <f>Odessa!V132+MAX(145,V$2*вспомогат!$J$18)</f>
        <v>#VALUE!</v>
      </c>
      <c r="W132" s="96" t="e">
        <f>Odessa!W132+MAX(145,W$2*вспомогат!$J$18)</f>
        <v>#VALUE!</v>
      </c>
      <c r="X132" s="96" t="e">
        <f>Odessa!X132+MAX(145,X$2*вспомогат!$J$18)</f>
        <v>#VALUE!</v>
      </c>
      <c r="Y132" s="96" t="e">
        <f>Odessa!Y132+MAX(145,Y$2*вспомогат!$J$18)</f>
        <v>#VALUE!</v>
      </c>
      <c r="Z132" s="96" t="e">
        <f>Odessa!Z132+MAX(145,Z$2*вспомогат!$J$18)</f>
        <v>#VALUE!</v>
      </c>
    </row>
    <row r="133" spans="2:26">
      <c r="B133" s="121" t="s">
        <v>257</v>
      </c>
      <c r="C133" s="88" t="s">
        <v>103</v>
      </c>
      <c r="D133" s="89" t="s">
        <v>230</v>
      </c>
      <c r="E133" s="2"/>
      <c r="F133" s="2"/>
      <c r="G133" s="96" t="e">
        <f>Odessa!G133+MAX(145,G$2*вспомогат!$J$18)</f>
        <v>#VALUE!</v>
      </c>
      <c r="H133" s="96" t="e">
        <f>Odessa!H133+MAX(145,H$2*вспомогат!$J$18)</f>
        <v>#VALUE!</v>
      </c>
      <c r="I133" s="96" t="e">
        <f>Odessa!I133+MAX(145,I$2*вспомогат!$J$18)</f>
        <v>#VALUE!</v>
      </c>
      <c r="J133" s="96" t="e">
        <f>Odessa!J133+MAX(145,J$2*вспомогат!$J$18)</f>
        <v>#VALUE!</v>
      </c>
      <c r="K133" s="96" t="e">
        <f>Odessa!K133+MAX(145,K$2*вспомогат!$J$18)</f>
        <v>#VALUE!</v>
      </c>
      <c r="L133" s="96" t="e">
        <f>Odessa!L133+MAX(145,L$2*вспомогат!$J$18)</f>
        <v>#VALUE!</v>
      </c>
      <c r="M133" s="96" t="e">
        <f>Odessa!M133+MAX(145,M$2*вспомогат!$J$18)</f>
        <v>#VALUE!</v>
      </c>
      <c r="N133" s="96" t="e">
        <f>Odessa!N133+MAX(145,N$2*вспомогат!$J$18)</f>
        <v>#VALUE!</v>
      </c>
      <c r="O133" s="96" t="e">
        <f>Odessa!O133+MAX(145,O$2*вспомогат!$J$18)</f>
        <v>#VALUE!</v>
      </c>
      <c r="P133" s="96" t="e">
        <f>Odessa!P133+MAX(145,P$2*вспомогат!$J$18)</f>
        <v>#VALUE!</v>
      </c>
      <c r="Q133" s="96" t="e">
        <f>Odessa!Q133+MAX(145,Q$2*вспомогат!$J$18)</f>
        <v>#VALUE!</v>
      </c>
      <c r="R133" s="96" t="e">
        <f>Odessa!R133+MAX(145,R$2*вспомогат!$J$18)</f>
        <v>#VALUE!</v>
      </c>
      <c r="S133" s="96" t="e">
        <f>Odessa!S133+MAX(145,S$2*вспомогат!$J$18)</f>
        <v>#VALUE!</v>
      </c>
      <c r="T133" s="96" t="e">
        <f>Odessa!T133+MAX(145,T$2*вспомогат!$J$18)</f>
        <v>#VALUE!</v>
      </c>
      <c r="U133" s="96" t="e">
        <f>Odessa!U133+MAX(145,U$2*вспомогат!$J$18)</f>
        <v>#VALUE!</v>
      </c>
      <c r="V133" s="96" t="e">
        <f>Odessa!V133+MAX(145,V$2*вспомогат!$J$18)</f>
        <v>#VALUE!</v>
      </c>
      <c r="W133" s="96" t="e">
        <f>Odessa!W133+MAX(145,W$2*вспомогат!$J$18)</f>
        <v>#VALUE!</v>
      </c>
      <c r="X133" s="96" t="e">
        <f>Odessa!X133+MAX(145,X$2*вспомогат!$J$18)</f>
        <v>#VALUE!</v>
      </c>
      <c r="Y133" s="96" t="e">
        <f>Odessa!Y133+MAX(145,Y$2*вспомогат!$J$18)</f>
        <v>#VALUE!</v>
      </c>
      <c r="Z133" s="96" t="e">
        <f>Odessa!Z133+MAX(145,Z$2*вспомогат!$J$18)</f>
        <v>#VALUE!</v>
      </c>
    </row>
    <row r="134" spans="2:26">
      <c r="B134" s="121" t="s">
        <v>258</v>
      </c>
      <c r="C134" s="121" t="s">
        <v>22</v>
      </c>
      <c r="D134" s="89" t="s">
        <v>230</v>
      </c>
      <c r="E134" s="2"/>
      <c r="F134" s="2"/>
      <c r="G134" s="96" t="e">
        <f>Odessa!G134+MAX(145,G$2*вспомогат!$J$18)</f>
        <v>#VALUE!</v>
      </c>
      <c r="H134" s="96" t="e">
        <f>Odessa!H134+MAX(145,H$2*вспомогат!$J$18)</f>
        <v>#VALUE!</v>
      </c>
      <c r="I134" s="96" t="e">
        <f>Odessa!I134+MAX(145,I$2*вспомогат!$J$18)</f>
        <v>#VALUE!</v>
      </c>
      <c r="J134" s="96" t="e">
        <f>Odessa!J134+MAX(145,J$2*вспомогат!$J$18)</f>
        <v>#VALUE!</v>
      </c>
      <c r="K134" s="96" t="e">
        <f>Odessa!K134+MAX(145,K$2*вспомогат!$J$18)</f>
        <v>#VALUE!</v>
      </c>
      <c r="L134" s="96" t="e">
        <f>Odessa!L134+MAX(145,L$2*вспомогат!$J$18)</f>
        <v>#VALUE!</v>
      </c>
      <c r="M134" s="96" t="e">
        <f>Odessa!M134+MAX(145,M$2*вспомогат!$J$18)</f>
        <v>#VALUE!</v>
      </c>
      <c r="N134" s="96" t="e">
        <f>Odessa!N134+MAX(145,N$2*вспомогат!$J$18)</f>
        <v>#VALUE!</v>
      </c>
      <c r="O134" s="96" t="e">
        <f>Odessa!O134+MAX(145,O$2*вспомогат!$J$18)</f>
        <v>#VALUE!</v>
      </c>
      <c r="P134" s="96" t="e">
        <f>Odessa!P134+MAX(145,P$2*вспомогат!$J$18)</f>
        <v>#VALUE!</v>
      </c>
      <c r="Q134" s="96" t="e">
        <f>Odessa!Q134+MAX(145,Q$2*вспомогат!$J$18)</f>
        <v>#VALUE!</v>
      </c>
      <c r="R134" s="96" t="e">
        <f>Odessa!R134+MAX(145,R$2*вспомогат!$J$18)</f>
        <v>#VALUE!</v>
      </c>
      <c r="S134" s="96" t="e">
        <f>Odessa!S134+MAX(145,S$2*вспомогат!$J$18)</f>
        <v>#VALUE!</v>
      </c>
      <c r="T134" s="96" t="e">
        <f>Odessa!T134+MAX(145,T$2*вспомогат!$J$18)</f>
        <v>#VALUE!</v>
      </c>
      <c r="U134" s="96" t="e">
        <f>Odessa!U134+MAX(145,U$2*вспомогат!$J$18)</f>
        <v>#VALUE!</v>
      </c>
      <c r="V134" s="96" t="e">
        <f>Odessa!V134+MAX(145,V$2*вспомогат!$J$18)</f>
        <v>#VALUE!</v>
      </c>
      <c r="W134" s="96" t="e">
        <f>Odessa!W134+MAX(145,W$2*вспомогат!$J$18)</f>
        <v>#VALUE!</v>
      </c>
      <c r="X134" s="96" t="e">
        <f>Odessa!X134+MAX(145,X$2*вспомогат!$J$18)</f>
        <v>#VALUE!</v>
      </c>
      <c r="Y134" s="96" t="e">
        <f>Odessa!Y134+MAX(145,Y$2*вспомогат!$J$18)</f>
        <v>#VALUE!</v>
      </c>
      <c r="Z134" s="96" t="e">
        <f>Odessa!Z134+MAX(145,Z$2*вспомогат!$J$18)</f>
        <v>#VALUE!</v>
      </c>
    </row>
    <row r="135" spans="2:26">
      <c r="B135" s="121" t="s">
        <v>278</v>
      </c>
      <c r="C135" s="121" t="s">
        <v>197</v>
      </c>
      <c r="D135" s="89" t="s">
        <v>230</v>
      </c>
      <c r="E135" s="2"/>
      <c r="F135" s="2"/>
      <c r="G135" s="96" t="e">
        <f>Odessa!G135+MAX(145,G$2*вспомогат!$J$18)</f>
        <v>#VALUE!</v>
      </c>
      <c r="H135" s="96" t="e">
        <f>Odessa!H135+MAX(145,H$2*вспомогат!$J$18)</f>
        <v>#VALUE!</v>
      </c>
      <c r="I135" s="96" t="e">
        <f>Odessa!I135+MAX(145,I$2*вспомогат!$J$18)</f>
        <v>#VALUE!</v>
      </c>
      <c r="J135" s="96" t="e">
        <f>Odessa!J135+MAX(145,J$2*вспомогат!$J$18)</f>
        <v>#VALUE!</v>
      </c>
      <c r="K135" s="96" t="e">
        <f>Odessa!K135+MAX(145,K$2*вспомогат!$J$18)</f>
        <v>#VALUE!</v>
      </c>
      <c r="L135" s="96" t="e">
        <f>Odessa!L135+MAX(145,L$2*вспомогат!$J$18)</f>
        <v>#VALUE!</v>
      </c>
      <c r="M135" s="96" t="e">
        <f>Odessa!M135+MAX(145,M$2*вспомогат!$J$18)</f>
        <v>#VALUE!</v>
      </c>
      <c r="N135" s="96" t="e">
        <f>Odessa!N135+MAX(145,N$2*вспомогат!$J$18)</f>
        <v>#VALUE!</v>
      </c>
      <c r="O135" s="96" t="e">
        <f>Odessa!O135+MAX(145,O$2*вспомогат!$J$18)</f>
        <v>#VALUE!</v>
      </c>
      <c r="P135" s="96" t="e">
        <f>Odessa!P135+MAX(145,P$2*вспомогат!$J$18)</f>
        <v>#VALUE!</v>
      </c>
      <c r="Q135" s="96" t="e">
        <f>Odessa!Q135+MAX(145,Q$2*вспомогат!$J$18)</f>
        <v>#VALUE!</v>
      </c>
      <c r="R135" s="96" t="e">
        <f>Odessa!R135+MAX(145,R$2*вспомогат!$J$18)</f>
        <v>#VALUE!</v>
      </c>
      <c r="S135" s="96" t="e">
        <f>Odessa!S135+MAX(145,S$2*вспомогат!$J$18)</f>
        <v>#VALUE!</v>
      </c>
      <c r="T135" s="96" t="e">
        <f>Odessa!T135+MAX(145,T$2*вспомогат!$J$18)</f>
        <v>#VALUE!</v>
      </c>
      <c r="U135" s="96" t="e">
        <f>Odessa!U135+MAX(145,U$2*вспомогат!$J$18)</f>
        <v>#VALUE!</v>
      </c>
      <c r="V135" s="96" t="e">
        <f>Odessa!V135+MAX(145,V$2*вспомогат!$J$18)</f>
        <v>#VALUE!</v>
      </c>
      <c r="W135" s="96" t="e">
        <f>Odessa!W135+MAX(145,W$2*вспомогат!$J$18)</f>
        <v>#VALUE!</v>
      </c>
      <c r="X135" s="96" t="e">
        <f>Odessa!X135+MAX(145,X$2*вспомогат!$J$18)</f>
        <v>#VALUE!</v>
      </c>
      <c r="Y135" s="96" t="e">
        <f>Odessa!Y135+MAX(145,Y$2*вспомогат!$J$18)</f>
        <v>#VALUE!</v>
      </c>
      <c r="Z135" s="96" t="e">
        <f>Odessa!Z135+MAX(145,Z$2*вспомогат!$J$18)</f>
        <v>#VALUE!</v>
      </c>
    </row>
    <row r="136" spans="2:26">
      <c r="B136" s="121" t="s">
        <v>259</v>
      </c>
      <c r="C136" s="88" t="s">
        <v>103</v>
      </c>
      <c r="D136" s="89" t="s">
        <v>13</v>
      </c>
      <c r="E136" s="2"/>
      <c r="F136" s="2"/>
      <c r="G136" s="96">
        <f>Odessa!G136+MAX(145,G$2*вспомогат!$J$18)</f>
        <v>332.5090909090909</v>
      </c>
      <c r="H136" s="96">
        <f>Odessa!H136+MAX(145,H$2*вспомогат!$J$18)</f>
        <v>477.0181818181818</v>
      </c>
      <c r="I136" s="96">
        <f>Odessa!I136+MAX(145,I$2*вспомогат!$J$18)</f>
        <v>621.5272727272727</v>
      </c>
      <c r="J136" s="96">
        <f>Odessa!J136+MAX(145,J$2*вспомогат!$J$18)</f>
        <v>766.0363636363636</v>
      </c>
      <c r="K136" s="96">
        <f>Odessa!K136+MAX(145,K$2*вспомогат!$J$18)</f>
        <v>890.5454545454545</v>
      </c>
      <c r="L136" s="96">
        <f>Odessa!L136+MAX(145,L$2*вспомогат!$J$18)</f>
        <v>1070.0545454545454</v>
      </c>
      <c r="M136" s="96">
        <f>Odessa!M136+MAX(145,M$2*вспомогат!$J$18)</f>
        <v>1249.5636363636363</v>
      </c>
      <c r="N136" s="96">
        <f>Odessa!N136+MAX(145,N$2*вспомогат!$J$18)</f>
        <v>1429.0727272727272</v>
      </c>
      <c r="O136" s="96">
        <f>Odessa!O136+MAX(145,O$2*вспомогат!$J$18)</f>
        <v>1608.5818181818181</v>
      </c>
      <c r="P136" s="96">
        <f>Odessa!P136+MAX(145,P$2*вспомогат!$J$18)</f>
        <v>1788.090909090909</v>
      </c>
      <c r="Q136" s="96">
        <f>Odessa!Q136+MAX(145,Q$2*вспомогат!$J$18)</f>
        <v>1917.6</v>
      </c>
      <c r="R136" s="96">
        <f>Odessa!R136+MAX(145,R$2*вспомогат!$J$18)</f>
        <v>2097.1090909090908</v>
      </c>
      <c r="S136" s="96">
        <f>Odessa!S136+MAX(145,S$2*вспомогат!$J$18)</f>
        <v>2276.6181818181817</v>
      </c>
      <c r="T136" s="96">
        <f>Odessa!T136+MAX(145,T$2*вспомогат!$J$18)</f>
        <v>2456.1272727272726</v>
      </c>
      <c r="U136" s="96">
        <f>Odessa!U136+MAX(145,U$2*вспомогат!$J$18)</f>
        <v>2635.6363636363635</v>
      </c>
      <c r="V136" s="96">
        <f>Odessa!V136+MAX(145,V$2*вспомогат!$J$18)</f>
        <v>2815.1454545454544</v>
      </c>
      <c r="W136" s="96">
        <f>Odessa!W136+MAX(145,W$2*вспомогат!$J$18)</f>
        <v>2994.6545454545453</v>
      </c>
      <c r="X136" s="96">
        <f>Odessa!X136+MAX(145,X$2*вспомогат!$J$18)</f>
        <v>3174.1636363636362</v>
      </c>
      <c r="Y136" s="96">
        <f>Odessa!Y136+MAX(145,Y$2*вспомогат!$J$18)</f>
        <v>3353.6727272727271</v>
      </c>
      <c r="Z136" s="96">
        <f>Odessa!Z136+MAX(145,Z$2*вспомогат!$J$18)</f>
        <v>3533.181818181818</v>
      </c>
    </row>
    <row r="137" spans="2:26">
      <c r="B137" s="121" t="s">
        <v>260</v>
      </c>
      <c r="C137" s="121" t="s">
        <v>22</v>
      </c>
      <c r="D137" s="89" t="s">
        <v>230</v>
      </c>
      <c r="E137" s="2"/>
      <c r="F137" s="2"/>
      <c r="G137" s="96" t="e">
        <f>Odessa!G137+MAX(145,G$2*вспомогат!$J$18)</f>
        <v>#VALUE!</v>
      </c>
      <c r="H137" s="96" t="e">
        <f>Odessa!H137+MAX(145,H$2*вспомогат!$J$18)</f>
        <v>#VALUE!</v>
      </c>
      <c r="I137" s="96" t="e">
        <f>Odessa!I137+MAX(145,I$2*вспомогат!$J$18)</f>
        <v>#VALUE!</v>
      </c>
      <c r="J137" s="96" t="e">
        <f>Odessa!J137+MAX(145,J$2*вспомогат!$J$18)</f>
        <v>#VALUE!</v>
      </c>
      <c r="K137" s="96" t="e">
        <f>Odessa!K137+MAX(145,K$2*вспомогат!$J$18)</f>
        <v>#VALUE!</v>
      </c>
      <c r="L137" s="96" t="e">
        <f>Odessa!L137+MAX(145,L$2*вспомогат!$J$18)</f>
        <v>#VALUE!</v>
      </c>
      <c r="M137" s="96" t="e">
        <f>Odessa!M137+MAX(145,M$2*вспомогат!$J$18)</f>
        <v>#VALUE!</v>
      </c>
      <c r="N137" s="96" t="e">
        <f>Odessa!N137+MAX(145,N$2*вспомогат!$J$18)</f>
        <v>#VALUE!</v>
      </c>
      <c r="O137" s="96" t="e">
        <f>Odessa!O137+MAX(145,O$2*вспомогат!$J$18)</f>
        <v>#VALUE!</v>
      </c>
      <c r="P137" s="96" t="e">
        <f>Odessa!P137+MAX(145,P$2*вспомогат!$J$18)</f>
        <v>#VALUE!</v>
      </c>
      <c r="Q137" s="96" t="e">
        <f>Odessa!Q137+MAX(145,Q$2*вспомогат!$J$18)</f>
        <v>#VALUE!</v>
      </c>
      <c r="R137" s="96" t="e">
        <f>Odessa!R137+MAX(145,R$2*вспомогат!$J$18)</f>
        <v>#VALUE!</v>
      </c>
      <c r="S137" s="96" t="e">
        <f>Odessa!S137+MAX(145,S$2*вспомогат!$J$18)</f>
        <v>#VALUE!</v>
      </c>
      <c r="T137" s="96" t="e">
        <f>Odessa!T137+MAX(145,T$2*вспомогат!$J$18)</f>
        <v>#VALUE!</v>
      </c>
      <c r="U137" s="96" t="e">
        <f>Odessa!U137+MAX(145,U$2*вспомогат!$J$18)</f>
        <v>#VALUE!</v>
      </c>
      <c r="V137" s="96" t="e">
        <f>Odessa!V137+MAX(145,V$2*вспомогат!$J$18)</f>
        <v>#VALUE!</v>
      </c>
      <c r="W137" s="96" t="e">
        <f>Odessa!W137+MAX(145,W$2*вспомогат!$J$18)</f>
        <v>#VALUE!</v>
      </c>
      <c r="X137" s="96" t="e">
        <f>Odessa!X137+MAX(145,X$2*вспомогат!$J$18)</f>
        <v>#VALUE!</v>
      </c>
      <c r="Y137" s="96" t="e">
        <f>Odessa!Y137+MAX(145,Y$2*вспомогат!$J$18)</f>
        <v>#VALUE!</v>
      </c>
      <c r="Z137" s="96" t="e">
        <f>Odessa!Z137+MAX(145,Z$2*вспомогат!$J$18)</f>
        <v>#VALUE!</v>
      </c>
    </row>
    <row r="138" spans="2:26">
      <c r="B138" s="2" t="s">
        <v>279</v>
      </c>
      <c r="C138" s="121" t="s">
        <v>280</v>
      </c>
      <c r="D138" s="89" t="s">
        <v>230</v>
      </c>
      <c r="E138" s="2"/>
      <c r="F138" s="2"/>
      <c r="G138" s="96" t="e">
        <f>Odessa!G138+MAX(145,G$2*вспомогат!$J$18)</f>
        <v>#VALUE!</v>
      </c>
      <c r="H138" s="96" t="e">
        <f>Odessa!H138+MAX(145,H$2*вспомогат!$J$18)</f>
        <v>#VALUE!</v>
      </c>
      <c r="I138" s="96" t="e">
        <f>Odessa!I138+MAX(145,I$2*вспомогат!$J$18)</f>
        <v>#VALUE!</v>
      </c>
      <c r="J138" s="96" t="e">
        <f>Odessa!J138+MAX(145,J$2*вспомогат!$J$18)</f>
        <v>#VALUE!</v>
      </c>
      <c r="K138" s="96" t="e">
        <f>Odessa!K138+MAX(145,K$2*вспомогат!$J$18)</f>
        <v>#VALUE!</v>
      </c>
      <c r="L138" s="96" t="e">
        <f>Odessa!L138+MAX(145,L$2*вспомогат!$J$18)</f>
        <v>#VALUE!</v>
      </c>
      <c r="M138" s="96" t="e">
        <f>Odessa!M138+MAX(145,M$2*вспомогат!$J$18)</f>
        <v>#VALUE!</v>
      </c>
      <c r="N138" s="96" t="e">
        <f>Odessa!N138+MAX(145,N$2*вспомогат!$J$18)</f>
        <v>#VALUE!</v>
      </c>
      <c r="O138" s="96" t="e">
        <f>Odessa!O138+MAX(145,O$2*вспомогат!$J$18)</f>
        <v>#VALUE!</v>
      </c>
      <c r="P138" s="96" t="e">
        <f>Odessa!P138+MAX(145,P$2*вспомогат!$J$18)</f>
        <v>#VALUE!</v>
      </c>
      <c r="Q138" s="96" t="e">
        <f>Odessa!Q138+MAX(145,Q$2*вспомогат!$J$18)</f>
        <v>#VALUE!</v>
      </c>
      <c r="R138" s="96" t="e">
        <f>Odessa!R138+MAX(145,R$2*вспомогат!$J$18)</f>
        <v>#VALUE!</v>
      </c>
      <c r="S138" s="96" t="e">
        <f>Odessa!S138+MAX(145,S$2*вспомогат!$J$18)</f>
        <v>#VALUE!</v>
      </c>
      <c r="T138" s="96" t="e">
        <f>Odessa!T138+MAX(145,T$2*вспомогат!$J$18)</f>
        <v>#VALUE!</v>
      </c>
      <c r="U138" s="96" t="e">
        <f>Odessa!U138+MAX(145,U$2*вспомогат!$J$18)</f>
        <v>#VALUE!</v>
      </c>
      <c r="V138" s="96" t="e">
        <f>Odessa!V138+MAX(145,V$2*вспомогат!$J$18)</f>
        <v>#VALUE!</v>
      </c>
      <c r="W138" s="96" t="e">
        <f>Odessa!W138+MAX(145,W$2*вспомогат!$J$18)</f>
        <v>#VALUE!</v>
      </c>
      <c r="X138" s="96" t="e">
        <f>Odessa!X138+MAX(145,X$2*вспомогат!$J$18)</f>
        <v>#VALUE!</v>
      </c>
      <c r="Y138" s="96" t="e">
        <f>Odessa!Y138+MAX(145,Y$2*вспомогат!$J$18)</f>
        <v>#VALUE!</v>
      </c>
      <c r="Z138" s="96" t="e">
        <f>Odessa!Z138+MAX(145,Z$2*вспомогат!$J$18)</f>
        <v>#VALUE!</v>
      </c>
    </row>
    <row r="139" spans="2:26">
      <c r="B139" s="12" t="s">
        <v>21</v>
      </c>
      <c r="C139" s="121" t="s">
        <v>22</v>
      </c>
      <c r="D139" s="15" t="s">
        <v>9</v>
      </c>
      <c r="E139" s="2"/>
      <c r="F139" s="2"/>
      <c r="G139" s="96">
        <f>Odessa!G139+MAX(145,G$2*вспомогат!$J$18)</f>
        <v>444.6</v>
      </c>
      <c r="H139" s="96">
        <f>Odessa!H139+MAX(145,H$2*вспомогат!$J$18)</f>
        <v>701.2</v>
      </c>
      <c r="I139" s="96">
        <f>Odessa!I139+MAX(145,I$2*вспомогат!$J$18)</f>
        <v>957.8</v>
      </c>
      <c r="J139" s="96">
        <f>Odessa!J139+MAX(145,J$2*вспомогат!$J$18)</f>
        <v>1214.4000000000001</v>
      </c>
      <c r="K139" s="96">
        <f>Odessa!K139+MAX(145,K$2*вспомогат!$J$18)</f>
        <v>1451</v>
      </c>
      <c r="L139" s="96">
        <f>Odessa!L139+MAX(145,L$2*вспомогат!$J$18)</f>
        <v>1742.6</v>
      </c>
      <c r="M139" s="96">
        <f>Odessa!M139+MAX(145,M$2*вспомогат!$J$18)</f>
        <v>2034.1999999999998</v>
      </c>
      <c r="N139" s="96">
        <f>Odessa!N139+MAX(145,N$2*вспомогат!$J$18)</f>
        <v>2325.8000000000002</v>
      </c>
      <c r="O139" s="96">
        <f>Odessa!O139+MAX(145,O$2*вспомогат!$J$18)</f>
        <v>2617.4</v>
      </c>
      <c r="P139" s="96">
        <f>Odessa!P139+MAX(145,P$2*вспомогат!$J$18)</f>
        <v>2909</v>
      </c>
      <c r="Q139" s="96">
        <f>Odessa!Q139+MAX(145,Q$2*вспомогат!$J$18)</f>
        <v>3150.6</v>
      </c>
      <c r="R139" s="96">
        <f>Odessa!R139+MAX(145,R$2*вспомогат!$J$18)</f>
        <v>3442.2</v>
      </c>
      <c r="S139" s="96">
        <f>Odessa!S139+MAX(145,S$2*вспомогат!$J$18)</f>
        <v>3733.8</v>
      </c>
      <c r="T139" s="96">
        <f>Odessa!T139+MAX(145,T$2*вспомогат!$J$18)</f>
        <v>4025.3999999999996</v>
      </c>
      <c r="U139" s="96">
        <f>Odessa!U139+MAX(145,U$2*вспомогат!$J$18)</f>
        <v>4317</v>
      </c>
      <c r="V139" s="96">
        <f>Odessa!V139+MAX(145,V$2*вспомогат!$J$18)</f>
        <v>4608.6000000000004</v>
      </c>
      <c r="W139" s="96">
        <f>Odessa!W139+MAX(145,W$2*вспомогат!$J$18)</f>
        <v>4900.2</v>
      </c>
      <c r="X139" s="96">
        <f>Odessa!X139+MAX(145,X$2*вспомогат!$J$18)</f>
        <v>5191.8</v>
      </c>
      <c r="Y139" s="96">
        <f>Odessa!Y139+MAX(145,Y$2*вспомогат!$J$18)</f>
        <v>5483.4</v>
      </c>
      <c r="Z139" s="96">
        <f>Odessa!Z139+MAX(145,Z$2*вспомогат!$J$18)</f>
        <v>5775</v>
      </c>
    </row>
    <row r="140" spans="2:26">
      <c r="B140" s="121" t="s">
        <v>234</v>
      </c>
      <c r="C140" s="88" t="s">
        <v>75</v>
      </c>
      <c r="D140" s="89" t="s">
        <v>230</v>
      </c>
      <c r="E140" s="2"/>
      <c r="F140" s="2"/>
      <c r="G140" s="96" t="e">
        <f>Odessa!G140+MAX(145,G$2*вспомогат!$J$18)</f>
        <v>#VALUE!</v>
      </c>
      <c r="H140" s="96" t="e">
        <f>Odessa!H140+MAX(145,H$2*вспомогат!$J$18)</f>
        <v>#VALUE!</v>
      </c>
      <c r="I140" s="96" t="e">
        <f>Odessa!I140+MAX(145,I$2*вспомогат!$J$18)</f>
        <v>#VALUE!</v>
      </c>
      <c r="J140" s="96" t="e">
        <f>Odessa!J140+MAX(145,J$2*вспомогат!$J$18)</f>
        <v>#VALUE!</v>
      </c>
      <c r="K140" s="96" t="e">
        <f>Odessa!K140+MAX(145,K$2*вспомогат!$J$18)</f>
        <v>#VALUE!</v>
      </c>
      <c r="L140" s="96" t="e">
        <f>Odessa!L140+MAX(145,L$2*вспомогат!$J$18)</f>
        <v>#VALUE!</v>
      </c>
      <c r="M140" s="96" t="e">
        <f>Odessa!M140+MAX(145,M$2*вспомогат!$J$18)</f>
        <v>#VALUE!</v>
      </c>
      <c r="N140" s="96" t="e">
        <f>Odessa!N140+MAX(145,N$2*вспомогат!$J$18)</f>
        <v>#VALUE!</v>
      </c>
      <c r="O140" s="96" t="e">
        <f>Odessa!O140+MAX(145,O$2*вспомогат!$J$18)</f>
        <v>#VALUE!</v>
      </c>
      <c r="P140" s="96" t="e">
        <f>Odessa!P140+MAX(145,P$2*вспомогат!$J$18)</f>
        <v>#VALUE!</v>
      </c>
      <c r="Q140" s="96" t="e">
        <f>Odessa!Q140+MAX(145,Q$2*вспомогат!$J$18)</f>
        <v>#VALUE!</v>
      </c>
      <c r="R140" s="96" t="e">
        <f>Odessa!R140+MAX(145,R$2*вспомогат!$J$18)</f>
        <v>#VALUE!</v>
      </c>
      <c r="S140" s="96" t="e">
        <f>Odessa!S140+MAX(145,S$2*вспомогат!$J$18)</f>
        <v>#VALUE!</v>
      </c>
      <c r="T140" s="96" t="e">
        <f>Odessa!T140+MAX(145,T$2*вспомогат!$J$18)</f>
        <v>#VALUE!</v>
      </c>
      <c r="U140" s="96" t="e">
        <f>Odessa!U140+MAX(145,U$2*вспомогат!$J$18)</f>
        <v>#VALUE!</v>
      </c>
      <c r="V140" s="96" t="e">
        <f>Odessa!V140+MAX(145,V$2*вспомогат!$J$18)</f>
        <v>#VALUE!</v>
      </c>
      <c r="W140" s="96" t="e">
        <f>Odessa!W140+MAX(145,W$2*вспомогат!$J$18)</f>
        <v>#VALUE!</v>
      </c>
      <c r="X140" s="96" t="e">
        <f>Odessa!X140+MAX(145,X$2*вспомогат!$J$18)</f>
        <v>#VALUE!</v>
      </c>
      <c r="Y140" s="96" t="e">
        <f>Odessa!Y140+MAX(145,Y$2*вспомогат!$J$18)</f>
        <v>#VALUE!</v>
      </c>
      <c r="Z140" s="96" t="e">
        <f>Odessa!Z140+MAX(145,Z$2*вспомогат!$J$18)</f>
        <v>#VALUE!</v>
      </c>
    </row>
    <row r="141" spans="2:26">
      <c r="B141" s="2" t="s">
        <v>261</v>
      </c>
      <c r="C141" s="121" t="s">
        <v>22</v>
      </c>
      <c r="D141" s="89" t="s">
        <v>230</v>
      </c>
      <c r="E141" s="2"/>
      <c r="F141" s="2"/>
      <c r="G141" s="96" t="e">
        <f>Odessa!G141+MAX(145,G$2*вспомогат!$J$18)</f>
        <v>#VALUE!</v>
      </c>
      <c r="H141" s="96" t="e">
        <f>Odessa!H141+MAX(145,H$2*вспомогат!$J$18)</f>
        <v>#VALUE!</v>
      </c>
      <c r="I141" s="96" t="e">
        <f>Odessa!I141+MAX(145,I$2*вспомогат!$J$18)</f>
        <v>#VALUE!</v>
      </c>
      <c r="J141" s="96" t="e">
        <f>Odessa!J141+MAX(145,J$2*вспомогат!$J$18)</f>
        <v>#VALUE!</v>
      </c>
      <c r="K141" s="96" t="e">
        <f>Odessa!K141+MAX(145,K$2*вспомогат!$J$18)</f>
        <v>#VALUE!</v>
      </c>
      <c r="L141" s="96" t="e">
        <f>Odessa!L141+MAX(145,L$2*вспомогат!$J$18)</f>
        <v>#VALUE!</v>
      </c>
      <c r="M141" s="96" t="e">
        <f>Odessa!M141+MAX(145,M$2*вспомогат!$J$18)</f>
        <v>#VALUE!</v>
      </c>
      <c r="N141" s="96" t="e">
        <f>Odessa!N141+MAX(145,N$2*вспомогат!$J$18)</f>
        <v>#VALUE!</v>
      </c>
      <c r="O141" s="96" t="e">
        <f>Odessa!O141+MAX(145,O$2*вспомогат!$J$18)</f>
        <v>#VALUE!</v>
      </c>
      <c r="P141" s="96" t="e">
        <f>Odessa!P141+MAX(145,P$2*вспомогат!$J$18)</f>
        <v>#VALUE!</v>
      </c>
      <c r="Q141" s="96" t="e">
        <f>Odessa!Q141+MAX(145,Q$2*вспомогат!$J$18)</f>
        <v>#VALUE!</v>
      </c>
      <c r="R141" s="96" t="e">
        <f>Odessa!R141+MAX(145,R$2*вспомогат!$J$18)</f>
        <v>#VALUE!</v>
      </c>
      <c r="S141" s="96" t="e">
        <f>Odessa!S141+MAX(145,S$2*вспомогат!$J$18)</f>
        <v>#VALUE!</v>
      </c>
      <c r="T141" s="96" t="e">
        <f>Odessa!T141+MAX(145,T$2*вспомогат!$J$18)</f>
        <v>#VALUE!</v>
      </c>
      <c r="U141" s="96" t="e">
        <f>Odessa!U141+MAX(145,U$2*вспомогат!$J$18)</f>
        <v>#VALUE!</v>
      </c>
      <c r="V141" s="96" t="e">
        <f>Odessa!V141+MAX(145,V$2*вспомогат!$J$18)</f>
        <v>#VALUE!</v>
      </c>
      <c r="W141" s="96" t="e">
        <f>Odessa!W141+MAX(145,W$2*вспомогат!$J$18)</f>
        <v>#VALUE!</v>
      </c>
      <c r="X141" s="96" t="e">
        <f>Odessa!X141+MAX(145,X$2*вспомогат!$J$18)</f>
        <v>#VALUE!</v>
      </c>
      <c r="Y141" s="96" t="e">
        <f>Odessa!Y141+MAX(145,Y$2*вспомогат!$J$18)</f>
        <v>#VALUE!</v>
      </c>
      <c r="Z141" s="96" t="e">
        <f>Odessa!Z141+MAX(145,Z$2*вспомогат!$J$18)</f>
        <v>#VALUE!</v>
      </c>
    </row>
    <row r="142" spans="2:26">
      <c r="B142" s="2" t="s">
        <v>223</v>
      </c>
      <c r="C142" s="88" t="s">
        <v>24</v>
      </c>
      <c r="D142" s="89" t="s">
        <v>9</v>
      </c>
      <c r="E142" s="2"/>
      <c r="F142" s="2"/>
      <c r="G142" s="96">
        <f>Odessa!G142+MAX(145,G$2*вспомогат!$J$18)</f>
        <v>324.5090909090909</v>
      </c>
      <c r="H142" s="96">
        <f>Odessa!H142+MAX(145,H$2*вспомогат!$J$18)</f>
        <v>461.0181818181818</v>
      </c>
      <c r="I142" s="96">
        <f>Odessa!I142+MAX(145,I$2*вспомогат!$J$18)</f>
        <v>597.5272727272727</v>
      </c>
      <c r="J142" s="96">
        <f>Odessa!J142+MAX(145,J$2*вспомогат!$J$18)</f>
        <v>734.0363636363636</v>
      </c>
      <c r="K142" s="96">
        <f>Odessa!K142+MAX(145,K$2*вспомогат!$J$18)</f>
        <v>850.5454545454545</v>
      </c>
      <c r="L142" s="96">
        <f>Odessa!L142+MAX(145,L$2*вспомогат!$J$18)</f>
        <v>1022.0545454545454</v>
      </c>
      <c r="M142" s="96">
        <f>Odessa!M142+MAX(145,M$2*вспомогат!$J$18)</f>
        <v>1193.5636363636363</v>
      </c>
      <c r="N142" s="96">
        <f>Odessa!N142+MAX(145,N$2*вспомогат!$J$18)</f>
        <v>1365.0727272727272</v>
      </c>
      <c r="O142" s="96">
        <f>Odessa!O142+MAX(145,O$2*вспомогат!$J$18)</f>
        <v>1536.5818181818181</v>
      </c>
      <c r="P142" s="96">
        <f>Odessa!P142+MAX(145,P$2*вспомогат!$J$18)</f>
        <v>1708.090909090909</v>
      </c>
      <c r="Q142" s="96">
        <f>Odessa!Q142+MAX(145,Q$2*вспомогат!$J$18)</f>
        <v>1829.6</v>
      </c>
      <c r="R142" s="96">
        <f>Odessa!R142+MAX(145,R$2*вспомогат!$J$18)</f>
        <v>2001.1090909090908</v>
      </c>
      <c r="S142" s="96">
        <f>Odessa!S142+MAX(145,S$2*вспомогат!$J$18)</f>
        <v>2172.6181818181817</v>
      </c>
      <c r="T142" s="96">
        <f>Odessa!T142+MAX(145,T$2*вспомогат!$J$18)</f>
        <v>2344.1272727272726</v>
      </c>
      <c r="U142" s="96">
        <f>Odessa!U142+MAX(145,U$2*вспомогат!$J$18)</f>
        <v>2515.6363636363635</v>
      </c>
      <c r="V142" s="96">
        <f>Odessa!V142+MAX(145,V$2*вспомогат!$J$18)</f>
        <v>2687.1454545454544</v>
      </c>
      <c r="W142" s="96">
        <f>Odessa!W142+MAX(145,W$2*вспомогат!$J$18)</f>
        <v>2858.6545454545453</v>
      </c>
      <c r="X142" s="96">
        <f>Odessa!X142+MAX(145,X$2*вспомогат!$J$18)</f>
        <v>3030.1636363636362</v>
      </c>
      <c r="Y142" s="96">
        <f>Odessa!Y142+MAX(145,Y$2*вспомогат!$J$18)</f>
        <v>3201.6727272727271</v>
      </c>
      <c r="Z142" s="96">
        <f>Odessa!Z142+MAX(145,Z$2*вспомогат!$J$18)</f>
        <v>3373.181818181818</v>
      </c>
    </row>
    <row r="143" spans="2:26">
      <c r="B143" s="132" t="s">
        <v>291</v>
      </c>
      <c r="C143" s="88" t="s">
        <v>24</v>
      </c>
      <c r="D143" s="89" t="s">
        <v>13</v>
      </c>
      <c r="E143" s="2"/>
      <c r="F143" s="2"/>
      <c r="G143" s="96">
        <f>Odessa!G143+MAX(145,G$2*вспомогат!$J$18)</f>
        <v>283.5090909090909</v>
      </c>
      <c r="H143" s="96">
        <f>Odessa!H143+MAX(145,H$2*вспомогат!$J$18)</f>
        <v>379.0181818181818</v>
      </c>
      <c r="I143" s="96">
        <f>Odessa!I143+MAX(145,I$2*вспомогат!$J$18)</f>
        <v>474.5272727272727</v>
      </c>
      <c r="J143" s="96">
        <f>Odessa!J143+MAX(145,J$2*вспомогат!$J$18)</f>
        <v>570.0363636363636</v>
      </c>
      <c r="K143" s="96">
        <f>Odessa!K143+MAX(145,K$2*вспомогат!$J$18)</f>
        <v>645.5454545454545</v>
      </c>
      <c r="L143" s="96">
        <f>Odessa!L143+MAX(145,L$2*вспомогат!$J$18)</f>
        <v>776.0545454545454</v>
      </c>
      <c r="M143" s="96">
        <f>Odessa!M143+MAX(145,M$2*вспомогат!$J$18)</f>
        <v>906.56363636363631</v>
      </c>
      <c r="N143" s="96">
        <f>Odessa!N143+MAX(145,N$2*вспомогат!$J$18)</f>
        <v>1037.0727272727272</v>
      </c>
      <c r="O143" s="96">
        <f>Odessa!O143+MAX(145,O$2*вспомогат!$J$18)</f>
        <v>1167.5818181818181</v>
      </c>
      <c r="P143" s="96">
        <f>Odessa!P143+MAX(145,P$2*вспомогат!$J$18)</f>
        <v>1298.090909090909</v>
      </c>
      <c r="Q143" s="96">
        <f>Odessa!Q143+MAX(145,Q$2*вспомогат!$J$18)</f>
        <v>1378.6</v>
      </c>
      <c r="R143" s="96">
        <f>Odessa!R143+MAX(145,R$2*вспомогат!$J$18)</f>
        <v>1509.1090909090908</v>
      </c>
      <c r="S143" s="96">
        <f>Odessa!S143+MAX(145,S$2*вспомогат!$J$18)</f>
        <v>1639.6181818181817</v>
      </c>
      <c r="T143" s="96">
        <f>Odessa!T143+MAX(145,T$2*вспомогат!$J$18)</f>
        <v>1770.1272727272726</v>
      </c>
      <c r="U143" s="96">
        <f>Odessa!U143+MAX(145,U$2*вспомогат!$J$18)</f>
        <v>1900.6363636363635</v>
      </c>
      <c r="V143" s="96">
        <f>Odessa!V143+MAX(145,V$2*вспомогат!$J$18)</f>
        <v>2031.1454545454544</v>
      </c>
      <c r="W143" s="96">
        <f>Odessa!W143+MAX(145,W$2*вспомогат!$J$18)</f>
        <v>2161.6545454545453</v>
      </c>
      <c r="X143" s="96">
        <f>Odessa!X143+MAX(145,X$2*вспомогат!$J$18)</f>
        <v>2292.1636363636362</v>
      </c>
      <c r="Y143" s="96">
        <f>Odessa!Y143+MAX(145,Y$2*вспомогат!$J$18)</f>
        <v>2422.6727272727271</v>
      </c>
      <c r="Z143" s="96">
        <f>Odessa!Z143+MAX(145,Z$2*вспомогат!$J$18)</f>
        <v>2553.181818181818</v>
      </c>
    </row>
    <row r="144" spans="2:26">
      <c r="B144" s="132" t="s">
        <v>292</v>
      </c>
      <c r="C144" s="12" t="s">
        <v>24</v>
      </c>
      <c r="D144" s="89" t="s">
        <v>13</v>
      </c>
      <c r="E144" s="2"/>
      <c r="F144" s="2"/>
      <c r="G144" s="96">
        <f>Odessa!G144+MAX(145,G$2*вспомогат!$J$18)</f>
        <v>272.5090909090909</v>
      </c>
      <c r="H144" s="96">
        <f>Odessa!H144+MAX(145,H$2*вспомогат!$J$18)</f>
        <v>357.0181818181818</v>
      </c>
      <c r="I144" s="96">
        <f>Odessa!I144+MAX(145,I$2*вспомогат!$J$18)</f>
        <v>441.5272727272727</v>
      </c>
      <c r="J144" s="96">
        <f>Odessa!J144+MAX(145,J$2*вспомогат!$J$18)</f>
        <v>526.0363636363636</v>
      </c>
      <c r="K144" s="96">
        <f>Odessa!K144+MAX(145,K$2*вспомогат!$J$18)</f>
        <v>590.5454545454545</v>
      </c>
      <c r="L144" s="96">
        <f>Odessa!L144+MAX(145,L$2*вспомогат!$J$18)</f>
        <v>710.0545454545454</v>
      </c>
      <c r="M144" s="96">
        <f>Odessa!M144+MAX(145,M$2*вспомогат!$J$18)</f>
        <v>829.56363636363631</v>
      </c>
      <c r="N144" s="96">
        <f>Odessa!N144+MAX(145,N$2*вспомогат!$J$18)</f>
        <v>949.07272727272721</v>
      </c>
      <c r="O144" s="96">
        <f>Odessa!O144+MAX(145,O$2*вспомогат!$J$18)</f>
        <v>1068.5818181818181</v>
      </c>
      <c r="P144" s="96">
        <f>Odessa!P144+MAX(145,P$2*вспомогат!$J$18)</f>
        <v>1188.090909090909</v>
      </c>
      <c r="Q144" s="96">
        <f>Odessa!Q144+MAX(145,Q$2*вспомогат!$J$18)</f>
        <v>1257.5999999999999</v>
      </c>
      <c r="R144" s="96">
        <f>Odessa!R144+MAX(145,R$2*вспомогат!$J$18)</f>
        <v>1377.1090909090908</v>
      </c>
      <c r="S144" s="96">
        <f>Odessa!S144+MAX(145,S$2*вспомогат!$J$18)</f>
        <v>1496.6181818181817</v>
      </c>
      <c r="T144" s="96">
        <f>Odessa!T144+MAX(145,T$2*вспомогат!$J$18)</f>
        <v>1616.1272727272726</v>
      </c>
      <c r="U144" s="96">
        <f>Odessa!U144+MAX(145,U$2*вспомогат!$J$18)</f>
        <v>1735.6363636363635</v>
      </c>
      <c r="V144" s="96">
        <f>Odessa!V144+MAX(145,V$2*вспомогат!$J$18)</f>
        <v>1855.1454545454544</v>
      </c>
      <c r="W144" s="96">
        <f>Odessa!W144+MAX(145,W$2*вспомогат!$J$18)</f>
        <v>1974.6545454545453</v>
      </c>
      <c r="X144" s="96">
        <f>Odessa!X144+MAX(145,X$2*вспомогат!$J$18)</f>
        <v>2094.1636363636362</v>
      </c>
      <c r="Y144" s="96">
        <f>Odessa!Y144+MAX(145,Y$2*вспомогат!$J$18)</f>
        <v>2213.6727272727271</v>
      </c>
      <c r="Z144" s="96">
        <f>Odessa!Z144+MAX(145,Z$2*вспомогат!$J$18)</f>
        <v>2333.181818181818</v>
      </c>
    </row>
    <row r="145" spans="2:26">
      <c r="B145" s="12" t="s">
        <v>33</v>
      </c>
      <c r="C145" s="12" t="s">
        <v>24</v>
      </c>
      <c r="D145" s="89" t="s">
        <v>13</v>
      </c>
      <c r="E145" s="2"/>
      <c r="F145" s="2"/>
      <c r="G145" s="96">
        <f>Odessa!G145+MAX(145,G$2*вспомогат!$J$18)</f>
        <v>283.5090909090909</v>
      </c>
      <c r="H145" s="96">
        <f>Odessa!H145+MAX(145,H$2*вспомогат!$J$18)</f>
        <v>379.0181818181818</v>
      </c>
      <c r="I145" s="96">
        <f>Odessa!I145+MAX(145,I$2*вспомогат!$J$18)</f>
        <v>474.5272727272727</v>
      </c>
      <c r="J145" s="96">
        <f>Odessa!J145+MAX(145,J$2*вспомогат!$J$18)</f>
        <v>570.0363636363636</v>
      </c>
      <c r="K145" s="96">
        <f>Odessa!K145+MAX(145,K$2*вспомогат!$J$18)</f>
        <v>645.5454545454545</v>
      </c>
      <c r="L145" s="96">
        <f>Odessa!L145+MAX(145,L$2*вспомогат!$J$18)</f>
        <v>776.0545454545454</v>
      </c>
      <c r="M145" s="96">
        <f>Odessa!M145+MAX(145,M$2*вспомогат!$J$18)</f>
        <v>906.56363636363631</v>
      </c>
      <c r="N145" s="96">
        <f>Odessa!N145+MAX(145,N$2*вспомогат!$J$18)</f>
        <v>1037.0727272727272</v>
      </c>
      <c r="O145" s="96">
        <f>Odessa!O145+MAX(145,O$2*вспомогат!$J$18)</f>
        <v>1167.5818181818181</v>
      </c>
      <c r="P145" s="96">
        <f>Odessa!P145+MAX(145,P$2*вспомогат!$J$18)</f>
        <v>1298.090909090909</v>
      </c>
      <c r="Q145" s="96">
        <f>Odessa!Q145+MAX(145,Q$2*вспомогат!$J$18)</f>
        <v>1378.6</v>
      </c>
      <c r="R145" s="96">
        <f>Odessa!R145+MAX(145,R$2*вспомогат!$J$18)</f>
        <v>1509.1090909090908</v>
      </c>
      <c r="S145" s="96">
        <f>Odessa!S145+MAX(145,S$2*вспомогат!$J$18)</f>
        <v>1639.6181818181817</v>
      </c>
      <c r="T145" s="96">
        <f>Odessa!T145+MAX(145,T$2*вспомогат!$J$18)</f>
        <v>1770.1272727272726</v>
      </c>
      <c r="U145" s="96">
        <f>Odessa!U145+MAX(145,U$2*вспомогат!$J$18)</f>
        <v>1900.6363636363635</v>
      </c>
      <c r="V145" s="96">
        <f>Odessa!V145+MAX(145,V$2*вспомогат!$J$18)</f>
        <v>2031.1454545454544</v>
      </c>
      <c r="W145" s="96">
        <f>Odessa!W145+MAX(145,W$2*вспомогат!$J$18)</f>
        <v>2161.6545454545453</v>
      </c>
      <c r="X145" s="96">
        <f>Odessa!X145+MAX(145,X$2*вспомогат!$J$18)</f>
        <v>2292.1636363636362</v>
      </c>
      <c r="Y145" s="96">
        <f>Odessa!Y145+MAX(145,Y$2*вспомогат!$J$18)</f>
        <v>2422.6727272727271</v>
      </c>
      <c r="Z145" s="96">
        <f>Odessa!Z145+MAX(145,Z$2*вспомогат!$J$18)</f>
        <v>2553.181818181818</v>
      </c>
    </row>
    <row r="146" spans="2:26">
      <c r="B146" s="2" t="s">
        <v>293</v>
      </c>
      <c r="C146" s="12" t="s">
        <v>24</v>
      </c>
      <c r="D146" s="89" t="s">
        <v>13</v>
      </c>
      <c r="E146" s="2"/>
      <c r="F146" s="2"/>
      <c r="G146" s="96">
        <f>Odessa!G146+MAX(145,G$2*вспомогат!$J$18)</f>
        <v>285.5090909090909</v>
      </c>
      <c r="H146" s="96">
        <f>Odessa!H146+MAX(145,H$2*вспомогат!$J$18)</f>
        <v>383.0181818181818</v>
      </c>
      <c r="I146" s="96">
        <f>Odessa!I146+MAX(145,I$2*вспомогат!$J$18)</f>
        <v>480.5272727272727</v>
      </c>
      <c r="J146" s="96">
        <f>Odessa!J146+MAX(145,J$2*вспомогат!$J$18)</f>
        <v>578.0363636363636</v>
      </c>
      <c r="K146" s="96">
        <f>Odessa!K146+MAX(145,K$2*вспомогат!$J$18)</f>
        <v>655.5454545454545</v>
      </c>
      <c r="L146" s="96">
        <f>Odessa!L146+MAX(145,L$2*вспомогат!$J$18)</f>
        <v>788.0545454545454</v>
      </c>
      <c r="M146" s="96">
        <f>Odessa!M146+MAX(145,M$2*вспомогат!$J$18)</f>
        <v>920.56363636363631</v>
      </c>
      <c r="N146" s="96">
        <f>Odessa!N146+MAX(145,N$2*вспомогат!$J$18)</f>
        <v>1053.0727272727272</v>
      </c>
      <c r="O146" s="96">
        <f>Odessa!O146+MAX(145,O$2*вспомогат!$J$18)</f>
        <v>1185.5818181818181</v>
      </c>
      <c r="P146" s="96">
        <f>Odessa!P146+MAX(145,P$2*вспомогат!$J$18)</f>
        <v>1318.090909090909</v>
      </c>
      <c r="Q146" s="96">
        <f>Odessa!Q146+MAX(145,Q$2*вспомогат!$J$18)</f>
        <v>1400.6</v>
      </c>
      <c r="R146" s="96">
        <f>Odessa!R146+MAX(145,R$2*вспомогат!$J$18)</f>
        <v>1533.1090909090908</v>
      </c>
      <c r="S146" s="96">
        <f>Odessa!S146+MAX(145,S$2*вспомогат!$J$18)</f>
        <v>1665.6181818181817</v>
      </c>
      <c r="T146" s="96">
        <f>Odessa!T146+MAX(145,T$2*вспомогат!$J$18)</f>
        <v>1798.1272727272726</v>
      </c>
      <c r="U146" s="96">
        <f>Odessa!U146+MAX(145,U$2*вспомогат!$J$18)</f>
        <v>1930.6363636363635</v>
      </c>
      <c r="V146" s="96">
        <f>Odessa!V146+MAX(145,V$2*вспомогат!$J$18)</f>
        <v>2063.1454545454544</v>
      </c>
      <c r="W146" s="96">
        <f>Odessa!W146+MAX(145,W$2*вспомогат!$J$18)</f>
        <v>2195.6545454545453</v>
      </c>
      <c r="X146" s="96">
        <f>Odessa!X146+MAX(145,X$2*вспомогат!$J$18)</f>
        <v>2328.1636363636362</v>
      </c>
      <c r="Y146" s="96">
        <f>Odessa!Y146+MAX(145,Y$2*вспомогат!$J$18)</f>
        <v>2460.6727272727271</v>
      </c>
      <c r="Z146" s="96">
        <f>Odessa!Z146+MAX(145,Z$2*вспомогат!$J$18)</f>
        <v>2593.181818181818</v>
      </c>
    </row>
    <row r="147" spans="2:26">
      <c r="B147" s="2" t="s">
        <v>294</v>
      </c>
      <c r="C147" s="12" t="s">
        <v>24</v>
      </c>
      <c r="D147" s="89" t="s">
        <v>13</v>
      </c>
      <c r="E147" s="2"/>
      <c r="F147" s="2"/>
      <c r="G147" s="96">
        <f>Odessa!G147+MAX(145,G$2*вспомогат!$J$18)</f>
        <v>283.5090909090909</v>
      </c>
      <c r="H147" s="96">
        <f>Odessa!H147+MAX(145,H$2*вспомогат!$J$18)</f>
        <v>379.0181818181818</v>
      </c>
      <c r="I147" s="96">
        <f>Odessa!I147+MAX(145,I$2*вспомогат!$J$18)</f>
        <v>474.5272727272727</v>
      </c>
      <c r="J147" s="96">
        <f>Odessa!J147+MAX(145,J$2*вспомогат!$J$18)</f>
        <v>570.0363636363636</v>
      </c>
      <c r="K147" s="96">
        <f>Odessa!K147+MAX(145,K$2*вспомогат!$J$18)</f>
        <v>645.5454545454545</v>
      </c>
      <c r="L147" s="96">
        <f>Odessa!L147+MAX(145,L$2*вспомогат!$J$18)</f>
        <v>776.0545454545454</v>
      </c>
      <c r="M147" s="96">
        <f>Odessa!M147+MAX(145,M$2*вспомогат!$J$18)</f>
        <v>906.56363636363631</v>
      </c>
      <c r="N147" s="96">
        <f>Odessa!N147+MAX(145,N$2*вспомогат!$J$18)</f>
        <v>1037.0727272727272</v>
      </c>
      <c r="O147" s="96">
        <f>Odessa!O147+MAX(145,O$2*вспомогат!$J$18)</f>
        <v>1167.5818181818181</v>
      </c>
      <c r="P147" s="96">
        <f>Odessa!P147+MAX(145,P$2*вспомогат!$J$18)</f>
        <v>1298.090909090909</v>
      </c>
      <c r="Q147" s="96">
        <f>Odessa!Q147+MAX(145,Q$2*вспомогат!$J$18)</f>
        <v>1378.6</v>
      </c>
      <c r="R147" s="96">
        <f>Odessa!R147+MAX(145,R$2*вспомогат!$J$18)</f>
        <v>1509.1090909090908</v>
      </c>
      <c r="S147" s="96">
        <f>Odessa!S147+MAX(145,S$2*вспомогат!$J$18)</f>
        <v>1639.6181818181817</v>
      </c>
      <c r="T147" s="96">
        <f>Odessa!T147+MAX(145,T$2*вспомогат!$J$18)</f>
        <v>1770.1272727272726</v>
      </c>
      <c r="U147" s="96">
        <f>Odessa!U147+MAX(145,U$2*вспомогат!$J$18)</f>
        <v>1900.6363636363635</v>
      </c>
      <c r="V147" s="96">
        <f>Odessa!V147+MAX(145,V$2*вспомогат!$J$18)</f>
        <v>2031.1454545454544</v>
      </c>
      <c r="W147" s="96">
        <f>Odessa!W147+MAX(145,W$2*вспомогат!$J$18)</f>
        <v>2161.6545454545453</v>
      </c>
      <c r="X147" s="96">
        <f>Odessa!X147+MAX(145,X$2*вспомогат!$J$18)</f>
        <v>2292.1636363636362</v>
      </c>
      <c r="Y147" s="96">
        <f>Odessa!Y147+MAX(145,Y$2*вспомогат!$J$18)</f>
        <v>2422.6727272727271</v>
      </c>
      <c r="Z147" s="96">
        <f>Odessa!Z147+MAX(145,Z$2*вспомогат!$J$18)</f>
        <v>2553.181818181818</v>
      </c>
    </row>
    <row r="148" spans="2:26">
      <c r="B148" s="2" t="s">
        <v>295</v>
      </c>
      <c r="C148" s="12" t="s">
        <v>24</v>
      </c>
      <c r="D148" s="89" t="s">
        <v>13</v>
      </c>
      <c r="E148" s="2"/>
      <c r="F148" s="2"/>
      <c r="G148" s="96">
        <f>Odessa!G148+MAX(145,G$2*вспомогат!$J$18)</f>
        <v>272.5090909090909</v>
      </c>
      <c r="H148" s="96">
        <f>Odessa!H148+MAX(145,H$2*вспомогат!$J$18)</f>
        <v>357.0181818181818</v>
      </c>
      <c r="I148" s="96">
        <f>Odessa!I148+MAX(145,I$2*вспомогат!$J$18)</f>
        <v>441.5272727272727</v>
      </c>
      <c r="J148" s="96">
        <f>Odessa!J148+MAX(145,J$2*вспомогат!$J$18)</f>
        <v>526.0363636363636</v>
      </c>
      <c r="K148" s="96">
        <f>Odessa!K148+MAX(145,K$2*вспомогат!$J$18)</f>
        <v>590.5454545454545</v>
      </c>
      <c r="L148" s="96">
        <f>Odessa!L148+MAX(145,L$2*вспомогат!$J$18)</f>
        <v>710.0545454545454</v>
      </c>
      <c r="M148" s="96">
        <f>Odessa!M148+MAX(145,M$2*вспомогат!$J$18)</f>
        <v>829.56363636363631</v>
      </c>
      <c r="N148" s="96">
        <f>Odessa!N148+MAX(145,N$2*вспомогат!$J$18)</f>
        <v>949.07272727272721</v>
      </c>
      <c r="O148" s="96">
        <f>Odessa!O148+MAX(145,O$2*вспомогат!$J$18)</f>
        <v>1068.5818181818181</v>
      </c>
      <c r="P148" s="96">
        <f>Odessa!P148+MAX(145,P$2*вспомогат!$J$18)</f>
        <v>1188.090909090909</v>
      </c>
      <c r="Q148" s="96">
        <f>Odessa!Q148+MAX(145,Q$2*вспомогат!$J$18)</f>
        <v>1257.5999999999999</v>
      </c>
      <c r="R148" s="96">
        <f>Odessa!R148+MAX(145,R$2*вспомогат!$J$18)</f>
        <v>1377.1090909090908</v>
      </c>
      <c r="S148" s="96">
        <f>Odessa!S148+MAX(145,S$2*вспомогат!$J$18)</f>
        <v>1496.6181818181817</v>
      </c>
      <c r="T148" s="96">
        <f>Odessa!T148+MAX(145,T$2*вспомогат!$J$18)</f>
        <v>1616.1272727272726</v>
      </c>
      <c r="U148" s="96">
        <f>Odessa!U148+MAX(145,U$2*вспомогат!$J$18)</f>
        <v>1735.6363636363635</v>
      </c>
      <c r="V148" s="96">
        <f>Odessa!V148+MAX(145,V$2*вспомогат!$J$18)</f>
        <v>1855.1454545454544</v>
      </c>
      <c r="W148" s="96">
        <f>Odessa!W148+MAX(145,W$2*вспомогат!$J$18)</f>
        <v>1974.6545454545453</v>
      </c>
      <c r="X148" s="96">
        <f>Odessa!X148+MAX(145,X$2*вспомогат!$J$18)</f>
        <v>2094.1636363636362</v>
      </c>
      <c r="Y148" s="96">
        <f>Odessa!Y148+MAX(145,Y$2*вспомогат!$J$18)</f>
        <v>2213.6727272727271</v>
      </c>
      <c r="Z148" s="96">
        <f>Odessa!Z148+MAX(145,Z$2*вспомогат!$J$18)</f>
        <v>2333.181818181818</v>
      </c>
    </row>
    <row r="149" spans="2:26">
      <c r="B149" s="2" t="s">
        <v>296</v>
      </c>
      <c r="C149" s="12" t="s">
        <v>24</v>
      </c>
      <c r="D149" s="89" t="s">
        <v>13</v>
      </c>
      <c r="E149" s="2"/>
      <c r="F149" s="2"/>
      <c r="G149" s="96">
        <f>Odessa!G149+MAX(145,G$2*вспомогат!$J$18)</f>
        <v>285.5090909090909</v>
      </c>
      <c r="H149" s="96">
        <f>Odessa!H149+MAX(145,H$2*вспомогат!$J$18)</f>
        <v>383.0181818181818</v>
      </c>
      <c r="I149" s="96">
        <f>Odessa!I149+MAX(145,I$2*вспомогат!$J$18)</f>
        <v>480.5272727272727</v>
      </c>
      <c r="J149" s="96">
        <f>Odessa!J149+MAX(145,J$2*вспомогат!$J$18)</f>
        <v>578.0363636363636</v>
      </c>
      <c r="K149" s="96">
        <f>Odessa!K149+MAX(145,K$2*вспомогат!$J$18)</f>
        <v>655.5454545454545</v>
      </c>
      <c r="L149" s="96">
        <f>Odessa!L149+MAX(145,L$2*вспомогат!$J$18)</f>
        <v>788.0545454545454</v>
      </c>
      <c r="M149" s="96">
        <f>Odessa!M149+MAX(145,M$2*вспомогат!$J$18)</f>
        <v>920.56363636363631</v>
      </c>
      <c r="N149" s="96">
        <f>Odessa!N149+MAX(145,N$2*вспомогат!$J$18)</f>
        <v>1053.0727272727272</v>
      </c>
      <c r="O149" s="96">
        <f>Odessa!O149+MAX(145,O$2*вспомогат!$J$18)</f>
        <v>1185.5818181818181</v>
      </c>
      <c r="P149" s="96">
        <f>Odessa!P149+MAX(145,P$2*вспомогат!$J$18)</f>
        <v>1318.090909090909</v>
      </c>
      <c r="Q149" s="96">
        <f>Odessa!Q149+MAX(145,Q$2*вспомогат!$J$18)</f>
        <v>1400.6</v>
      </c>
      <c r="R149" s="96">
        <f>Odessa!R149+MAX(145,R$2*вспомогат!$J$18)</f>
        <v>1533.1090909090908</v>
      </c>
      <c r="S149" s="96">
        <f>Odessa!S149+MAX(145,S$2*вспомогат!$J$18)</f>
        <v>1665.6181818181817</v>
      </c>
      <c r="T149" s="96">
        <f>Odessa!T149+MAX(145,T$2*вспомогат!$J$18)</f>
        <v>1798.1272727272726</v>
      </c>
      <c r="U149" s="96">
        <f>Odessa!U149+MAX(145,U$2*вспомогат!$J$18)</f>
        <v>1930.6363636363635</v>
      </c>
      <c r="V149" s="96">
        <f>Odessa!V149+MAX(145,V$2*вспомогат!$J$18)</f>
        <v>2063.1454545454544</v>
      </c>
      <c r="W149" s="96">
        <f>Odessa!W149+MAX(145,W$2*вспомогат!$J$18)</f>
        <v>2195.6545454545453</v>
      </c>
      <c r="X149" s="96">
        <f>Odessa!X149+MAX(145,X$2*вспомогат!$J$18)</f>
        <v>2328.1636363636362</v>
      </c>
      <c r="Y149" s="96">
        <f>Odessa!Y149+MAX(145,Y$2*вспомогат!$J$18)</f>
        <v>2460.6727272727271</v>
      </c>
      <c r="Z149" s="96">
        <f>Odessa!Z149+MAX(145,Z$2*вспомогат!$J$18)</f>
        <v>2593.181818181818</v>
      </c>
    </row>
    <row r="150" spans="2:26">
      <c r="B150" s="2" t="s">
        <v>224</v>
      </c>
      <c r="C150" s="12" t="s">
        <v>24</v>
      </c>
      <c r="D150" s="89" t="s">
        <v>13</v>
      </c>
      <c r="E150" s="2"/>
      <c r="F150" s="2"/>
      <c r="G150" s="96">
        <f>Odessa!G150+MAX(145,G$2*вспомогат!$J$18)</f>
        <v>283.5090909090909</v>
      </c>
      <c r="H150" s="96">
        <f>Odessa!H150+MAX(145,H$2*вспомогат!$J$18)</f>
        <v>379.0181818181818</v>
      </c>
      <c r="I150" s="96">
        <f>Odessa!I150+MAX(145,I$2*вспомогат!$J$18)</f>
        <v>474.5272727272727</v>
      </c>
      <c r="J150" s="96">
        <f>Odessa!J150+MAX(145,J$2*вспомогат!$J$18)</f>
        <v>570.0363636363636</v>
      </c>
      <c r="K150" s="96">
        <f>Odessa!K150+MAX(145,K$2*вспомогат!$J$18)</f>
        <v>645.5454545454545</v>
      </c>
      <c r="L150" s="96">
        <f>Odessa!L150+MAX(145,L$2*вспомогат!$J$18)</f>
        <v>776.0545454545454</v>
      </c>
      <c r="M150" s="96">
        <f>Odessa!M150+MAX(145,M$2*вспомогат!$J$18)</f>
        <v>906.56363636363631</v>
      </c>
      <c r="N150" s="96">
        <f>Odessa!N150+MAX(145,N$2*вспомогат!$J$18)</f>
        <v>1037.0727272727272</v>
      </c>
      <c r="O150" s="96">
        <f>Odessa!O150+MAX(145,O$2*вспомогат!$J$18)</f>
        <v>1167.5818181818181</v>
      </c>
      <c r="P150" s="96">
        <f>Odessa!P150+MAX(145,P$2*вспомогат!$J$18)</f>
        <v>1298.090909090909</v>
      </c>
      <c r="Q150" s="96">
        <f>Odessa!Q150+MAX(145,Q$2*вспомогат!$J$18)</f>
        <v>1378.6</v>
      </c>
      <c r="R150" s="96">
        <f>Odessa!R150+MAX(145,R$2*вспомогат!$J$18)</f>
        <v>1509.1090909090908</v>
      </c>
      <c r="S150" s="96">
        <f>Odessa!S150+MAX(145,S$2*вспомогат!$J$18)</f>
        <v>1639.6181818181817</v>
      </c>
      <c r="T150" s="96">
        <f>Odessa!T150+MAX(145,T$2*вспомогат!$J$18)</f>
        <v>1770.1272727272726</v>
      </c>
      <c r="U150" s="96">
        <f>Odessa!U150+MAX(145,U$2*вспомогат!$J$18)</f>
        <v>1900.6363636363635</v>
      </c>
      <c r="V150" s="96">
        <f>Odessa!V150+MAX(145,V$2*вспомогат!$J$18)</f>
        <v>2031.1454545454544</v>
      </c>
      <c r="W150" s="96">
        <f>Odessa!W150+MAX(145,W$2*вспомогат!$J$18)</f>
        <v>2161.6545454545453</v>
      </c>
      <c r="X150" s="96">
        <f>Odessa!X150+MAX(145,X$2*вспомогат!$J$18)</f>
        <v>2292.1636363636362</v>
      </c>
      <c r="Y150" s="96">
        <f>Odessa!Y150+MAX(145,Y$2*вспомогат!$J$18)</f>
        <v>2422.6727272727271</v>
      </c>
      <c r="Z150" s="96">
        <f>Odessa!Z150+MAX(145,Z$2*вспомогат!$J$18)</f>
        <v>2553.181818181818</v>
      </c>
    </row>
    <row r="151" spans="2:26">
      <c r="B151" s="132" t="s">
        <v>297</v>
      </c>
      <c r="C151" s="12" t="s">
        <v>24</v>
      </c>
      <c r="D151" s="89" t="s">
        <v>13</v>
      </c>
      <c r="E151" s="2"/>
      <c r="F151" s="2"/>
      <c r="G151" s="96">
        <f>Odessa!G151+MAX(145,G$2*вспомогат!$J$18)</f>
        <v>272.5090909090909</v>
      </c>
      <c r="H151" s="96">
        <f>Odessa!H151+MAX(145,H$2*вспомогат!$J$18)</f>
        <v>357.0181818181818</v>
      </c>
      <c r="I151" s="96">
        <f>Odessa!I151+MAX(145,I$2*вспомогат!$J$18)</f>
        <v>441.5272727272727</v>
      </c>
      <c r="J151" s="96">
        <f>Odessa!J151+MAX(145,J$2*вспомогат!$J$18)</f>
        <v>526.0363636363636</v>
      </c>
      <c r="K151" s="96">
        <f>Odessa!K151+MAX(145,K$2*вспомогат!$J$18)</f>
        <v>590.5454545454545</v>
      </c>
      <c r="L151" s="96">
        <f>Odessa!L151+MAX(145,L$2*вспомогат!$J$18)</f>
        <v>710.0545454545454</v>
      </c>
      <c r="M151" s="96">
        <f>Odessa!M151+MAX(145,M$2*вспомогат!$J$18)</f>
        <v>829.56363636363631</v>
      </c>
      <c r="N151" s="96">
        <f>Odessa!N151+MAX(145,N$2*вспомогат!$J$18)</f>
        <v>949.07272727272721</v>
      </c>
      <c r="O151" s="96">
        <f>Odessa!O151+MAX(145,O$2*вспомогат!$J$18)</f>
        <v>1068.5818181818181</v>
      </c>
      <c r="P151" s="96">
        <f>Odessa!P151+MAX(145,P$2*вспомогат!$J$18)</f>
        <v>1188.090909090909</v>
      </c>
      <c r="Q151" s="96">
        <f>Odessa!Q151+MAX(145,Q$2*вспомогат!$J$18)</f>
        <v>1257.5999999999999</v>
      </c>
      <c r="R151" s="96">
        <f>Odessa!R151+MAX(145,R$2*вспомогат!$J$18)</f>
        <v>1377.1090909090908</v>
      </c>
      <c r="S151" s="96">
        <f>Odessa!S151+MAX(145,S$2*вспомогат!$J$18)</f>
        <v>1496.6181818181817</v>
      </c>
      <c r="T151" s="96">
        <f>Odessa!T151+MAX(145,T$2*вспомогат!$J$18)</f>
        <v>1616.1272727272726</v>
      </c>
      <c r="U151" s="96">
        <f>Odessa!U151+MAX(145,U$2*вспомогат!$J$18)</f>
        <v>1735.6363636363635</v>
      </c>
      <c r="V151" s="96">
        <f>Odessa!V151+MAX(145,V$2*вспомогат!$J$18)</f>
        <v>1855.1454545454544</v>
      </c>
      <c r="W151" s="96">
        <f>Odessa!W151+MAX(145,W$2*вспомогат!$J$18)</f>
        <v>1974.6545454545453</v>
      </c>
      <c r="X151" s="96">
        <f>Odessa!X151+MAX(145,X$2*вспомогат!$J$18)</f>
        <v>2094.1636363636362</v>
      </c>
      <c r="Y151" s="96">
        <f>Odessa!Y151+MAX(145,Y$2*вспомогат!$J$18)</f>
        <v>2213.6727272727271</v>
      </c>
      <c r="Z151" s="96">
        <f>Odessa!Z151+MAX(145,Z$2*вспомогат!$J$18)</f>
        <v>2333.181818181818</v>
      </c>
    </row>
    <row r="152" spans="2:26">
      <c r="B152" s="132" t="s">
        <v>298</v>
      </c>
      <c r="C152" s="12" t="s">
        <v>24</v>
      </c>
      <c r="D152" s="89" t="s">
        <v>13</v>
      </c>
      <c r="E152" s="2"/>
      <c r="F152" s="2"/>
      <c r="G152" s="96">
        <f>Odessa!G152+MAX(145,G$2*вспомогат!$J$18)</f>
        <v>272.5090909090909</v>
      </c>
      <c r="H152" s="96">
        <f>Odessa!H152+MAX(145,H$2*вспомогат!$J$18)</f>
        <v>357.0181818181818</v>
      </c>
      <c r="I152" s="96">
        <f>Odessa!I152+MAX(145,I$2*вспомогат!$J$18)</f>
        <v>441.5272727272727</v>
      </c>
      <c r="J152" s="96">
        <f>Odessa!J152+MAX(145,J$2*вспомогат!$J$18)</f>
        <v>526.0363636363636</v>
      </c>
      <c r="K152" s="96">
        <f>Odessa!K152+MAX(145,K$2*вспомогат!$J$18)</f>
        <v>590.5454545454545</v>
      </c>
      <c r="L152" s="96">
        <f>Odessa!L152+MAX(145,L$2*вспомогат!$J$18)</f>
        <v>710.0545454545454</v>
      </c>
      <c r="M152" s="96">
        <f>Odessa!M152+MAX(145,M$2*вспомогат!$J$18)</f>
        <v>829.56363636363631</v>
      </c>
      <c r="N152" s="96">
        <f>Odessa!N152+MAX(145,N$2*вспомогат!$J$18)</f>
        <v>949.07272727272721</v>
      </c>
      <c r="O152" s="96">
        <f>Odessa!O152+MAX(145,O$2*вспомогат!$J$18)</f>
        <v>1068.5818181818181</v>
      </c>
      <c r="P152" s="96">
        <f>Odessa!P152+MAX(145,P$2*вспомогат!$J$18)</f>
        <v>1188.090909090909</v>
      </c>
      <c r="Q152" s="96">
        <f>Odessa!Q152+MAX(145,Q$2*вспомогат!$J$18)</f>
        <v>1257.5999999999999</v>
      </c>
      <c r="R152" s="96">
        <f>Odessa!R152+MAX(145,R$2*вспомогат!$J$18)</f>
        <v>1377.1090909090908</v>
      </c>
      <c r="S152" s="96">
        <f>Odessa!S152+MAX(145,S$2*вспомогат!$J$18)</f>
        <v>1496.6181818181817</v>
      </c>
      <c r="T152" s="96">
        <f>Odessa!T152+MAX(145,T$2*вспомогат!$J$18)</f>
        <v>1616.1272727272726</v>
      </c>
      <c r="U152" s="96">
        <f>Odessa!U152+MAX(145,U$2*вспомогат!$J$18)</f>
        <v>1735.6363636363635</v>
      </c>
      <c r="V152" s="96">
        <f>Odessa!V152+MAX(145,V$2*вспомогат!$J$18)</f>
        <v>1855.1454545454544</v>
      </c>
      <c r="W152" s="96">
        <f>Odessa!W152+MAX(145,W$2*вспомогат!$J$18)</f>
        <v>1974.6545454545453</v>
      </c>
      <c r="X152" s="96">
        <f>Odessa!X152+MAX(145,X$2*вспомогат!$J$18)</f>
        <v>2094.1636363636362</v>
      </c>
      <c r="Y152" s="96">
        <f>Odessa!Y152+MAX(145,Y$2*вспомогат!$J$18)</f>
        <v>2213.6727272727271</v>
      </c>
      <c r="Z152" s="96">
        <f>Odessa!Z152+MAX(145,Z$2*вспомогат!$J$18)</f>
        <v>2333.181818181818</v>
      </c>
    </row>
    <row r="153" spans="2:26">
      <c r="B153" s="132" t="s">
        <v>299</v>
      </c>
      <c r="C153" s="12" t="s">
        <v>24</v>
      </c>
      <c r="D153" s="89" t="s">
        <v>13</v>
      </c>
      <c r="E153" s="2"/>
      <c r="F153" s="2"/>
      <c r="G153" s="96">
        <f>Odessa!G153+MAX(145,G$2*вспомогат!$J$18)</f>
        <v>272.5090909090909</v>
      </c>
      <c r="H153" s="96">
        <f>Odessa!H153+MAX(145,H$2*вспомогат!$J$18)</f>
        <v>357.0181818181818</v>
      </c>
      <c r="I153" s="96">
        <f>Odessa!I153+MAX(145,I$2*вспомогат!$J$18)</f>
        <v>441.5272727272727</v>
      </c>
      <c r="J153" s="96">
        <f>Odessa!J153+MAX(145,J$2*вспомогат!$J$18)</f>
        <v>526.0363636363636</v>
      </c>
      <c r="K153" s="96">
        <f>Odessa!K153+MAX(145,K$2*вспомогат!$J$18)</f>
        <v>590.5454545454545</v>
      </c>
      <c r="L153" s="96">
        <f>Odessa!L153+MAX(145,L$2*вспомогат!$J$18)</f>
        <v>710.0545454545454</v>
      </c>
      <c r="M153" s="96">
        <f>Odessa!M153+MAX(145,M$2*вспомогат!$J$18)</f>
        <v>829.56363636363631</v>
      </c>
      <c r="N153" s="96">
        <f>Odessa!N153+MAX(145,N$2*вспомогат!$J$18)</f>
        <v>949.07272727272721</v>
      </c>
      <c r="O153" s="96">
        <f>Odessa!O153+MAX(145,O$2*вспомогат!$J$18)</f>
        <v>1068.5818181818181</v>
      </c>
      <c r="P153" s="96">
        <f>Odessa!P153+MAX(145,P$2*вспомогат!$J$18)</f>
        <v>1188.090909090909</v>
      </c>
      <c r="Q153" s="96">
        <f>Odessa!Q153+MAX(145,Q$2*вспомогат!$J$18)</f>
        <v>1257.5999999999999</v>
      </c>
      <c r="R153" s="96">
        <f>Odessa!R153+MAX(145,R$2*вспомогат!$J$18)</f>
        <v>1377.1090909090908</v>
      </c>
      <c r="S153" s="96">
        <f>Odessa!S153+MAX(145,S$2*вспомогат!$J$18)</f>
        <v>1496.6181818181817</v>
      </c>
      <c r="T153" s="96">
        <f>Odessa!T153+MAX(145,T$2*вспомогат!$J$18)</f>
        <v>1616.1272727272726</v>
      </c>
      <c r="U153" s="96">
        <f>Odessa!U153+MAX(145,U$2*вспомогат!$J$18)</f>
        <v>1735.6363636363635</v>
      </c>
      <c r="V153" s="96">
        <f>Odessa!V153+MAX(145,V$2*вспомогат!$J$18)</f>
        <v>1855.1454545454544</v>
      </c>
      <c r="W153" s="96">
        <f>Odessa!W153+MAX(145,W$2*вспомогат!$J$18)</f>
        <v>1974.6545454545453</v>
      </c>
      <c r="X153" s="96">
        <f>Odessa!X153+MAX(145,X$2*вспомогат!$J$18)</f>
        <v>2094.1636363636362</v>
      </c>
      <c r="Y153" s="96">
        <f>Odessa!Y153+MAX(145,Y$2*вспомогат!$J$18)</f>
        <v>2213.6727272727271</v>
      </c>
      <c r="Z153" s="96">
        <f>Odessa!Z153+MAX(145,Z$2*вспомогат!$J$18)</f>
        <v>2333.181818181818</v>
      </c>
    </row>
    <row r="154" spans="2:26">
      <c r="B154" s="136" t="s">
        <v>300</v>
      </c>
      <c r="C154" s="12" t="s">
        <v>24</v>
      </c>
      <c r="D154" s="89" t="s">
        <v>13</v>
      </c>
      <c r="E154" s="2"/>
      <c r="F154" s="2"/>
      <c r="G154" s="96">
        <f>Odessa!G154+MAX(145,G$2*вспомогат!$J$18)</f>
        <v>285.5090909090909</v>
      </c>
      <c r="H154" s="96">
        <f>Odessa!H154+MAX(145,H$2*вспомогат!$J$18)</f>
        <v>383.0181818181818</v>
      </c>
      <c r="I154" s="96">
        <f>Odessa!I154+MAX(145,I$2*вспомогат!$J$18)</f>
        <v>480.5272727272727</v>
      </c>
      <c r="J154" s="96">
        <f>Odessa!J154+MAX(145,J$2*вспомогат!$J$18)</f>
        <v>578.0363636363636</v>
      </c>
      <c r="K154" s="96">
        <f>Odessa!K154+MAX(145,K$2*вспомогат!$J$18)</f>
        <v>655.5454545454545</v>
      </c>
      <c r="L154" s="96">
        <f>Odessa!L154+MAX(145,L$2*вспомогат!$J$18)</f>
        <v>788.0545454545454</v>
      </c>
      <c r="M154" s="96">
        <f>Odessa!M154+MAX(145,M$2*вспомогат!$J$18)</f>
        <v>920.56363636363631</v>
      </c>
      <c r="N154" s="96">
        <f>Odessa!N154+MAX(145,N$2*вспомогат!$J$18)</f>
        <v>1053.0727272727272</v>
      </c>
      <c r="O154" s="96">
        <f>Odessa!O154+MAX(145,O$2*вспомогат!$J$18)</f>
        <v>1185.5818181818181</v>
      </c>
      <c r="P154" s="96">
        <f>Odessa!P154+MAX(145,P$2*вспомогат!$J$18)</f>
        <v>1318.090909090909</v>
      </c>
      <c r="Q154" s="96">
        <f>Odessa!Q154+MAX(145,Q$2*вспомогат!$J$18)</f>
        <v>1400.6</v>
      </c>
      <c r="R154" s="96">
        <f>Odessa!R154+MAX(145,R$2*вспомогат!$J$18)</f>
        <v>1533.1090909090908</v>
      </c>
      <c r="S154" s="96">
        <f>Odessa!S154+MAX(145,S$2*вспомогат!$J$18)</f>
        <v>1665.6181818181817</v>
      </c>
      <c r="T154" s="96">
        <f>Odessa!T154+MAX(145,T$2*вспомогат!$J$18)</f>
        <v>1798.1272727272726</v>
      </c>
      <c r="U154" s="96">
        <f>Odessa!U154+MAX(145,U$2*вспомогат!$J$18)</f>
        <v>1930.6363636363635</v>
      </c>
      <c r="V154" s="96">
        <f>Odessa!V154+MAX(145,V$2*вспомогат!$J$18)</f>
        <v>2063.1454545454544</v>
      </c>
      <c r="W154" s="96">
        <f>Odessa!W154+MAX(145,W$2*вспомогат!$J$18)</f>
        <v>2195.6545454545453</v>
      </c>
      <c r="X154" s="96">
        <f>Odessa!X154+MAX(145,X$2*вспомогат!$J$18)</f>
        <v>2328.1636363636362</v>
      </c>
      <c r="Y154" s="96">
        <f>Odessa!Y154+MAX(145,Y$2*вспомогат!$J$18)</f>
        <v>2460.6727272727271</v>
      </c>
      <c r="Z154" s="96">
        <f>Odessa!Z154+MAX(145,Z$2*вспомогат!$J$18)</f>
        <v>2593.181818181818</v>
      </c>
    </row>
  </sheetData>
  <mergeCells count="1">
    <mergeCell ref="G1:Z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Z154"/>
  <sheetViews>
    <sheetView topLeftCell="A88" workbookViewId="0">
      <selection activeCell="A116" sqref="A116:XFD116"/>
    </sheetView>
  </sheetViews>
  <sheetFormatPr defaultRowHeight="15"/>
  <sheetData>
    <row r="1" spans="2:26" ht="18.75">
      <c r="B1" s="90" t="s">
        <v>198</v>
      </c>
      <c r="C1" s="90" t="s">
        <v>193</v>
      </c>
      <c r="D1" s="91"/>
      <c r="E1" s="91"/>
      <c r="F1" s="91"/>
      <c r="G1" s="157" t="s">
        <v>199</v>
      </c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2:26" ht="51.75">
      <c r="B2" s="85" t="s">
        <v>189</v>
      </c>
      <c r="C2" s="85"/>
      <c r="D2" s="99" t="s">
        <v>190</v>
      </c>
      <c r="E2" s="87" t="s">
        <v>195</v>
      </c>
      <c r="F2" s="87" t="s">
        <v>196</v>
      </c>
      <c r="G2" s="100">
        <v>1</v>
      </c>
      <c r="H2" s="101">
        <v>2</v>
      </c>
      <c r="I2" s="101">
        <v>3</v>
      </c>
      <c r="J2" s="101">
        <v>4</v>
      </c>
      <c r="K2" s="101">
        <v>5</v>
      </c>
      <c r="L2" s="101">
        <v>6</v>
      </c>
      <c r="M2" s="101">
        <v>7</v>
      </c>
      <c r="N2" s="101">
        <v>8</v>
      </c>
      <c r="O2" s="101">
        <v>9</v>
      </c>
      <c r="P2" s="101">
        <v>10</v>
      </c>
      <c r="Q2" s="101">
        <v>11</v>
      </c>
      <c r="R2" s="101">
        <v>12</v>
      </c>
      <c r="S2" s="101">
        <v>13</v>
      </c>
      <c r="T2" s="101">
        <v>14</v>
      </c>
      <c r="U2" s="101">
        <v>15</v>
      </c>
      <c r="V2" s="101">
        <v>16</v>
      </c>
      <c r="W2" s="101">
        <v>17</v>
      </c>
      <c r="X2" s="101">
        <v>18</v>
      </c>
      <c r="Y2" s="101">
        <v>19</v>
      </c>
      <c r="Z2" s="101">
        <v>20</v>
      </c>
    </row>
    <row r="3" spans="2:26">
      <c r="B3" s="88" t="s">
        <v>10</v>
      </c>
      <c r="C3" s="88" t="s">
        <v>11</v>
      </c>
      <c r="D3" s="89" t="s">
        <v>9</v>
      </c>
      <c r="E3" s="94"/>
      <c r="F3" s="95"/>
      <c r="G3" s="96">
        <f>Odessa!G3+MAX(145,G$2*вспомогат!$J$11)</f>
        <v>356.6</v>
      </c>
      <c r="H3" s="96">
        <f>Odessa!H3+MAX(145,H$2*вспомогат!$J$11)</f>
        <v>525.20000000000005</v>
      </c>
      <c r="I3" s="96">
        <f>Odessa!I3+MAX(145,I$2*вспомогат!$J$11)</f>
        <v>693.8</v>
      </c>
      <c r="J3" s="96">
        <f>Odessa!J3+MAX(145,J$2*вспомогат!$J$11)</f>
        <v>862.4</v>
      </c>
      <c r="K3" s="96">
        <f>Odessa!K3+MAX(145,K$2*вспомогат!$J$11)</f>
        <v>981</v>
      </c>
      <c r="L3" s="96">
        <f>Odessa!L3+MAX(145,L$2*вспомогат!$J$11)</f>
        <v>1154.5999999999999</v>
      </c>
      <c r="M3" s="96">
        <f>Odessa!M3+MAX(145,M$2*вспомогат!$J$11)</f>
        <v>1348.1999999999998</v>
      </c>
      <c r="N3" s="96">
        <f>Odessa!N3+MAX(145,N$2*вспомогат!$J$11)</f>
        <v>1541.8</v>
      </c>
      <c r="O3" s="96">
        <f>Odessa!O3+MAX(145,O$2*вспомогат!$J$11)</f>
        <v>1735.4</v>
      </c>
      <c r="P3" s="96">
        <f>Odessa!P3+MAX(145,P$2*вспомогат!$J$11)</f>
        <v>1929</v>
      </c>
      <c r="Q3" s="96">
        <f>Odessa!Q3+MAX(145,Q$2*вспомогат!$J$11)</f>
        <v>2072.6</v>
      </c>
      <c r="R3" s="96">
        <f>Odessa!R3+MAX(145,R$2*вспомогат!$J$11)</f>
        <v>2266.1999999999998</v>
      </c>
      <c r="S3" s="96">
        <f>Odessa!S3+MAX(145,S$2*вспомогат!$J$11)</f>
        <v>2459.8000000000002</v>
      </c>
      <c r="T3" s="96">
        <f>Odessa!T3+MAX(145,T$2*вспомогат!$J$11)</f>
        <v>2653.3999999999996</v>
      </c>
      <c r="U3" s="96">
        <f>Odessa!U3+MAX(145,U$2*вспомогат!$J$11)</f>
        <v>2847</v>
      </c>
      <c r="V3" s="96">
        <f>Odessa!V3+MAX(145,V$2*вспомогат!$J$11)</f>
        <v>3040.6</v>
      </c>
      <c r="W3" s="96">
        <f>Odessa!W3+MAX(145,W$2*вспомогат!$J$11)</f>
        <v>3234.2</v>
      </c>
      <c r="X3" s="96">
        <f>Odessa!X3+MAX(145,X$2*вспомогат!$J$11)</f>
        <v>3427.8</v>
      </c>
      <c r="Y3" s="96">
        <f>Odessa!Y3+MAX(145,Y$2*вспомогат!$J$11)</f>
        <v>3621.3999999999996</v>
      </c>
      <c r="Z3" s="96">
        <f>Odessa!Z3+MAX(145,Z$2*вспомогат!$J$11)</f>
        <v>3815</v>
      </c>
    </row>
    <row r="4" spans="2:26">
      <c r="B4" s="88" t="s">
        <v>12</v>
      </c>
      <c r="C4" s="88" t="s">
        <v>11</v>
      </c>
      <c r="D4" s="89" t="s">
        <v>13</v>
      </c>
      <c r="E4" s="94"/>
      <c r="F4" s="95"/>
      <c r="G4" s="96">
        <f>Odessa!G4+MAX(145,G$2*вспомогат!$J$11)</f>
        <v>307.5090909090909</v>
      </c>
      <c r="H4" s="96">
        <f>Odessa!H4+MAX(145,H$2*вспомогат!$J$11)</f>
        <v>427.0181818181818</v>
      </c>
      <c r="I4" s="96">
        <f>Odessa!I4+MAX(145,I$2*вспомогат!$J$11)</f>
        <v>546.5272727272727</v>
      </c>
      <c r="J4" s="96">
        <f>Odessa!J4+MAX(145,J$2*вспомогат!$J$11)</f>
        <v>666.0363636363636</v>
      </c>
      <c r="K4" s="96">
        <f>Odessa!K4+MAX(145,K$2*вспомогат!$J$11)</f>
        <v>735.5454545454545</v>
      </c>
      <c r="L4" s="96">
        <f>Odessa!L4+MAX(145,L$2*вспомогат!$J$11)</f>
        <v>860.0545454545454</v>
      </c>
      <c r="M4" s="96">
        <f>Odessa!M4+MAX(145,M$2*вспомогат!$J$11)</f>
        <v>1004.5636363636363</v>
      </c>
      <c r="N4" s="96">
        <f>Odessa!N4+MAX(145,N$2*вспомогат!$J$11)</f>
        <v>1149.0727272727272</v>
      </c>
      <c r="O4" s="96">
        <f>Odessa!O4+MAX(145,O$2*вспомогат!$J$11)</f>
        <v>1293.5818181818181</v>
      </c>
      <c r="P4" s="96">
        <f>Odessa!P4+MAX(145,P$2*вспомогат!$J$11)</f>
        <v>1438.090909090909</v>
      </c>
      <c r="Q4" s="96">
        <f>Odessa!Q4+MAX(145,Q$2*вспомогат!$J$11)</f>
        <v>1532.6</v>
      </c>
      <c r="R4" s="96">
        <f>Odessa!R4+MAX(145,R$2*вспомогат!$J$11)</f>
        <v>1677.1090909090908</v>
      </c>
      <c r="S4" s="96">
        <f>Odessa!S4+MAX(145,S$2*вспомогат!$J$11)</f>
        <v>1821.6181818181817</v>
      </c>
      <c r="T4" s="96">
        <f>Odessa!T4+MAX(145,T$2*вспомогат!$J$11)</f>
        <v>1966.1272727272726</v>
      </c>
      <c r="U4" s="96">
        <f>Odessa!U4+MAX(145,U$2*вспомогат!$J$11)</f>
        <v>2110.6363636363635</v>
      </c>
      <c r="V4" s="96">
        <f>Odessa!V4+MAX(145,V$2*вспомогат!$J$11)</f>
        <v>2255.1454545454544</v>
      </c>
      <c r="W4" s="96">
        <f>Odessa!W4+MAX(145,W$2*вспомогат!$J$11)</f>
        <v>2399.6545454545453</v>
      </c>
      <c r="X4" s="96">
        <f>Odessa!X4+MAX(145,X$2*вспомогат!$J$11)</f>
        <v>2544.1636363636362</v>
      </c>
      <c r="Y4" s="96">
        <f>Odessa!Y4+MAX(145,Y$2*вспомогат!$J$11)</f>
        <v>2688.6727272727271</v>
      </c>
      <c r="Z4" s="96">
        <f>Odessa!Z4+MAX(145,Z$2*вспомогат!$J$11)</f>
        <v>2833.181818181818</v>
      </c>
    </row>
    <row r="5" spans="2:26">
      <c r="B5" s="88" t="s">
        <v>14</v>
      </c>
      <c r="C5" s="88" t="s">
        <v>11</v>
      </c>
      <c r="D5" s="89" t="s">
        <v>13</v>
      </c>
      <c r="E5" s="94"/>
      <c r="F5" s="95"/>
      <c r="G5" s="96">
        <f>Odessa!G5+MAX(145,G$2*вспомогат!$J$11)</f>
        <v>332.5090909090909</v>
      </c>
      <c r="H5" s="96">
        <f>Odessa!H5+MAX(145,H$2*вспомогат!$J$11)</f>
        <v>477.0181818181818</v>
      </c>
      <c r="I5" s="96">
        <f>Odessa!I5+MAX(145,I$2*вспомогат!$J$11)</f>
        <v>621.5272727272727</v>
      </c>
      <c r="J5" s="96">
        <f>Odessa!J5+MAX(145,J$2*вспомогат!$J$11)</f>
        <v>766.0363636363636</v>
      </c>
      <c r="K5" s="96">
        <f>Odessa!K5+MAX(145,K$2*вспомогат!$J$11)</f>
        <v>860.5454545454545</v>
      </c>
      <c r="L5" s="96">
        <f>Odessa!L5+MAX(145,L$2*вспомогат!$J$11)</f>
        <v>1010.0545454545454</v>
      </c>
      <c r="M5" s="96">
        <f>Odessa!M5+MAX(145,M$2*вспомогат!$J$11)</f>
        <v>1179.5636363636363</v>
      </c>
      <c r="N5" s="96">
        <f>Odessa!N5+MAX(145,N$2*вспомогат!$J$11)</f>
        <v>1349.0727272727272</v>
      </c>
      <c r="O5" s="96">
        <f>Odessa!O5+MAX(145,O$2*вспомогат!$J$11)</f>
        <v>1518.5818181818181</v>
      </c>
      <c r="P5" s="96">
        <f>Odessa!P5+MAX(145,P$2*вспомогат!$J$11)</f>
        <v>1688.090909090909</v>
      </c>
      <c r="Q5" s="96">
        <f>Odessa!Q5+MAX(145,Q$2*вспомогат!$J$11)</f>
        <v>1807.6</v>
      </c>
      <c r="R5" s="96">
        <f>Odessa!R5+MAX(145,R$2*вспомогат!$J$11)</f>
        <v>1977.1090909090908</v>
      </c>
      <c r="S5" s="96">
        <f>Odessa!S5+MAX(145,S$2*вспомогат!$J$11)</f>
        <v>2146.6181818181817</v>
      </c>
      <c r="T5" s="96">
        <f>Odessa!T5+MAX(145,T$2*вспомогат!$J$11)</f>
        <v>2316.1272727272726</v>
      </c>
      <c r="U5" s="96">
        <f>Odessa!U5+MAX(145,U$2*вспомогат!$J$11)</f>
        <v>2485.6363636363635</v>
      </c>
      <c r="V5" s="96">
        <f>Odessa!V5+MAX(145,V$2*вспомогат!$J$11)</f>
        <v>2655.1454545454544</v>
      </c>
      <c r="W5" s="96">
        <f>Odessa!W5+MAX(145,W$2*вспомогат!$J$11)</f>
        <v>2824.6545454545453</v>
      </c>
      <c r="X5" s="96">
        <f>Odessa!X5+MAX(145,X$2*вспомогат!$J$11)</f>
        <v>2994.1636363636362</v>
      </c>
      <c r="Y5" s="96">
        <f>Odessa!Y5+MAX(145,Y$2*вспомогат!$J$11)</f>
        <v>3163.6727272727271</v>
      </c>
      <c r="Z5" s="96">
        <f>Odessa!Z5+MAX(145,Z$2*вспомогат!$J$11)</f>
        <v>3333.181818181818</v>
      </c>
    </row>
    <row r="6" spans="2:26">
      <c r="B6" s="88" t="s">
        <v>15</v>
      </c>
      <c r="C6" s="88" t="s">
        <v>11</v>
      </c>
      <c r="D6" s="89" t="s">
        <v>13</v>
      </c>
      <c r="E6" s="94"/>
      <c r="F6" s="95"/>
      <c r="G6" s="96">
        <f>Odessa!G6+MAX(145,G$2*вспомогат!$J$11)</f>
        <v>307.5090909090909</v>
      </c>
      <c r="H6" s="96">
        <f>Odessa!H6+MAX(145,H$2*вспомогат!$J$11)</f>
        <v>427.0181818181818</v>
      </c>
      <c r="I6" s="96">
        <f>Odessa!I6+MAX(145,I$2*вспомогат!$J$11)</f>
        <v>546.5272727272727</v>
      </c>
      <c r="J6" s="96">
        <f>Odessa!J6+MAX(145,J$2*вспомогат!$J$11)</f>
        <v>666.0363636363636</v>
      </c>
      <c r="K6" s="96">
        <f>Odessa!K6+MAX(145,K$2*вспомогат!$J$11)</f>
        <v>735.5454545454545</v>
      </c>
      <c r="L6" s="96">
        <f>Odessa!L6+MAX(145,L$2*вспомогат!$J$11)</f>
        <v>860.0545454545454</v>
      </c>
      <c r="M6" s="96">
        <f>Odessa!M6+MAX(145,M$2*вспомогат!$J$11)</f>
        <v>1004.5636363636363</v>
      </c>
      <c r="N6" s="96">
        <f>Odessa!N6+MAX(145,N$2*вспомогат!$J$11)</f>
        <v>1149.0727272727272</v>
      </c>
      <c r="O6" s="96">
        <f>Odessa!O6+MAX(145,O$2*вспомогат!$J$11)</f>
        <v>1293.5818181818181</v>
      </c>
      <c r="P6" s="96">
        <f>Odessa!P6+MAX(145,P$2*вспомогат!$J$11)</f>
        <v>1438.090909090909</v>
      </c>
      <c r="Q6" s="96">
        <f>Odessa!Q6+MAX(145,Q$2*вспомогат!$J$11)</f>
        <v>1532.6</v>
      </c>
      <c r="R6" s="96">
        <f>Odessa!R6+MAX(145,R$2*вспомогат!$J$11)</f>
        <v>1677.1090909090908</v>
      </c>
      <c r="S6" s="96">
        <f>Odessa!S6+MAX(145,S$2*вспомогат!$J$11)</f>
        <v>1821.6181818181817</v>
      </c>
      <c r="T6" s="96">
        <f>Odessa!T6+MAX(145,T$2*вспомогат!$J$11)</f>
        <v>1966.1272727272726</v>
      </c>
      <c r="U6" s="96">
        <f>Odessa!U6+MAX(145,U$2*вспомогат!$J$11)</f>
        <v>2110.6363636363635</v>
      </c>
      <c r="V6" s="96">
        <f>Odessa!V6+MAX(145,V$2*вспомогат!$J$11)</f>
        <v>2255.1454545454544</v>
      </c>
      <c r="W6" s="96">
        <f>Odessa!W6+MAX(145,W$2*вспомогат!$J$11)</f>
        <v>2399.6545454545453</v>
      </c>
      <c r="X6" s="96">
        <f>Odessa!X6+MAX(145,X$2*вспомогат!$J$11)</f>
        <v>2544.1636363636362</v>
      </c>
      <c r="Y6" s="96">
        <f>Odessa!Y6+MAX(145,Y$2*вспомогат!$J$11)</f>
        <v>2688.6727272727271</v>
      </c>
      <c r="Z6" s="96">
        <f>Odessa!Z6+MAX(145,Z$2*вспомогат!$J$11)</f>
        <v>2833.181818181818</v>
      </c>
    </row>
    <row r="7" spans="2:26">
      <c r="B7" s="88" t="s">
        <v>16</v>
      </c>
      <c r="C7" s="88" t="s">
        <v>11</v>
      </c>
      <c r="D7" s="89" t="s">
        <v>13</v>
      </c>
      <c r="E7" s="94"/>
      <c r="F7" s="95"/>
      <c r="G7" s="96">
        <f>Odessa!G7+MAX(145,G$2*вспомогат!$J$11)</f>
        <v>307.5090909090909</v>
      </c>
      <c r="H7" s="96">
        <f>Odessa!H7+MAX(145,H$2*вспомогат!$J$11)</f>
        <v>427.0181818181818</v>
      </c>
      <c r="I7" s="96">
        <f>Odessa!I7+MAX(145,I$2*вспомогат!$J$11)</f>
        <v>546.5272727272727</v>
      </c>
      <c r="J7" s="96">
        <f>Odessa!J7+MAX(145,J$2*вспомогат!$J$11)</f>
        <v>666.0363636363636</v>
      </c>
      <c r="K7" s="96">
        <f>Odessa!K7+MAX(145,K$2*вспомогат!$J$11)</f>
        <v>735.5454545454545</v>
      </c>
      <c r="L7" s="96">
        <f>Odessa!L7+MAX(145,L$2*вспомогат!$J$11)</f>
        <v>860.0545454545454</v>
      </c>
      <c r="M7" s="96">
        <f>Odessa!M7+MAX(145,M$2*вспомогат!$J$11)</f>
        <v>1004.5636363636363</v>
      </c>
      <c r="N7" s="96">
        <f>Odessa!N7+MAX(145,N$2*вспомогат!$J$11)</f>
        <v>1149.0727272727272</v>
      </c>
      <c r="O7" s="96">
        <f>Odessa!O7+MAX(145,O$2*вспомогат!$J$11)</f>
        <v>1293.5818181818181</v>
      </c>
      <c r="P7" s="96">
        <f>Odessa!P7+MAX(145,P$2*вспомогат!$J$11)</f>
        <v>1438.090909090909</v>
      </c>
      <c r="Q7" s="96">
        <f>Odessa!Q7+MAX(145,Q$2*вспомогат!$J$11)</f>
        <v>1532.6</v>
      </c>
      <c r="R7" s="96">
        <f>Odessa!R7+MAX(145,R$2*вспомогат!$J$11)</f>
        <v>1677.1090909090908</v>
      </c>
      <c r="S7" s="96">
        <f>Odessa!S7+MAX(145,S$2*вспомогат!$J$11)</f>
        <v>1821.6181818181817</v>
      </c>
      <c r="T7" s="96">
        <f>Odessa!T7+MAX(145,T$2*вспомогат!$J$11)</f>
        <v>1966.1272727272726</v>
      </c>
      <c r="U7" s="96">
        <f>Odessa!U7+MAX(145,U$2*вспомогат!$J$11)</f>
        <v>2110.6363636363635</v>
      </c>
      <c r="V7" s="96">
        <f>Odessa!V7+MAX(145,V$2*вспомогат!$J$11)</f>
        <v>2255.1454545454544</v>
      </c>
      <c r="W7" s="96">
        <f>Odessa!W7+MAX(145,W$2*вспомогат!$J$11)</f>
        <v>2399.6545454545453</v>
      </c>
      <c r="X7" s="96">
        <f>Odessa!X7+MAX(145,X$2*вспомогат!$J$11)</f>
        <v>2544.1636363636362</v>
      </c>
      <c r="Y7" s="96">
        <f>Odessa!Y7+MAX(145,Y$2*вспомогат!$J$11)</f>
        <v>2688.6727272727271</v>
      </c>
      <c r="Z7" s="96">
        <f>Odessa!Z7+MAX(145,Z$2*вспомогат!$J$11)</f>
        <v>2833.181818181818</v>
      </c>
    </row>
    <row r="8" spans="2:26">
      <c r="B8" s="88" t="s">
        <v>17</v>
      </c>
      <c r="C8" s="88" t="s">
        <v>18</v>
      </c>
      <c r="D8" s="89" t="s">
        <v>9</v>
      </c>
      <c r="E8" s="94"/>
      <c r="F8" s="95"/>
      <c r="G8" s="96">
        <f>Odessa!G8+MAX(145,G$2*вспомогат!$J$11)</f>
        <v>318.60000000000002</v>
      </c>
      <c r="H8" s="96">
        <f>Odessa!H8+MAX(145,H$2*вспомогат!$J$11)</f>
        <v>449.2</v>
      </c>
      <c r="I8" s="96">
        <f>Odessa!I8+MAX(145,I$2*вспомогат!$J$11)</f>
        <v>579.79999999999995</v>
      </c>
      <c r="J8" s="96">
        <f>Odessa!J8+MAX(145,J$2*вспомогат!$J$11)</f>
        <v>710.4</v>
      </c>
      <c r="K8" s="96">
        <f>Odessa!K8+MAX(145,K$2*вспомогат!$J$11)</f>
        <v>791</v>
      </c>
      <c r="L8" s="96">
        <f>Odessa!L8+MAX(145,L$2*вспомогат!$J$11)</f>
        <v>926.59999999999991</v>
      </c>
      <c r="M8" s="96">
        <f>Odessa!M8+MAX(145,M$2*вспомогат!$J$11)</f>
        <v>1082.1999999999998</v>
      </c>
      <c r="N8" s="96">
        <f>Odessa!N8+MAX(145,N$2*вспомогат!$J$11)</f>
        <v>1237.8</v>
      </c>
      <c r="O8" s="96">
        <f>Odessa!O8+MAX(145,O$2*вспомогат!$J$11)</f>
        <v>1393.4</v>
      </c>
      <c r="P8" s="96">
        <f>Odessa!P8+MAX(145,P$2*вспомогат!$J$11)</f>
        <v>1549</v>
      </c>
      <c r="Q8" s="96">
        <f>Odessa!Q8+MAX(145,Q$2*вспомогат!$J$11)</f>
        <v>1654.6</v>
      </c>
      <c r="R8" s="96">
        <f>Odessa!R8+MAX(145,R$2*вспомогат!$J$11)</f>
        <v>1810.1999999999998</v>
      </c>
      <c r="S8" s="96">
        <f>Odessa!S8+MAX(145,S$2*вспомогат!$J$11)</f>
        <v>1965.8</v>
      </c>
      <c r="T8" s="96">
        <f>Odessa!T8+MAX(145,T$2*вспомогат!$J$11)</f>
        <v>2121.3999999999996</v>
      </c>
      <c r="U8" s="96">
        <f>Odessa!U8+MAX(145,U$2*вспомогат!$J$11)</f>
        <v>2277</v>
      </c>
      <c r="V8" s="96">
        <f>Odessa!V8+MAX(145,V$2*вспомогат!$J$11)</f>
        <v>2432.6</v>
      </c>
      <c r="W8" s="96">
        <f>Odessa!W8+MAX(145,W$2*вспомогат!$J$11)</f>
        <v>2588.1999999999998</v>
      </c>
      <c r="X8" s="96">
        <f>Odessa!X8+MAX(145,X$2*вспомогат!$J$11)</f>
        <v>2743.8</v>
      </c>
      <c r="Y8" s="96">
        <f>Odessa!Y8+MAX(145,Y$2*вспомогат!$J$11)</f>
        <v>2899.3999999999996</v>
      </c>
      <c r="Z8" s="96">
        <f>Odessa!Z8+MAX(145,Z$2*вспомогат!$J$11)</f>
        <v>3055</v>
      </c>
    </row>
    <row r="9" spans="2:26">
      <c r="B9" s="88" t="s">
        <v>19</v>
      </c>
      <c r="C9" s="88" t="s">
        <v>20</v>
      </c>
      <c r="D9" s="89" t="s">
        <v>9</v>
      </c>
      <c r="E9" s="94"/>
      <c r="F9" s="95"/>
      <c r="G9" s="96">
        <f>Odessa!G9+MAX(145,G$2*вспомогат!$J$11)</f>
        <v>328.6</v>
      </c>
      <c r="H9" s="96">
        <f>Odessa!H9+MAX(145,H$2*вспомогат!$J$11)</f>
        <v>469.2</v>
      </c>
      <c r="I9" s="96">
        <f>Odessa!I9+MAX(145,I$2*вспомогат!$J$11)</f>
        <v>609.79999999999995</v>
      </c>
      <c r="J9" s="96">
        <f>Odessa!J9+MAX(145,J$2*вспомогат!$J$11)</f>
        <v>750.4</v>
      </c>
      <c r="K9" s="96">
        <f>Odessa!K9+MAX(145,K$2*вспомогат!$J$11)</f>
        <v>841</v>
      </c>
      <c r="L9" s="96">
        <f>Odessa!L9+MAX(145,L$2*вспомогат!$J$11)</f>
        <v>986.59999999999991</v>
      </c>
      <c r="M9" s="96">
        <f>Odessa!M9+MAX(145,M$2*вспомогат!$J$11)</f>
        <v>1152.1999999999998</v>
      </c>
      <c r="N9" s="96">
        <f>Odessa!N9+MAX(145,N$2*вспомогат!$J$11)</f>
        <v>1317.8</v>
      </c>
      <c r="O9" s="96">
        <f>Odessa!O9+MAX(145,O$2*вспомогат!$J$11)</f>
        <v>1483.4</v>
      </c>
      <c r="P9" s="96">
        <f>Odessa!P9+MAX(145,P$2*вспомогат!$J$11)</f>
        <v>1649</v>
      </c>
      <c r="Q9" s="96">
        <f>Odessa!Q9+MAX(145,Q$2*вспомогат!$J$11)</f>
        <v>1764.6</v>
      </c>
      <c r="R9" s="96">
        <f>Odessa!R9+MAX(145,R$2*вспомогат!$J$11)</f>
        <v>1930.1999999999998</v>
      </c>
      <c r="S9" s="96">
        <f>Odessa!S9+MAX(145,S$2*вспомогат!$J$11)</f>
        <v>2095.8000000000002</v>
      </c>
      <c r="T9" s="96">
        <f>Odessa!T9+MAX(145,T$2*вспомогат!$J$11)</f>
        <v>2261.3999999999996</v>
      </c>
      <c r="U9" s="96">
        <f>Odessa!U9+MAX(145,U$2*вспомогат!$J$11)</f>
        <v>2427</v>
      </c>
      <c r="V9" s="96">
        <f>Odessa!V9+MAX(145,V$2*вспомогат!$J$11)</f>
        <v>2592.6</v>
      </c>
      <c r="W9" s="96">
        <f>Odessa!W9+MAX(145,W$2*вспомогат!$J$11)</f>
        <v>2758.2</v>
      </c>
      <c r="X9" s="96">
        <f>Odessa!X9+MAX(145,X$2*вспомогат!$J$11)</f>
        <v>2923.8</v>
      </c>
      <c r="Y9" s="96">
        <f>Odessa!Y9+MAX(145,Y$2*вспомогат!$J$11)</f>
        <v>3089.3999999999996</v>
      </c>
      <c r="Z9" s="96">
        <f>Odessa!Z9+MAX(145,Z$2*вспомогат!$J$11)</f>
        <v>3255</v>
      </c>
    </row>
    <row r="10" spans="2:26">
      <c r="B10" s="88" t="s">
        <v>21</v>
      </c>
      <c r="C10" s="88" t="s">
        <v>22</v>
      </c>
      <c r="D10" s="89" t="s">
        <v>13</v>
      </c>
      <c r="E10" s="94"/>
      <c r="F10" s="95"/>
      <c r="G10" s="96">
        <f>Odessa!G10+MAX(145,G$2*вспомогат!$J$11)</f>
        <v>420.5090909090909</v>
      </c>
      <c r="H10" s="96">
        <f>Odessa!H10+MAX(145,H$2*вспомогат!$J$11)</f>
        <v>653.0181818181818</v>
      </c>
      <c r="I10" s="96">
        <f>Odessa!I10+MAX(145,I$2*вспомогат!$J$11)</f>
        <v>885.5272727272727</v>
      </c>
      <c r="J10" s="96">
        <f>Odessa!J10+MAX(145,J$2*вспомогат!$J$11)</f>
        <v>1118.0363636363636</v>
      </c>
      <c r="K10" s="96">
        <f>Odessa!K10+MAX(145,K$2*вспомогат!$J$11)</f>
        <v>1300.5454545454545</v>
      </c>
      <c r="L10" s="96">
        <f>Odessa!L10+MAX(145,L$2*вспомогат!$J$11)</f>
        <v>1538.0545454545454</v>
      </c>
      <c r="M10" s="96">
        <f>Odessa!M10+MAX(145,M$2*вспомогат!$J$11)</f>
        <v>1795.5636363636363</v>
      </c>
      <c r="N10" s="96">
        <f>Odessa!N10+MAX(145,N$2*вспомогат!$J$11)</f>
        <v>2053.0727272727272</v>
      </c>
      <c r="O10" s="96">
        <f>Odessa!O10+MAX(145,O$2*вспомогат!$J$11)</f>
        <v>2310.5818181818181</v>
      </c>
      <c r="P10" s="96">
        <f>Odessa!P10+MAX(145,P$2*вспомогат!$J$11)</f>
        <v>2568.090909090909</v>
      </c>
      <c r="Q10" s="96">
        <f>Odessa!Q10+MAX(145,Q$2*вспомогат!$J$11)</f>
        <v>2775.6</v>
      </c>
      <c r="R10" s="96">
        <f>Odessa!R10+MAX(145,R$2*вспомогат!$J$11)</f>
        <v>3033.1090909090908</v>
      </c>
      <c r="S10" s="96">
        <f>Odessa!S10+MAX(145,S$2*вспомогат!$J$11)</f>
        <v>3290.6181818181817</v>
      </c>
      <c r="T10" s="96">
        <f>Odessa!T10+MAX(145,T$2*вспомогат!$J$11)</f>
        <v>3548.1272727272726</v>
      </c>
      <c r="U10" s="96">
        <f>Odessa!U10+MAX(145,U$2*вспомогат!$J$11)</f>
        <v>3805.6363636363635</v>
      </c>
      <c r="V10" s="96">
        <f>Odessa!V10+MAX(145,V$2*вспомогат!$J$11)</f>
        <v>4063.1454545454544</v>
      </c>
      <c r="W10" s="96">
        <f>Odessa!W10+MAX(145,W$2*вспомогат!$J$11)</f>
        <v>4320.6545454545449</v>
      </c>
      <c r="X10" s="96">
        <f>Odessa!X10+MAX(145,X$2*вспомогат!$J$11)</f>
        <v>4578.1636363636362</v>
      </c>
      <c r="Y10" s="96">
        <f>Odessa!Y10+MAX(145,Y$2*вспомогат!$J$11)</f>
        <v>4835.6727272727276</v>
      </c>
      <c r="Z10" s="96">
        <f>Odessa!Z10+MAX(145,Z$2*вспомогат!$J$11)</f>
        <v>5093.181818181818</v>
      </c>
    </row>
    <row r="11" spans="2:26">
      <c r="B11" s="88" t="s">
        <v>23</v>
      </c>
      <c r="C11" s="88" t="s">
        <v>24</v>
      </c>
      <c r="D11" s="89" t="s">
        <v>13</v>
      </c>
      <c r="E11" s="94"/>
      <c r="F11" s="95"/>
      <c r="G11" s="96">
        <f>Odessa!G11+MAX(145,G$2*вспомогат!$J$11)</f>
        <v>280.5090909090909</v>
      </c>
      <c r="H11" s="96">
        <f>Odessa!H11+MAX(145,H$2*вспомогат!$J$11)</f>
        <v>373.0181818181818</v>
      </c>
      <c r="I11" s="96">
        <f>Odessa!I11+MAX(145,I$2*вспомогат!$J$11)</f>
        <v>465.5272727272727</v>
      </c>
      <c r="J11" s="96">
        <f>Odessa!J11+MAX(145,J$2*вспомогат!$J$11)</f>
        <v>558.0363636363636</v>
      </c>
      <c r="K11" s="96">
        <f>Odessa!K11+MAX(145,K$2*вспомогат!$J$11)</f>
        <v>600.5454545454545</v>
      </c>
      <c r="L11" s="96">
        <f>Odessa!L11+MAX(145,L$2*вспомогат!$J$11)</f>
        <v>698.0545454545454</v>
      </c>
      <c r="M11" s="96">
        <f>Odessa!M11+MAX(145,M$2*вспомогат!$J$11)</f>
        <v>815.56363636363631</v>
      </c>
      <c r="N11" s="96">
        <f>Odessa!N11+MAX(145,N$2*вспомогат!$J$11)</f>
        <v>933.07272727272721</v>
      </c>
      <c r="O11" s="96">
        <f>Odessa!O11+MAX(145,O$2*вспомогат!$J$11)</f>
        <v>1050.5818181818181</v>
      </c>
      <c r="P11" s="96">
        <f>Odessa!P11+MAX(145,P$2*вспомогат!$J$11)</f>
        <v>1168.090909090909</v>
      </c>
      <c r="Q11" s="96">
        <f>Odessa!Q11+MAX(145,Q$2*вспомогат!$J$11)</f>
        <v>1235.5999999999999</v>
      </c>
      <c r="R11" s="96">
        <f>Odessa!R11+MAX(145,R$2*вспомогат!$J$11)</f>
        <v>1353.1090909090908</v>
      </c>
      <c r="S11" s="96">
        <f>Odessa!S11+MAX(145,S$2*вспомогат!$J$11)</f>
        <v>1470.6181818181817</v>
      </c>
      <c r="T11" s="96">
        <f>Odessa!T11+MAX(145,T$2*вспомогат!$J$11)</f>
        <v>1588.1272727272726</v>
      </c>
      <c r="U11" s="96">
        <f>Odessa!U11+MAX(145,U$2*вспомогат!$J$11)</f>
        <v>1705.6363636363635</v>
      </c>
      <c r="V11" s="96">
        <f>Odessa!V11+MAX(145,V$2*вспомогат!$J$11)</f>
        <v>1823.1454545454544</v>
      </c>
      <c r="W11" s="96">
        <f>Odessa!W11+MAX(145,W$2*вспомогат!$J$11)</f>
        <v>1940.6545454545453</v>
      </c>
      <c r="X11" s="96">
        <f>Odessa!X11+MAX(145,X$2*вспомогат!$J$11)</f>
        <v>2058.1636363636362</v>
      </c>
      <c r="Y11" s="96">
        <f>Odessa!Y11+MAX(145,Y$2*вспомогат!$J$11)</f>
        <v>2175.6727272727271</v>
      </c>
      <c r="Z11" s="96">
        <f>Odessa!Z11+MAX(145,Z$2*вспомогат!$J$11)</f>
        <v>2293.181818181818</v>
      </c>
    </row>
    <row r="12" spans="2:26">
      <c r="B12" s="88" t="s">
        <v>25</v>
      </c>
      <c r="C12" s="88" t="s">
        <v>24</v>
      </c>
      <c r="D12" s="89" t="s">
        <v>13</v>
      </c>
      <c r="E12" s="94"/>
      <c r="F12" s="95"/>
      <c r="G12" s="96">
        <f>Odessa!G12+MAX(145,G$2*вспомогат!$J$11)</f>
        <v>283.5090909090909</v>
      </c>
      <c r="H12" s="96">
        <f>Odessa!H12+MAX(145,H$2*вспомогат!$J$11)</f>
        <v>379.0181818181818</v>
      </c>
      <c r="I12" s="96">
        <f>Odessa!I12+MAX(145,I$2*вспомогат!$J$11)</f>
        <v>474.5272727272727</v>
      </c>
      <c r="J12" s="96">
        <f>Odessa!J12+MAX(145,J$2*вспомогат!$J$11)</f>
        <v>570.0363636363636</v>
      </c>
      <c r="K12" s="96">
        <f>Odessa!K12+MAX(145,K$2*вспомогат!$J$11)</f>
        <v>615.5454545454545</v>
      </c>
      <c r="L12" s="96">
        <f>Odessa!L12+MAX(145,L$2*вспомогат!$J$11)</f>
        <v>716.0545454545454</v>
      </c>
      <c r="M12" s="96">
        <f>Odessa!M12+MAX(145,M$2*вспомогат!$J$11)</f>
        <v>836.56363636363631</v>
      </c>
      <c r="N12" s="96">
        <f>Odessa!N12+MAX(145,N$2*вспомогат!$J$11)</f>
        <v>957.07272727272721</v>
      </c>
      <c r="O12" s="96">
        <f>Odessa!O12+MAX(145,O$2*вспомогат!$J$11)</f>
        <v>1077.5818181818181</v>
      </c>
      <c r="P12" s="96">
        <f>Odessa!P12+MAX(145,P$2*вспомогат!$J$11)</f>
        <v>1198.090909090909</v>
      </c>
      <c r="Q12" s="96">
        <f>Odessa!Q12+MAX(145,Q$2*вспомогат!$J$11)</f>
        <v>1268.5999999999999</v>
      </c>
      <c r="R12" s="96">
        <f>Odessa!R12+MAX(145,R$2*вспомогат!$J$11)</f>
        <v>1389.1090909090908</v>
      </c>
      <c r="S12" s="96">
        <f>Odessa!S12+MAX(145,S$2*вспомогат!$J$11)</f>
        <v>1509.6181818181817</v>
      </c>
      <c r="T12" s="96">
        <f>Odessa!T12+MAX(145,T$2*вспомогат!$J$11)</f>
        <v>1630.1272727272726</v>
      </c>
      <c r="U12" s="96">
        <f>Odessa!U12+MAX(145,U$2*вспомогат!$J$11)</f>
        <v>1750.6363636363635</v>
      </c>
      <c r="V12" s="96">
        <f>Odessa!V12+MAX(145,V$2*вспомогат!$J$11)</f>
        <v>1871.1454545454544</v>
      </c>
      <c r="W12" s="96">
        <f>Odessa!W12+MAX(145,W$2*вспомогат!$J$11)</f>
        <v>1991.6545454545453</v>
      </c>
      <c r="X12" s="96">
        <f>Odessa!X12+MAX(145,X$2*вспомогат!$J$11)</f>
        <v>2112.1636363636362</v>
      </c>
      <c r="Y12" s="96">
        <f>Odessa!Y12+MAX(145,Y$2*вспомогат!$J$11)</f>
        <v>2232.6727272727271</v>
      </c>
      <c r="Z12" s="96">
        <f>Odessa!Z12+MAX(145,Z$2*вспомогат!$J$11)</f>
        <v>2353.181818181818</v>
      </c>
    </row>
    <row r="13" spans="2:26">
      <c r="B13" s="88" t="s">
        <v>26</v>
      </c>
      <c r="C13" s="88" t="s">
        <v>24</v>
      </c>
      <c r="D13" s="89" t="s">
        <v>13</v>
      </c>
      <c r="E13" s="94"/>
      <c r="F13" s="95"/>
      <c r="G13" s="96">
        <f>Odessa!G13+MAX(145,G$2*вспомогат!$J$11)</f>
        <v>280.5090909090909</v>
      </c>
      <c r="H13" s="96">
        <f>Odessa!H13+MAX(145,H$2*вспомогат!$J$11)</f>
        <v>373.0181818181818</v>
      </c>
      <c r="I13" s="96">
        <f>Odessa!I13+MAX(145,I$2*вспомогат!$J$11)</f>
        <v>465.5272727272727</v>
      </c>
      <c r="J13" s="96">
        <f>Odessa!J13+MAX(145,J$2*вспомогат!$J$11)</f>
        <v>558.0363636363636</v>
      </c>
      <c r="K13" s="96">
        <f>Odessa!K13+MAX(145,K$2*вспомогат!$J$11)</f>
        <v>600.5454545454545</v>
      </c>
      <c r="L13" s="96">
        <f>Odessa!L13+MAX(145,L$2*вспомогат!$J$11)</f>
        <v>698.0545454545454</v>
      </c>
      <c r="M13" s="96">
        <f>Odessa!M13+MAX(145,M$2*вспомогат!$J$11)</f>
        <v>815.56363636363631</v>
      </c>
      <c r="N13" s="96">
        <f>Odessa!N13+MAX(145,N$2*вспомогат!$J$11)</f>
        <v>933.07272727272721</v>
      </c>
      <c r="O13" s="96">
        <f>Odessa!O13+MAX(145,O$2*вспомогат!$J$11)</f>
        <v>1050.5818181818181</v>
      </c>
      <c r="P13" s="96">
        <f>Odessa!P13+MAX(145,P$2*вспомогат!$J$11)</f>
        <v>1168.090909090909</v>
      </c>
      <c r="Q13" s="96">
        <f>Odessa!Q13+MAX(145,Q$2*вспомогат!$J$11)</f>
        <v>1235.5999999999999</v>
      </c>
      <c r="R13" s="96">
        <f>Odessa!R13+MAX(145,R$2*вспомогат!$J$11)</f>
        <v>1353.1090909090908</v>
      </c>
      <c r="S13" s="96">
        <f>Odessa!S13+MAX(145,S$2*вспомогат!$J$11)</f>
        <v>1470.6181818181817</v>
      </c>
      <c r="T13" s="96">
        <f>Odessa!T13+MAX(145,T$2*вспомогат!$J$11)</f>
        <v>1588.1272727272726</v>
      </c>
      <c r="U13" s="96">
        <f>Odessa!U13+MAX(145,U$2*вспомогат!$J$11)</f>
        <v>1705.6363636363635</v>
      </c>
      <c r="V13" s="96">
        <f>Odessa!V13+MAX(145,V$2*вспомогат!$J$11)</f>
        <v>1823.1454545454544</v>
      </c>
      <c r="W13" s="96">
        <f>Odessa!W13+MAX(145,W$2*вспомогат!$J$11)</f>
        <v>1940.6545454545453</v>
      </c>
      <c r="X13" s="96">
        <f>Odessa!X13+MAX(145,X$2*вспомогат!$J$11)</f>
        <v>2058.1636363636362</v>
      </c>
      <c r="Y13" s="96">
        <f>Odessa!Y13+MAX(145,Y$2*вспомогат!$J$11)</f>
        <v>2175.6727272727271</v>
      </c>
      <c r="Z13" s="96">
        <f>Odessa!Z13+MAX(145,Z$2*вспомогат!$J$11)</f>
        <v>2293.181818181818</v>
      </c>
    </row>
    <row r="14" spans="2:26">
      <c r="B14" s="88" t="s">
        <v>27</v>
      </c>
      <c r="C14" s="88" t="s">
        <v>24</v>
      </c>
      <c r="D14" s="89" t="s">
        <v>13</v>
      </c>
      <c r="E14" s="94"/>
      <c r="F14" s="95"/>
      <c r="G14" s="96">
        <f>Odessa!G14+MAX(145,G$2*вспомогат!$J$11)</f>
        <v>267.5090909090909</v>
      </c>
      <c r="H14" s="96">
        <f>Odessa!H14+MAX(145,H$2*вспомогат!$J$11)</f>
        <v>347.0181818181818</v>
      </c>
      <c r="I14" s="96">
        <f>Odessa!I14+MAX(145,I$2*вспомогат!$J$11)</f>
        <v>426.5272727272727</v>
      </c>
      <c r="J14" s="96">
        <f>Odessa!J14+MAX(145,J$2*вспомогат!$J$11)</f>
        <v>506.0363636363636</v>
      </c>
      <c r="K14" s="96">
        <f>Odessa!K14+MAX(145,K$2*вспомогат!$J$11)</f>
        <v>535.5454545454545</v>
      </c>
      <c r="L14" s="96">
        <f>Odessa!L14+MAX(145,L$2*вспомогат!$J$11)</f>
        <v>620.0545454545454</v>
      </c>
      <c r="M14" s="96">
        <f>Odessa!M14+MAX(145,M$2*вспомогат!$J$11)</f>
        <v>724.56363636363631</v>
      </c>
      <c r="N14" s="96">
        <f>Odessa!N14+MAX(145,N$2*вспомогат!$J$11)</f>
        <v>829.07272727272721</v>
      </c>
      <c r="O14" s="96">
        <f>Odessa!O14+MAX(145,O$2*вспомогат!$J$11)</f>
        <v>933.58181818181811</v>
      </c>
      <c r="P14" s="96">
        <f>Odessa!P14+MAX(145,P$2*вспомогат!$J$11)</f>
        <v>1038.090909090909</v>
      </c>
      <c r="Q14" s="96">
        <f>Odessa!Q14+MAX(145,Q$2*вспомогат!$J$11)</f>
        <v>1092.5999999999999</v>
      </c>
      <c r="R14" s="96">
        <f>Odessa!R14+MAX(145,R$2*вспомогат!$J$11)</f>
        <v>1197.1090909090908</v>
      </c>
      <c r="S14" s="96">
        <f>Odessa!S14+MAX(145,S$2*вспомогат!$J$11)</f>
        <v>1301.6181818181817</v>
      </c>
      <c r="T14" s="96">
        <f>Odessa!T14+MAX(145,T$2*вспомогат!$J$11)</f>
        <v>1406.1272727272726</v>
      </c>
      <c r="U14" s="96">
        <f>Odessa!U14+MAX(145,U$2*вспомогат!$J$11)</f>
        <v>1510.6363636363635</v>
      </c>
      <c r="V14" s="96">
        <f>Odessa!V14+MAX(145,V$2*вспомогат!$J$11)</f>
        <v>1615.1454545454544</v>
      </c>
      <c r="W14" s="96">
        <f>Odessa!W14+MAX(145,W$2*вспомогат!$J$11)</f>
        <v>1719.6545454545453</v>
      </c>
      <c r="X14" s="96">
        <f>Odessa!X14+MAX(145,X$2*вспомогат!$J$11)</f>
        <v>1824.1636363636362</v>
      </c>
      <c r="Y14" s="96">
        <f>Odessa!Y14+MAX(145,Y$2*вспомогат!$J$11)</f>
        <v>1928.6727272727271</v>
      </c>
      <c r="Z14" s="96">
        <f>Odessa!Z14+MAX(145,Z$2*вспомогат!$J$11)</f>
        <v>2033.181818181818</v>
      </c>
    </row>
    <row r="15" spans="2:26">
      <c r="B15" s="88" t="s">
        <v>28</v>
      </c>
      <c r="C15" s="88" t="s">
        <v>24</v>
      </c>
      <c r="D15" s="89" t="s">
        <v>13</v>
      </c>
      <c r="E15" s="94"/>
      <c r="F15" s="95"/>
      <c r="G15" s="96">
        <f>Odessa!G15+MAX(145,G$2*вспомогат!$J$11)</f>
        <v>272.5090909090909</v>
      </c>
      <c r="H15" s="96">
        <f>Odessa!H15+MAX(145,H$2*вспомогат!$J$11)</f>
        <v>357.0181818181818</v>
      </c>
      <c r="I15" s="96">
        <f>Odessa!I15+MAX(145,I$2*вспомогат!$J$11)</f>
        <v>441.5272727272727</v>
      </c>
      <c r="J15" s="96">
        <f>Odessa!J15+MAX(145,J$2*вспомогат!$J$11)</f>
        <v>526.0363636363636</v>
      </c>
      <c r="K15" s="96">
        <f>Odessa!K15+MAX(145,K$2*вспомогат!$J$11)</f>
        <v>560.5454545454545</v>
      </c>
      <c r="L15" s="96">
        <f>Odessa!L15+MAX(145,L$2*вспомогат!$J$11)</f>
        <v>650.0545454545454</v>
      </c>
      <c r="M15" s="96">
        <f>Odessa!M15+MAX(145,M$2*вспомогат!$J$11)</f>
        <v>759.56363636363631</v>
      </c>
      <c r="N15" s="96">
        <f>Odessa!N15+MAX(145,N$2*вспомогат!$J$11)</f>
        <v>869.07272727272721</v>
      </c>
      <c r="O15" s="96">
        <f>Odessa!O15+MAX(145,O$2*вспомогат!$J$11)</f>
        <v>978.58181818181811</v>
      </c>
      <c r="P15" s="96">
        <f>Odessa!P15+MAX(145,P$2*вспомогат!$J$11)</f>
        <v>1088.090909090909</v>
      </c>
      <c r="Q15" s="96">
        <f>Odessa!Q15+MAX(145,Q$2*вспомогат!$J$11)</f>
        <v>1147.5999999999999</v>
      </c>
      <c r="R15" s="96">
        <f>Odessa!R15+MAX(145,R$2*вспомогат!$J$11)</f>
        <v>1257.1090909090908</v>
      </c>
      <c r="S15" s="96">
        <f>Odessa!S15+MAX(145,S$2*вспомогат!$J$11)</f>
        <v>1366.6181818181817</v>
      </c>
      <c r="T15" s="96">
        <f>Odessa!T15+MAX(145,T$2*вспомогат!$J$11)</f>
        <v>1476.1272727272726</v>
      </c>
      <c r="U15" s="96">
        <f>Odessa!U15+MAX(145,U$2*вспомогат!$J$11)</f>
        <v>1585.6363636363635</v>
      </c>
      <c r="V15" s="96">
        <f>Odessa!V15+MAX(145,V$2*вспомогат!$J$11)</f>
        <v>1695.1454545454544</v>
      </c>
      <c r="W15" s="96">
        <f>Odessa!W15+MAX(145,W$2*вспомогат!$J$11)</f>
        <v>1804.6545454545453</v>
      </c>
      <c r="X15" s="96">
        <f>Odessa!X15+MAX(145,X$2*вспомогат!$J$11)</f>
        <v>1914.1636363636362</v>
      </c>
      <c r="Y15" s="96">
        <f>Odessa!Y15+MAX(145,Y$2*вспомогат!$J$11)</f>
        <v>2023.6727272727271</v>
      </c>
      <c r="Z15" s="96">
        <f>Odessa!Z15+MAX(145,Z$2*вспомогат!$J$11)</f>
        <v>2133.181818181818</v>
      </c>
    </row>
    <row r="16" spans="2:26">
      <c r="B16" s="85" t="s">
        <v>114</v>
      </c>
      <c r="C16" s="85" t="s">
        <v>24</v>
      </c>
      <c r="D16" s="89" t="s">
        <v>13</v>
      </c>
      <c r="E16" s="94"/>
      <c r="F16" s="95"/>
      <c r="G16" s="96">
        <f>Odessa!G16+MAX(145,G$2*вспомогат!$J$11)</f>
        <v>280.5090909090909</v>
      </c>
      <c r="H16" s="96">
        <f>Odessa!H16+MAX(145,H$2*вспомогат!$J$11)</f>
        <v>373.0181818181818</v>
      </c>
      <c r="I16" s="96">
        <f>Odessa!I16+MAX(145,I$2*вспомогат!$J$11)</f>
        <v>465.5272727272727</v>
      </c>
      <c r="J16" s="96">
        <f>Odessa!J16+MAX(145,J$2*вспомогат!$J$11)</f>
        <v>558.0363636363636</v>
      </c>
      <c r="K16" s="96">
        <f>Odessa!K16+MAX(145,K$2*вспомогат!$J$11)</f>
        <v>600.5454545454545</v>
      </c>
      <c r="L16" s="96">
        <f>Odessa!L16+MAX(145,L$2*вспомогат!$J$11)</f>
        <v>698.0545454545454</v>
      </c>
      <c r="M16" s="96">
        <f>Odessa!M16+MAX(145,M$2*вспомогат!$J$11)</f>
        <v>815.56363636363631</v>
      </c>
      <c r="N16" s="96">
        <f>Odessa!N16+MAX(145,N$2*вспомогат!$J$11)</f>
        <v>933.07272727272721</v>
      </c>
      <c r="O16" s="96">
        <f>Odessa!O16+MAX(145,O$2*вспомогат!$J$11)</f>
        <v>1050.5818181818181</v>
      </c>
      <c r="P16" s="96">
        <f>Odessa!P16+MAX(145,P$2*вспомогат!$J$11)</f>
        <v>1168.090909090909</v>
      </c>
      <c r="Q16" s="96">
        <f>Odessa!Q16+MAX(145,Q$2*вспомогат!$J$11)</f>
        <v>1235.5999999999999</v>
      </c>
      <c r="R16" s="96">
        <f>Odessa!R16+MAX(145,R$2*вспомогат!$J$11)</f>
        <v>1353.1090909090908</v>
      </c>
      <c r="S16" s="96">
        <f>Odessa!S16+MAX(145,S$2*вспомогат!$J$11)</f>
        <v>1470.6181818181817</v>
      </c>
      <c r="T16" s="96">
        <f>Odessa!T16+MAX(145,T$2*вспомогат!$J$11)</f>
        <v>1588.1272727272726</v>
      </c>
      <c r="U16" s="96">
        <f>Odessa!U16+MAX(145,U$2*вспомогат!$J$11)</f>
        <v>1705.6363636363635</v>
      </c>
      <c r="V16" s="96">
        <f>Odessa!V16+MAX(145,V$2*вспомогат!$J$11)</f>
        <v>1823.1454545454544</v>
      </c>
      <c r="W16" s="96">
        <f>Odessa!W16+MAX(145,W$2*вспомогат!$J$11)</f>
        <v>1940.6545454545453</v>
      </c>
      <c r="X16" s="96">
        <f>Odessa!X16+MAX(145,X$2*вспомогат!$J$11)</f>
        <v>2058.1636363636362</v>
      </c>
      <c r="Y16" s="96">
        <f>Odessa!Y16+MAX(145,Y$2*вспомогат!$J$11)</f>
        <v>2175.6727272727271</v>
      </c>
      <c r="Z16" s="96">
        <f>Odessa!Z16+MAX(145,Z$2*вспомогат!$J$11)</f>
        <v>2293.181818181818</v>
      </c>
    </row>
    <row r="17" spans="2:26">
      <c r="B17" s="88" t="s">
        <v>116</v>
      </c>
      <c r="C17" s="88" t="s">
        <v>24</v>
      </c>
      <c r="D17" s="89" t="s">
        <v>13</v>
      </c>
      <c r="E17" s="94"/>
      <c r="F17" s="95"/>
      <c r="G17" s="96">
        <f>Odessa!G17+MAX(145,G$2*вспомогат!$J$11)</f>
        <v>280.5090909090909</v>
      </c>
      <c r="H17" s="96">
        <f>Odessa!H17+MAX(145,H$2*вспомогат!$J$11)</f>
        <v>373.0181818181818</v>
      </c>
      <c r="I17" s="96">
        <f>Odessa!I17+MAX(145,I$2*вспомогат!$J$11)</f>
        <v>465.5272727272727</v>
      </c>
      <c r="J17" s="96">
        <f>Odessa!J17+MAX(145,J$2*вспомогат!$J$11)</f>
        <v>558.0363636363636</v>
      </c>
      <c r="K17" s="96">
        <f>Odessa!K17+MAX(145,K$2*вспомогат!$J$11)</f>
        <v>600.5454545454545</v>
      </c>
      <c r="L17" s="96">
        <f>Odessa!L17+MAX(145,L$2*вспомогат!$J$11)</f>
        <v>698.0545454545454</v>
      </c>
      <c r="M17" s="96">
        <f>Odessa!M17+MAX(145,M$2*вспомогат!$J$11)</f>
        <v>815.56363636363631</v>
      </c>
      <c r="N17" s="96">
        <f>Odessa!N17+MAX(145,N$2*вспомогат!$J$11)</f>
        <v>933.07272727272721</v>
      </c>
      <c r="O17" s="96">
        <f>Odessa!O17+MAX(145,O$2*вспомогат!$J$11)</f>
        <v>1050.5818181818181</v>
      </c>
      <c r="P17" s="96">
        <f>Odessa!P17+MAX(145,P$2*вспомогат!$J$11)</f>
        <v>1168.090909090909</v>
      </c>
      <c r="Q17" s="96">
        <f>Odessa!Q17+MAX(145,Q$2*вспомогат!$J$11)</f>
        <v>1235.5999999999999</v>
      </c>
      <c r="R17" s="96">
        <f>Odessa!R17+MAX(145,R$2*вспомогат!$J$11)</f>
        <v>1353.1090909090908</v>
      </c>
      <c r="S17" s="96">
        <f>Odessa!S17+MAX(145,S$2*вспомогат!$J$11)</f>
        <v>1470.6181818181817</v>
      </c>
      <c r="T17" s="96">
        <f>Odessa!T17+MAX(145,T$2*вспомогат!$J$11)</f>
        <v>1588.1272727272726</v>
      </c>
      <c r="U17" s="96">
        <f>Odessa!U17+MAX(145,U$2*вспомогат!$J$11)</f>
        <v>1705.6363636363635</v>
      </c>
      <c r="V17" s="96">
        <f>Odessa!V17+MAX(145,V$2*вспомогат!$J$11)</f>
        <v>1823.1454545454544</v>
      </c>
      <c r="W17" s="96">
        <f>Odessa!W17+MAX(145,W$2*вспомогат!$J$11)</f>
        <v>1940.6545454545453</v>
      </c>
      <c r="X17" s="96">
        <f>Odessa!X17+MAX(145,X$2*вспомогат!$J$11)</f>
        <v>2058.1636363636362</v>
      </c>
      <c r="Y17" s="96">
        <f>Odessa!Y17+MAX(145,Y$2*вспомогат!$J$11)</f>
        <v>2175.6727272727271</v>
      </c>
      <c r="Z17" s="96">
        <f>Odessa!Z17+MAX(145,Z$2*вспомогат!$J$11)</f>
        <v>2293.181818181818</v>
      </c>
    </row>
    <row r="18" spans="2:26">
      <c r="B18" s="85" t="s">
        <v>113</v>
      </c>
      <c r="C18" s="85" t="s">
        <v>24</v>
      </c>
      <c r="D18" s="89" t="s">
        <v>191</v>
      </c>
      <c r="E18" s="94"/>
      <c r="F18" s="95"/>
      <c r="G18" s="96">
        <f>Odessa!G18+MAX(145,G$2*вспомогат!$J$11)</f>
        <v>259.32727272727271</v>
      </c>
      <c r="H18" s="96">
        <f>Odessa!H18+MAX(145,H$2*вспомогат!$J$11)</f>
        <v>330.65454545454543</v>
      </c>
      <c r="I18" s="96">
        <f>Odessa!I18+MAX(145,I$2*вспомогат!$J$11)</f>
        <v>401.9818181818182</v>
      </c>
      <c r="J18" s="96">
        <f>Odessa!J18+MAX(145,J$2*вспомогат!$J$11)</f>
        <v>473.30909090909091</v>
      </c>
      <c r="K18" s="96">
        <f>Odessa!K18+MAX(145,K$2*вспомогат!$J$11)</f>
        <v>494.63636363636363</v>
      </c>
      <c r="L18" s="96">
        <f>Odessa!L18+MAX(145,L$2*вспомогат!$J$11)</f>
        <v>570.9636363636364</v>
      </c>
      <c r="M18" s="96">
        <f>Odessa!M18+MAX(145,M$2*вспомогат!$J$11)</f>
        <v>667.29090909090905</v>
      </c>
      <c r="N18" s="96">
        <f>Odessa!N18+MAX(145,N$2*вспомогат!$J$11)</f>
        <v>763.61818181818182</v>
      </c>
      <c r="O18" s="96">
        <f>Odessa!O18+MAX(145,O$2*вспомогат!$J$11)</f>
        <v>859.9454545454546</v>
      </c>
      <c r="P18" s="96">
        <f>Odessa!P18+MAX(145,P$2*вспомогат!$J$11)</f>
        <v>956.27272727272725</v>
      </c>
      <c r="Q18" s="96">
        <f>Odessa!Q18+MAX(145,Q$2*вспомогат!$J$11)</f>
        <v>1002.6</v>
      </c>
      <c r="R18" s="96">
        <f>Odessa!R18+MAX(145,R$2*вспомогат!$J$11)</f>
        <v>1098.9272727272728</v>
      </c>
      <c r="S18" s="96">
        <f>Odessa!S18+MAX(145,S$2*вспомогат!$J$11)</f>
        <v>1195.2545454545455</v>
      </c>
      <c r="T18" s="96">
        <f>Odessa!T18+MAX(145,T$2*вспомогат!$J$11)</f>
        <v>1291.5818181818181</v>
      </c>
      <c r="U18" s="96">
        <f>Odessa!U18+MAX(145,U$2*вспомогат!$J$11)</f>
        <v>1387.909090909091</v>
      </c>
      <c r="V18" s="96">
        <f>Odessa!V18+MAX(145,V$2*вспомогат!$J$11)</f>
        <v>1484.2363636363636</v>
      </c>
      <c r="W18" s="96">
        <f>Odessa!W18+MAX(145,W$2*вспомогат!$J$11)</f>
        <v>1580.5636363636363</v>
      </c>
      <c r="X18" s="96">
        <f>Odessa!X18+MAX(145,X$2*вспомогат!$J$11)</f>
        <v>1676.8909090909092</v>
      </c>
      <c r="Y18" s="96">
        <f>Odessa!Y18+MAX(145,Y$2*вспомогат!$J$11)</f>
        <v>1773.2181818181818</v>
      </c>
      <c r="Z18" s="96">
        <f>Odessa!Z18+MAX(145,Z$2*вспомогат!$J$11)</f>
        <v>1869.5454545454545</v>
      </c>
    </row>
    <row r="19" spans="2:26">
      <c r="B19" s="88" t="s">
        <v>160</v>
      </c>
      <c r="C19" s="88" t="s">
        <v>24</v>
      </c>
      <c r="D19" s="89" t="s">
        <v>13</v>
      </c>
      <c r="E19" s="94"/>
      <c r="F19" s="95"/>
      <c r="G19" s="96">
        <f>Odessa!G19+MAX(145,G$2*вспомогат!$J$11)</f>
        <v>264.5090909090909</v>
      </c>
      <c r="H19" s="96">
        <f>Odessa!H19+MAX(145,H$2*вспомогат!$J$11)</f>
        <v>341.0181818181818</v>
      </c>
      <c r="I19" s="96">
        <f>Odessa!I19+MAX(145,I$2*вспомогат!$J$11)</f>
        <v>417.5272727272727</v>
      </c>
      <c r="J19" s="96">
        <f>Odessa!J19+MAX(145,J$2*вспомогат!$J$11)</f>
        <v>494.0363636363636</v>
      </c>
      <c r="K19" s="96">
        <f>Odessa!K19+MAX(145,K$2*вспомогат!$J$11)</f>
        <v>520.5454545454545</v>
      </c>
      <c r="L19" s="96">
        <f>Odessa!L19+MAX(145,L$2*вспомогат!$J$11)</f>
        <v>602.0545454545454</v>
      </c>
      <c r="M19" s="96">
        <f>Odessa!M19+MAX(145,M$2*вспомогат!$J$11)</f>
        <v>703.56363636363631</v>
      </c>
      <c r="N19" s="96">
        <f>Odessa!N19+MAX(145,N$2*вспомогат!$J$11)</f>
        <v>805.07272727272721</v>
      </c>
      <c r="O19" s="96">
        <f>Odessa!O19+MAX(145,O$2*вспомогат!$J$11)</f>
        <v>906.58181818181811</v>
      </c>
      <c r="P19" s="96">
        <f>Odessa!P19+MAX(145,P$2*вспомогат!$J$11)</f>
        <v>1008.090909090909</v>
      </c>
      <c r="Q19" s="96">
        <f>Odessa!Q19+MAX(145,Q$2*вспомогат!$J$11)</f>
        <v>1059.5999999999999</v>
      </c>
      <c r="R19" s="96">
        <f>Odessa!R19+MAX(145,R$2*вспомогат!$J$11)</f>
        <v>1161.1090909090908</v>
      </c>
      <c r="S19" s="96">
        <f>Odessa!S19+MAX(145,S$2*вспомогат!$J$11)</f>
        <v>1262.6181818181817</v>
      </c>
      <c r="T19" s="96">
        <f>Odessa!T19+MAX(145,T$2*вспомогат!$J$11)</f>
        <v>1364.1272727272726</v>
      </c>
      <c r="U19" s="96">
        <f>Odessa!U19+MAX(145,U$2*вспомогат!$J$11)</f>
        <v>1465.6363636363635</v>
      </c>
      <c r="V19" s="96">
        <f>Odessa!V19+MAX(145,V$2*вспомогат!$J$11)</f>
        <v>1567.1454545454544</v>
      </c>
      <c r="W19" s="96">
        <f>Odessa!W19+MAX(145,W$2*вспомогат!$J$11)</f>
        <v>1668.6545454545453</v>
      </c>
      <c r="X19" s="96">
        <f>Odessa!X19+MAX(145,X$2*вспомогат!$J$11)</f>
        <v>1770.1636363636362</v>
      </c>
      <c r="Y19" s="96">
        <f>Odessa!Y19+MAX(145,Y$2*вспомогат!$J$11)</f>
        <v>1871.6727272727271</v>
      </c>
      <c r="Z19" s="96">
        <f>Odessa!Z19+MAX(145,Z$2*вспомогат!$J$11)</f>
        <v>1973.181818181818</v>
      </c>
    </row>
    <row r="20" spans="2:26">
      <c r="B20" s="88" t="s">
        <v>29</v>
      </c>
      <c r="C20" s="88" t="s">
        <v>24</v>
      </c>
      <c r="D20" s="89" t="s">
        <v>13</v>
      </c>
      <c r="E20" s="94"/>
      <c r="F20" s="95"/>
      <c r="G20" s="96">
        <f>Odessa!G20+MAX(145,G$2*вспомогат!$J$11)</f>
        <v>277.5090909090909</v>
      </c>
      <c r="H20" s="96">
        <f>Odessa!H20+MAX(145,H$2*вспомогат!$J$11)</f>
        <v>367.0181818181818</v>
      </c>
      <c r="I20" s="96">
        <f>Odessa!I20+MAX(145,I$2*вспомогат!$J$11)</f>
        <v>456.5272727272727</v>
      </c>
      <c r="J20" s="96">
        <f>Odessa!J20+MAX(145,J$2*вспомогат!$J$11)</f>
        <v>546.0363636363636</v>
      </c>
      <c r="K20" s="96">
        <f>Odessa!K20+MAX(145,K$2*вспомогат!$J$11)</f>
        <v>585.5454545454545</v>
      </c>
      <c r="L20" s="96">
        <f>Odessa!L20+MAX(145,L$2*вспомогат!$J$11)</f>
        <v>680.0545454545454</v>
      </c>
      <c r="M20" s="96">
        <f>Odessa!M20+MAX(145,M$2*вспомогат!$J$11)</f>
        <v>794.56363636363631</v>
      </c>
      <c r="N20" s="96">
        <f>Odessa!N20+MAX(145,N$2*вспомогат!$J$11)</f>
        <v>909.07272727272721</v>
      </c>
      <c r="O20" s="96">
        <f>Odessa!O20+MAX(145,O$2*вспомогат!$J$11)</f>
        <v>1023.5818181818181</v>
      </c>
      <c r="P20" s="96">
        <f>Odessa!P20+MAX(145,P$2*вспомогат!$J$11)</f>
        <v>1138.090909090909</v>
      </c>
      <c r="Q20" s="96">
        <f>Odessa!Q20+MAX(145,Q$2*вспомогат!$J$11)</f>
        <v>1202.5999999999999</v>
      </c>
      <c r="R20" s="96">
        <f>Odessa!R20+MAX(145,R$2*вспомогат!$J$11)</f>
        <v>1317.1090909090908</v>
      </c>
      <c r="S20" s="96">
        <f>Odessa!S20+MAX(145,S$2*вспомогат!$J$11)</f>
        <v>1431.6181818181817</v>
      </c>
      <c r="T20" s="96">
        <f>Odessa!T20+MAX(145,T$2*вспомогат!$J$11)</f>
        <v>1546.1272727272726</v>
      </c>
      <c r="U20" s="96">
        <f>Odessa!U20+MAX(145,U$2*вспомогат!$J$11)</f>
        <v>1660.6363636363635</v>
      </c>
      <c r="V20" s="96">
        <f>Odessa!V20+MAX(145,V$2*вспомогат!$J$11)</f>
        <v>1775.1454545454544</v>
      </c>
      <c r="W20" s="96">
        <f>Odessa!W20+MAX(145,W$2*вспомогат!$J$11)</f>
        <v>1889.6545454545453</v>
      </c>
      <c r="X20" s="96">
        <f>Odessa!X20+MAX(145,X$2*вспомогат!$J$11)</f>
        <v>2004.1636363636362</v>
      </c>
      <c r="Y20" s="96">
        <f>Odessa!Y20+MAX(145,Y$2*вспомогат!$J$11)</f>
        <v>2118.6727272727271</v>
      </c>
      <c r="Z20" s="96">
        <f>Odessa!Z20+MAX(145,Z$2*вспомогат!$J$11)</f>
        <v>2233.181818181818</v>
      </c>
    </row>
    <row r="21" spans="2:26">
      <c r="B21" s="88" t="s">
        <v>30</v>
      </c>
      <c r="C21" s="88" t="s">
        <v>24</v>
      </c>
      <c r="D21" s="89" t="s">
        <v>13</v>
      </c>
      <c r="E21" s="94"/>
      <c r="F21" s="95"/>
      <c r="G21" s="96">
        <f>Odessa!G21+MAX(145,G$2*вспомогат!$J$11)</f>
        <v>280.5090909090909</v>
      </c>
      <c r="H21" s="96">
        <f>Odessa!H21+MAX(145,H$2*вспомогат!$J$11)</f>
        <v>373.0181818181818</v>
      </c>
      <c r="I21" s="96">
        <f>Odessa!I21+MAX(145,I$2*вспомогат!$J$11)</f>
        <v>465.5272727272727</v>
      </c>
      <c r="J21" s="96">
        <f>Odessa!J21+MAX(145,J$2*вспомогат!$J$11)</f>
        <v>558.0363636363636</v>
      </c>
      <c r="K21" s="96">
        <f>Odessa!K21+MAX(145,K$2*вспомогат!$J$11)</f>
        <v>600.5454545454545</v>
      </c>
      <c r="L21" s="96">
        <f>Odessa!L21+MAX(145,L$2*вспомогат!$J$11)</f>
        <v>698.0545454545454</v>
      </c>
      <c r="M21" s="96">
        <f>Odessa!M21+MAX(145,M$2*вспомогат!$J$11)</f>
        <v>815.56363636363631</v>
      </c>
      <c r="N21" s="96">
        <f>Odessa!N21+MAX(145,N$2*вспомогат!$J$11)</f>
        <v>933.07272727272721</v>
      </c>
      <c r="O21" s="96">
        <f>Odessa!O21+MAX(145,O$2*вспомогат!$J$11)</f>
        <v>1050.5818181818181</v>
      </c>
      <c r="P21" s="96">
        <f>Odessa!P21+MAX(145,P$2*вспомогат!$J$11)</f>
        <v>1168.090909090909</v>
      </c>
      <c r="Q21" s="96">
        <f>Odessa!Q21+MAX(145,Q$2*вспомогат!$J$11)</f>
        <v>1235.5999999999999</v>
      </c>
      <c r="R21" s="96">
        <f>Odessa!R21+MAX(145,R$2*вспомогат!$J$11)</f>
        <v>1353.1090909090908</v>
      </c>
      <c r="S21" s="96">
        <f>Odessa!S21+MAX(145,S$2*вспомогат!$J$11)</f>
        <v>1470.6181818181817</v>
      </c>
      <c r="T21" s="96">
        <f>Odessa!T21+MAX(145,T$2*вспомогат!$J$11)</f>
        <v>1588.1272727272726</v>
      </c>
      <c r="U21" s="96">
        <f>Odessa!U21+MAX(145,U$2*вспомогат!$J$11)</f>
        <v>1705.6363636363635</v>
      </c>
      <c r="V21" s="96">
        <f>Odessa!V21+MAX(145,V$2*вспомогат!$J$11)</f>
        <v>1823.1454545454544</v>
      </c>
      <c r="W21" s="96">
        <f>Odessa!W21+MAX(145,W$2*вспомогат!$J$11)</f>
        <v>1940.6545454545453</v>
      </c>
      <c r="X21" s="96">
        <f>Odessa!X21+MAX(145,X$2*вспомогат!$J$11)</f>
        <v>2058.1636363636362</v>
      </c>
      <c r="Y21" s="96">
        <f>Odessa!Y21+MAX(145,Y$2*вспомогат!$J$11)</f>
        <v>2175.6727272727271</v>
      </c>
      <c r="Z21" s="96">
        <f>Odessa!Z21+MAX(145,Z$2*вспомогат!$J$11)</f>
        <v>2293.181818181818</v>
      </c>
    </row>
    <row r="22" spans="2:26">
      <c r="B22" s="88" t="s">
        <v>31</v>
      </c>
      <c r="C22" s="88" t="s">
        <v>24</v>
      </c>
      <c r="D22" s="89" t="s">
        <v>13</v>
      </c>
      <c r="E22" s="94"/>
      <c r="F22" s="95"/>
      <c r="G22" s="96">
        <f>Odessa!G22+MAX(145,G$2*вспомогат!$J$11)</f>
        <v>280.5090909090909</v>
      </c>
      <c r="H22" s="96">
        <f>Odessa!H22+MAX(145,H$2*вспомогат!$J$11)</f>
        <v>373.0181818181818</v>
      </c>
      <c r="I22" s="96">
        <f>Odessa!I22+MAX(145,I$2*вспомогат!$J$11)</f>
        <v>465.5272727272727</v>
      </c>
      <c r="J22" s="96">
        <f>Odessa!J22+MAX(145,J$2*вспомогат!$J$11)</f>
        <v>558.0363636363636</v>
      </c>
      <c r="K22" s="96">
        <f>Odessa!K22+MAX(145,K$2*вспомогат!$J$11)</f>
        <v>600.5454545454545</v>
      </c>
      <c r="L22" s="96">
        <f>Odessa!L22+MAX(145,L$2*вспомогат!$J$11)</f>
        <v>698.0545454545454</v>
      </c>
      <c r="M22" s="96">
        <f>Odessa!M22+MAX(145,M$2*вспомогат!$J$11)</f>
        <v>815.56363636363631</v>
      </c>
      <c r="N22" s="96">
        <f>Odessa!N22+MAX(145,N$2*вспомогат!$J$11)</f>
        <v>933.07272727272721</v>
      </c>
      <c r="O22" s="96">
        <f>Odessa!O22+MAX(145,O$2*вспомогат!$J$11)</f>
        <v>1050.5818181818181</v>
      </c>
      <c r="P22" s="96">
        <f>Odessa!P22+MAX(145,P$2*вспомогат!$J$11)</f>
        <v>1168.090909090909</v>
      </c>
      <c r="Q22" s="96">
        <f>Odessa!Q22+MAX(145,Q$2*вспомогат!$J$11)</f>
        <v>1235.5999999999999</v>
      </c>
      <c r="R22" s="96">
        <f>Odessa!R22+MAX(145,R$2*вспомогат!$J$11)</f>
        <v>1353.1090909090908</v>
      </c>
      <c r="S22" s="96">
        <f>Odessa!S22+MAX(145,S$2*вспомогат!$J$11)</f>
        <v>1470.6181818181817</v>
      </c>
      <c r="T22" s="96">
        <f>Odessa!T22+MAX(145,T$2*вспомогат!$J$11)</f>
        <v>1588.1272727272726</v>
      </c>
      <c r="U22" s="96">
        <f>Odessa!U22+MAX(145,U$2*вспомогат!$J$11)</f>
        <v>1705.6363636363635</v>
      </c>
      <c r="V22" s="96">
        <f>Odessa!V22+MAX(145,V$2*вспомогат!$J$11)</f>
        <v>1823.1454545454544</v>
      </c>
      <c r="W22" s="96">
        <f>Odessa!W22+MAX(145,W$2*вспомогат!$J$11)</f>
        <v>1940.6545454545453</v>
      </c>
      <c r="X22" s="96">
        <f>Odessa!X22+MAX(145,X$2*вспомогат!$J$11)</f>
        <v>2058.1636363636362</v>
      </c>
      <c r="Y22" s="96">
        <f>Odessa!Y22+MAX(145,Y$2*вспомогат!$J$11)</f>
        <v>2175.6727272727271</v>
      </c>
      <c r="Z22" s="96">
        <f>Odessa!Z22+MAX(145,Z$2*вспомогат!$J$11)</f>
        <v>2293.181818181818</v>
      </c>
    </row>
    <row r="23" spans="2:26">
      <c r="B23" s="88" t="s">
        <v>32</v>
      </c>
      <c r="C23" s="88" t="s">
        <v>24</v>
      </c>
      <c r="D23" s="89" t="s">
        <v>13</v>
      </c>
      <c r="E23" s="94"/>
      <c r="F23" s="95"/>
      <c r="G23" s="96">
        <f>Odessa!G23+MAX(145,G$2*вспомогат!$J$11)</f>
        <v>280.5090909090909</v>
      </c>
      <c r="H23" s="96">
        <f>Odessa!H23+MAX(145,H$2*вспомогат!$J$11)</f>
        <v>373.0181818181818</v>
      </c>
      <c r="I23" s="96">
        <f>Odessa!I23+MAX(145,I$2*вспомогат!$J$11)</f>
        <v>465.5272727272727</v>
      </c>
      <c r="J23" s="96">
        <f>Odessa!J23+MAX(145,J$2*вспомогат!$J$11)</f>
        <v>558.0363636363636</v>
      </c>
      <c r="K23" s="96">
        <f>Odessa!K23+MAX(145,K$2*вспомогат!$J$11)</f>
        <v>600.5454545454545</v>
      </c>
      <c r="L23" s="96">
        <f>Odessa!L23+MAX(145,L$2*вспомогат!$J$11)</f>
        <v>698.0545454545454</v>
      </c>
      <c r="M23" s="96">
        <f>Odessa!M23+MAX(145,M$2*вспомогат!$J$11)</f>
        <v>815.56363636363631</v>
      </c>
      <c r="N23" s="96">
        <f>Odessa!N23+MAX(145,N$2*вспомогат!$J$11)</f>
        <v>933.07272727272721</v>
      </c>
      <c r="O23" s="96">
        <f>Odessa!O23+MAX(145,O$2*вспомогат!$J$11)</f>
        <v>1050.5818181818181</v>
      </c>
      <c r="P23" s="96">
        <f>Odessa!P23+MAX(145,P$2*вспомогат!$J$11)</f>
        <v>1168.090909090909</v>
      </c>
      <c r="Q23" s="96">
        <f>Odessa!Q23+MAX(145,Q$2*вспомогат!$J$11)</f>
        <v>1235.5999999999999</v>
      </c>
      <c r="R23" s="96">
        <f>Odessa!R23+MAX(145,R$2*вспомогат!$J$11)</f>
        <v>1353.1090909090908</v>
      </c>
      <c r="S23" s="96">
        <f>Odessa!S23+MAX(145,S$2*вспомогат!$J$11)</f>
        <v>1470.6181818181817</v>
      </c>
      <c r="T23" s="96">
        <f>Odessa!T23+MAX(145,T$2*вспомогат!$J$11)</f>
        <v>1588.1272727272726</v>
      </c>
      <c r="U23" s="96">
        <f>Odessa!U23+MAX(145,U$2*вспомогат!$J$11)</f>
        <v>1705.6363636363635</v>
      </c>
      <c r="V23" s="96">
        <f>Odessa!V23+MAX(145,V$2*вспомогат!$J$11)</f>
        <v>1823.1454545454544</v>
      </c>
      <c r="W23" s="96">
        <f>Odessa!W23+MAX(145,W$2*вспомогат!$J$11)</f>
        <v>1940.6545454545453</v>
      </c>
      <c r="X23" s="96">
        <f>Odessa!X23+MAX(145,X$2*вспомогат!$J$11)</f>
        <v>2058.1636363636362</v>
      </c>
      <c r="Y23" s="96">
        <f>Odessa!Y23+MAX(145,Y$2*вспомогат!$J$11)</f>
        <v>2175.6727272727271</v>
      </c>
      <c r="Z23" s="96">
        <f>Odessa!Z23+MAX(145,Z$2*вспомогат!$J$11)</f>
        <v>2293.181818181818</v>
      </c>
    </row>
    <row r="24" spans="2:26">
      <c r="B24" s="88" t="s">
        <v>34</v>
      </c>
      <c r="C24" s="88" t="s">
        <v>24</v>
      </c>
      <c r="D24" s="89" t="s">
        <v>13</v>
      </c>
      <c r="E24" s="94"/>
      <c r="F24" s="95"/>
      <c r="G24" s="96">
        <f>Odessa!G24+MAX(145,G$2*вспомогат!$J$11)</f>
        <v>272.5090909090909</v>
      </c>
      <c r="H24" s="96">
        <f>Odessa!H24+MAX(145,H$2*вспомогат!$J$11)</f>
        <v>357.0181818181818</v>
      </c>
      <c r="I24" s="96">
        <f>Odessa!I24+MAX(145,I$2*вспомогат!$J$11)</f>
        <v>441.5272727272727</v>
      </c>
      <c r="J24" s="96">
        <f>Odessa!J24+MAX(145,J$2*вспомогат!$J$11)</f>
        <v>526.0363636363636</v>
      </c>
      <c r="K24" s="96">
        <f>Odessa!K24+MAX(145,K$2*вспомогат!$J$11)</f>
        <v>560.5454545454545</v>
      </c>
      <c r="L24" s="96">
        <f>Odessa!L24+MAX(145,L$2*вспомогат!$J$11)</f>
        <v>650.0545454545454</v>
      </c>
      <c r="M24" s="96">
        <f>Odessa!M24+MAX(145,M$2*вспомогат!$J$11)</f>
        <v>759.56363636363631</v>
      </c>
      <c r="N24" s="96">
        <f>Odessa!N24+MAX(145,N$2*вспомогат!$J$11)</f>
        <v>869.07272727272721</v>
      </c>
      <c r="O24" s="96">
        <f>Odessa!O24+MAX(145,O$2*вспомогат!$J$11)</f>
        <v>978.58181818181811</v>
      </c>
      <c r="P24" s="96">
        <f>Odessa!P24+MAX(145,P$2*вспомогат!$J$11)</f>
        <v>1088.090909090909</v>
      </c>
      <c r="Q24" s="96">
        <f>Odessa!Q24+MAX(145,Q$2*вспомогат!$J$11)</f>
        <v>1147.5999999999999</v>
      </c>
      <c r="R24" s="96">
        <f>Odessa!R24+MAX(145,R$2*вспомогат!$J$11)</f>
        <v>1257.1090909090908</v>
      </c>
      <c r="S24" s="96">
        <f>Odessa!S24+MAX(145,S$2*вспомогат!$J$11)</f>
        <v>1366.6181818181817</v>
      </c>
      <c r="T24" s="96">
        <f>Odessa!T24+MAX(145,T$2*вспомогат!$J$11)</f>
        <v>1476.1272727272726</v>
      </c>
      <c r="U24" s="96">
        <f>Odessa!U24+MAX(145,U$2*вспомогат!$J$11)</f>
        <v>1585.6363636363635</v>
      </c>
      <c r="V24" s="96">
        <f>Odessa!V24+MAX(145,V$2*вспомогат!$J$11)</f>
        <v>1695.1454545454544</v>
      </c>
      <c r="W24" s="96">
        <f>Odessa!W24+MAX(145,W$2*вспомогат!$J$11)</f>
        <v>1804.6545454545453</v>
      </c>
      <c r="X24" s="96">
        <f>Odessa!X24+MAX(145,X$2*вспомогат!$J$11)</f>
        <v>1914.1636363636362</v>
      </c>
      <c r="Y24" s="96">
        <f>Odessa!Y24+MAX(145,Y$2*вспомогат!$J$11)</f>
        <v>2023.6727272727271</v>
      </c>
      <c r="Z24" s="96">
        <f>Odessa!Z24+MAX(145,Z$2*вспомогат!$J$11)</f>
        <v>2133.181818181818</v>
      </c>
    </row>
    <row r="25" spans="2:26">
      <c r="B25" s="88" t="s">
        <v>35</v>
      </c>
      <c r="C25" s="88" t="s">
        <v>24</v>
      </c>
      <c r="D25" s="89" t="s">
        <v>13</v>
      </c>
      <c r="E25" s="94"/>
      <c r="F25" s="95"/>
      <c r="G25" s="96">
        <f>Odessa!G25+MAX(145,G$2*вспомогат!$J$11)</f>
        <v>272.5090909090909</v>
      </c>
      <c r="H25" s="96">
        <f>Odessa!H25+MAX(145,H$2*вспомогат!$J$11)</f>
        <v>357.0181818181818</v>
      </c>
      <c r="I25" s="96">
        <f>Odessa!I25+MAX(145,I$2*вспомогат!$J$11)</f>
        <v>441.5272727272727</v>
      </c>
      <c r="J25" s="96">
        <f>Odessa!J25+MAX(145,J$2*вспомогат!$J$11)</f>
        <v>526.0363636363636</v>
      </c>
      <c r="K25" s="96">
        <f>Odessa!K25+MAX(145,K$2*вспомогат!$J$11)</f>
        <v>560.5454545454545</v>
      </c>
      <c r="L25" s="96">
        <f>Odessa!L25+MAX(145,L$2*вспомогат!$J$11)</f>
        <v>650.0545454545454</v>
      </c>
      <c r="M25" s="96">
        <f>Odessa!M25+MAX(145,M$2*вспомогат!$J$11)</f>
        <v>759.56363636363631</v>
      </c>
      <c r="N25" s="96">
        <f>Odessa!N25+MAX(145,N$2*вспомогат!$J$11)</f>
        <v>869.07272727272721</v>
      </c>
      <c r="O25" s="96">
        <f>Odessa!O25+MAX(145,O$2*вспомогат!$J$11)</f>
        <v>978.58181818181811</v>
      </c>
      <c r="P25" s="96">
        <f>Odessa!P25+MAX(145,P$2*вспомогат!$J$11)</f>
        <v>1088.090909090909</v>
      </c>
      <c r="Q25" s="96">
        <f>Odessa!Q25+MAX(145,Q$2*вспомогат!$J$11)</f>
        <v>1147.5999999999999</v>
      </c>
      <c r="R25" s="96">
        <f>Odessa!R25+MAX(145,R$2*вспомогат!$J$11)</f>
        <v>1257.1090909090908</v>
      </c>
      <c r="S25" s="96">
        <f>Odessa!S25+MAX(145,S$2*вспомогат!$J$11)</f>
        <v>1366.6181818181817</v>
      </c>
      <c r="T25" s="96">
        <f>Odessa!T25+MAX(145,T$2*вспомогат!$J$11)</f>
        <v>1476.1272727272726</v>
      </c>
      <c r="U25" s="96">
        <f>Odessa!U25+MAX(145,U$2*вспомогат!$J$11)</f>
        <v>1585.6363636363635</v>
      </c>
      <c r="V25" s="96">
        <f>Odessa!V25+MAX(145,V$2*вспомогат!$J$11)</f>
        <v>1695.1454545454544</v>
      </c>
      <c r="W25" s="96">
        <f>Odessa!W25+MAX(145,W$2*вспомогат!$J$11)</f>
        <v>1804.6545454545453</v>
      </c>
      <c r="X25" s="96">
        <f>Odessa!X25+MAX(145,X$2*вспомогат!$J$11)</f>
        <v>1914.1636363636362</v>
      </c>
      <c r="Y25" s="96">
        <f>Odessa!Y25+MAX(145,Y$2*вспомогат!$J$11)</f>
        <v>2023.6727272727271</v>
      </c>
      <c r="Z25" s="96">
        <f>Odessa!Z25+MAX(145,Z$2*вспомогат!$J$11)</f>
        <v>2133.181818181818</v>
      </c>
    </row>
    <row r="26" spans="2:26">
      <c r="B26" s="85" t="s">
        <v>230</v>
      </c>
      <c r="C26" s="88" t="s">
        <v>230</v>
      </c>
      <c r="D26" s="89" t="s">
        <v>282</v>
      </c>
      <c r="E26" s="102"/>
      <c r="F26" s="95"/>
      <c r="G26" s="96">
        <f>Odessa!G26+MAX(145,G$2*вспомогат!$J$11)</f>
        <v>304.60000000000002</v>
      </c>
      <c r="H26" s="96">
        <f>Odessa!H26+MAX(145,H$2*вспомогат!$J$11)</f>
        <v>421.2</v>
      </c>
      <c r="I26" s="96">
        <f>Odessa!I26+MAX(145,I$2*вспомогат!$J$11)</f>
        <v>537.79999999999995</v>
      </c>
      <c r="J26" s="96">
        <f>Odessa!J26+MAX(145,J$2*вспомогат!$J$11)</f>
        <v>654.4</v>
      </c>
      <c r="K26" s="96">
        <f>Odessa!K26+MAX(145,K$2*вспомогат!$J$11)</f>
        <v>721</v>
      </c>
      <c r="L26" s="96">
        <f>Odessa!L26+MAX(145,L$2*вспомогат!$J$11)</f>
        <v>842.59999999999991</v>
      </c>
      <c r="M26" s="96">
        <f>Odessa!M26+MAX(145,M$2*вспомогат!$J$11)</f>
        <v>984.19999999999993</v>
      </c>
      <c r="N26" s="96">
        <f>Odessa!N26+MAX(145,N$2*вспомогат!$J$11)</f>
        <v>1125.8</v>
      </c>
      <c r="O26" s="96">
        <f>Odessa!O26+MAX(145,O$2*вспомогат!$J$11)</f>
        <v>1267.3999999999999</v>
      </c>
      <c r="P26" s="96">
        <f>Odessa!P26+MAX(145,P$2*вспомогат!$J$11)</f>
        <v>1359</v>
      </c>
      <c r="Q26" s="96">
        <f>Odessa!Q26+MAX(145,Q$2*вспомогат!$J$11)</f>
        <v>1500.6</v>
      </c>
      <c r="R26" s="96">
        <f>Odessa!R26+MAX(145,R$2*вспомогат!$J$11)</f>
        <v>1642.1999999999998</v>
      </c>
      <c r="S26" s="96">
        <f>Odessa!S26+MAX(145,S$2*вспомогат!$J$11)</f>
        <v>1783.8</v>
      </c>
      <c r="T26" s="96">
        <f>Odessa!T26+MAX(145,T$2*вспомогат!$J$11)</f>
        <v>1925.3999999999999</v>
      </c>
      <c r="U26" s="96">
        <f>Odessa!U26+MAX(145,U$2*вспомогат!$J$11)</f>
        <v>2067</v>
      </c>
      <c r="V26" s="96">
        <f>Odessa!V26+MAX(145,V$2*вспомогат!$J$11)</f>
        <v>2208.6</v>
      </c>
      <c r="W26" s="96">
        <f>Odessa!W26+MAX(145,W$2*вспомогат!$J$11)</f>
        <v>2350.1999999999998</v>
      </c>
      <c r="X26" s="96">
        <f>Odessa!X26+MAX(145,X$2*вспомогат!$J$11)</f>
        <v>2491.7999999999997</v>
      </c>
      <c r="Y26" s="96">
        <f>Odessa!Y26+MAX(145,Y$2*вспомогат!$J$11)</f>
        <v>2633.4</v>
      </c>
      <c r="Z26" s="96">
        <f>Odessa!Z26+MAX(145,Z$2*вспомогат!$J$11)</f>
        <v>2775</v>
      </c>
    </row>
    <row r="27" spans="2:26">
      <c r="B27" s="85" t="s">
        <v>13</v>
      </c>
      <c r="C27" s="85" t="s">
        <v>192</v>
      </c>
      <c r="D27" s="89" t="s">
        <v>191</v>
      </c>
      <c r="E27" s="94"/>
      <c r="F27" s="95"/>
      <c r="G27" s="96">
        <f>Odessa!G27+MAX(145,G$2*вспомогат!$J$11)</f>
        <v>257.5090909090909</v>
      </c>
      <c r="H27" s="96">
        <f>Odessa!H27+MAX(145,H$2*вспомогат!$J$11)</f>
        <v>327.0181818181818</v>
      </c>
      <c r="I27" s="96">
        <f>Odessa!I27+MAX(145,I$2*вспомогат!$J$11)</f>
        <v>396.5272727272727</v>
      </c>
      <c r="J27" s="96">
        <f>Odessa!J27+MAX(145,J$2*вспомогат!$J$11)</f>
        <v>466.0363636363636</v>
      </c>
      <c r="K27" s="96">
        <f>Odessa!K27+MAX(145,K$2*вспомогат!$J$11)</f>
        <v>485.5454545454545</v>
      </c>
      <c r="L27" s="96">
        <f>Odessa!L27+MAX(145,L$2*вспомогат!$J$11)</f>
        <v>560.0545454545454</v>
      </c>
      <c r="M27" s="96">
        <f>Odessa!M27+MAX(145,M$2*вспомогат!$J$11)</f>
        <v>654.56363636363631</v>
      </c>
      <c r="N27" s="96">
        <f>Odessa!N27+MAX(145,N$2*вспомогат!$J$11)</f>
        <v>749.07272727272721</v>
      </c>
      <c r="O27" s="96">
        <f>Odessa!O27+MAX(145,O$2*вспомогат!$J$11)</f>
        <v>843.58181818181811</v>
      </c>
      <c r="P27" s="96">
        <f>Odessa!P27+MAX(145,P$2*вспомогат!$J$11)</f>
        <v>938.09090909090901</v>
      </c>
      <c r="Q27" s="96">
        <f>Odessa!Q27+MAX(145,Q$2*вспомогат!$J$11)</f>
        <v>982.59999999999991</v>
      </c>
      <c r="R27" s="96">
        <f>Odessa!R27+MAX(145,R$2*вспомогат!$J$11)</f>
        <v>1077.1090909090908</v>
      </c>
      <c r="S27" s="96">
        <f>Odessa!S27+MAX(145,S$2*вспомогат!$J$11)</f>
        <v>1171.6181818181817</v>
      </c>
      <c r="T27" s="96">
        <f>Odessa!T27+MAX(145,T$2*вспомогат!$J$11)</f>
        <v>1266.1272727272726</v>
      </c>
      <c r="U27" s="96">
        <f>Odessa!U27+MAX(145,U$2*вспомогат!$J$11)</f>
        <v>1360.6363636363635</v>
      </c>
      <c r="V27" s="96">
        <f>Odessa!V27+MAX(145,V$2*вспомогат!$J$11)</f>
        <v>1455.1454545454544</v>
      </c>
      <c r="W27" s="96">
        <f>Odessa!W27+MAX(145,W$2*вспомогат!$J$11)</f>
        <v>1549.6545454545453</v>
      </c>
      <c r="X27" s="96">
        <f>Odessa!X27+MAX(145,X$2*вспомогат!$J$11)</f>
        <v>1644.1636363636362</v>
      </c>
      <c r="Y27" s="96">
        <f>Odessa!Y27+MAX(145,Y$2*вспомогат!$J$11)</f>
        <v>1738.6727272727271</v>
      </c>
      <c r="Z27" s="96">
        <f>Odessa!Z27+MAX(145,Z$2*вспомогат!$J$11)</f>
        <v>1833.181818181818</v>
      </c>
    </row>
    <row r="28" spans="2:26">
      <c r="B28" s="88" t="s">
        <v>38</v>
      </c>
      <c r="C28" s="88" t="s">
        <v>39</v>
      </c>
      <c r="D28" s="89" t="s">
        <v>9</v>
      </c>
      <c r="E28" s="94"/>
      <c r="F28" s="95"/>
      <c r="G28" s="96">
        <f>Odessa!G28+MAX(145,G$2*вспомогат!$J$11)</f>
        <v>371.6</v>
      </c>
      <c r="H28" s="96">
        <f>Odessa!H28+MAX(145,H$2*вспомогат!$J$11)</f>
        <v>555.20000000000005</v>
      </c>
      <c r="I28" s="96">
        <f>Odessa!I28+MAX(145,I$2*вспомогат!$J$11)</f>
        <v>738.8</v>
      </c>
      <c r="J28" s="96">
        <f>Odessa!J28+MAX(145,J$2*вспомогат!$J$11)</f>
        <v>922.4</v>
      </c>
      <c r="K28" s="96">
        <f>Odessa!K28+MAX(145,K$2*вспомогат!$J$11)</f>
        <v>1056</v>
      </c>
      <c r="L28" s="96">
        <f>Odessa!L28+MAX(145,L$2*вспомогат!$J$11)</f>
        <v>1244.5999999999999</v>
      </c>
      <c r="M28" s="96">
        <f>Odessa!M28+MAX(145,M$2*вспомогат!$J$11)</f>
        <v>1453.1999999999998</v>
      </c>
      <c r="N28" s="96">
        <f>Odessa!N28+MAX(145,N$2*вспомогат!$J$11)</f>
        <v>1661.8</v>
      </c>
      <c r="O28" s="96">
        <f>Odessa!O28+MAX(145,O$2*вспомогат!$J$11)</f>
        <v>1870.4</v>
      </c>
      <c r="P28" s="96">
        <f>Odessa!P28+MAX(145,P$2*вспомогат!$J$11)</f>
        <v>2079</v>
      </c>
      <c r="Q28" s="96">
        <f>Odessa!Q28+MAX(145,Q$2*вспомогат!$J$11)</f>
        <v>2237.6</v>
      </c>
      <c r="R28" s="96">
        <f>Odessa!R28+MAX(145,R$2*вспомогат!$J$11)</f>
        <v>2446.1999999999998</v>
      </c>
      <c r="S28" s="96">
        <f>Odessa!S28+MAX(145,S$2*вспомогат!$J$11)</f>
        <v>2654.8</v>
      </c>
      <c r="T28" s="96">
        <f>Odessa!T28+MAX(145,T$2*вспомогат!$J$11)</f>
        <v>2863.3999999999996</v>
      </c>
      <c r="U28" s="96">
        <f>Odessa!U28+MAX(145,U$2*вспомогат!$J$11)</f>
        <v>3072</v>
      </c>
      <c r="V28" s="96">
        <f>Odessa!V28+MAX(145,V$2*вспомогат!$J$11)</f>
        <v>3280.6</v>
      </c>
      <c r="W28" s="96">
        <f>Odessa!W28+MAX(145,W$2*вспомогат!$J$11)</f>
        <v>3489.2</v>
      </c>
      <c r="X28" s="96">
        <f>Odessa!X28+MAX(145,X$2*вспомогат!$J$11)</f>
        <v>3697.8</v>
      </c>
      <c r="Y28" s="96">
        <f>Odessa!Y28+MAX(145,Y$2*вспомогат!$J$11)</f>
        <v>3906.3999999999996</v>
      </c>
      <c r="Z28" s="96">
        <f>Odessa!Z28+MAX(145,Z$2*вспомогат!$J$11)</f>
        <v>4115</v>
      </c>
    </row>
    <row r="29" spans="2:26">
      <c r="B29" s="88" t="s">
        <v>40</v>
      </c>
      <c r="C29" s="88" t="s">
        <v>39</v>
      </c>
      <c r="D29" s="89" t="s">
        <v>9</v>
      </c>
      <c r="E29" s="94"/>
      <c r="F29" s="95"/>
      <c r="G29" s="96">
        <f>Odessa!G29+MAX(145,G$2*вспомогат!$J$11)</f>
        <v>369.6</v>
      </c>
      <c r="H29" s="96">
        <f>Odessa!H29+MAX(145,H$2*вспомогат!$J$11)</f>
        <v>551.20000000000005</v>
      </c>
      <c r="I29" s="96">
        <f>Odessa!I29+MAX(145,I$2*вспомогат!$J$11)</f>
        <v>732.8</v>
      </c>
      <c r="J29" s="96">
        <f>Odessa!J29+MAX(145,J$2*вспомогат!$J$11)</f>
        <v>914.4</v>
      </c>
      <c r="K29" s="96">
        <f>Odessa!K29+MAX(145,K$2*вспомогат!$J$11)</f>
        <v>1046</v>
      </c>
      <c r="L29" s="96">
        <f>Odessa!L29+MAX(145,L$2*вспомогат!$J$11)</f>
        <v>1232.5999999999999</v>
      </c>
      <c r="M29" s="96">
        <f>Odessa!M29+MAX(145,M$2*вспомогат!$J$11)</f>
        <v>1439.1999999999998</v>
      </c>
      <c r="N29" s="96">
        <f>Odessa!N29+MAX(145,N$2*вспомогат!$J$11)</f>
        <v>1645.8</v>
      </c>
      <c r="O29" s="96">
        <f>Odessa!O29+MAX(145,O$2*вспомогат!$J$11)</f>
        <v>1852.4</v>
      </c>
      <c r="P29" s="96">
        <f>Odessa!P29+MAX(145,P$2*вспомогат!$J$11)</f>
        <v>2059</v>
      </c>
      <c r="Q29" s="96">
        <f>Odessa!Q29+MAX(145,Q$2*вспомогат!$J$11)</f>
        <v>2215.6</v>
      </c>
      <c r="R29" s="96">
        <f>Odessa!R29+MAX(145,R$2*вспомогат!$J$11)</f>
        <v>2422.1999999999998</v>
      </c>
      <c r="S29" s="96">
        <f>Odessa!S29+MAX(145,S$2*вспомогат!$J$11)</f>
        <v>2628.8</v>
      </c>
      <c r="T29" s="96">
        <f>Odessa!T29+MAX(145,T$2*вспомогат!$J$11)</f>
        <v>2835.3999999999996</v>
      </c>
      <c r="U29" s="96">
        <f>Odessa!U29+MAX(145,U$2*вспомогат!$J$11)</f>
        <v>3042</v>
      </c>
      <c r="V29" s="96">
        <f>Odessa!V29+MAX(145,V$2*вспомогат!$J$11)</f>
        <v>3248.6</v>
      </c>
      <c r="W29" s="96">
        <f>Odessa!W29+MAX(145,W$2*вспомогат!$J$11)</f>
        <v>3455.2</v>
      </c>
      <c r="X29" s="96">
        <f>Odessa!X29+MAX(145,X$2*вспомогат!$J$11)</f>
        <v>3661.8</v>
      </c>
      <c r="Y29" s="96">
        <f>Odessa!Y29+MAX(145,Y$2*вспомогат!$J$11)</f>
        <v>3868.3999999999996</v>
      </c>
      <c r="Z29" s="96">
        <f>Odessa!Z29+MAX(145,Z$2*вспомогат!$J$11)</f>
        <v>4075</v>
      </c>
    </row>
    <row r="30" spans="2:26">
      <c r="B30" s="88" t="s">
        <v>41</v>
      </c>
      <c r="C30" s="88" t="s">
        <v>39</v>
      </c>
      <c r="D30" s="89" t="s">
        <v>9</v>
      </c>
      <c r="E30" s="94"/>
      <c r="F30" s="95"/>
      <c r="G30" s="96">
        <f>Odessa!G30+MAX(145,G$2*вспомогат!$J$11)</f>
        <v>330.6</v>
      </c>
      <c r="H30" s="96">
        <f>Odessa!H30+MAX(145,H$2*вспомогат!$J$11)</f>
        <v>473.2</v>
      </c>
      <c r="I30" s="96">
        <f>Odessa!I30+MAX(145,I$2*вспомогат!$J$11)</f>
        <v>615.79999999999995</v>
      </c>
      <c r="J30" s="96">
        <f>Odessa!J30+MAX(145,J$2*вспомогат!$J$11)</f>
        <v>758.4</v>
      </c>
      <c r="K30" s="96">
        <f>Odessa!K30+MAX(145,K$2*вспомогат!$J$11)</f>
        <v>851</v>
      </c>
      <c r="L30" s="96">
        <f>Odessa!L30+MAX(145,L$2*вспомогат!$J$11)</f>
        <v>998.59999999999991</v>
      </c>
      <c r="M30" s="96">
        <f>Odessa!M30+MAX(145,M$2*вспомогат!$J$11)</f>
        <v>1166.1999999999998</v>
      </c>
      <c r="N30" s="96">
        <f>Odessa!N30+MAX(145,N$2*вспомогат!$J$11)</f>
        <v>1333.8</v>
      </c>
      <c r="O30" s="96">
        <f>Odessa!O30+MAX(145,O$2*вспомогат!$J$11)</f>
        <v>1501.4</v>
      </c>
      <c r="P30" s="96">
        <f>Odessa!P30+MAX(145,P$2*вспомогат!$J$11)</f>
        <v>1669</v>
      </c>
      <c r="Q30" s="96">
        <f>Odessa!Q30+MAX(145,Q$2*вспомогат!$J$11)</f>
        <v>1786.6</v>
      </c>
      <c r="R30" s="96">
        <f>Odessa!R30+MAX(145,R$2*вспомогат!$J$11)</f>
        <v>1954.1999999999998</v>
      </c>
      <c r="S30" s="96">
        <f>Odessa!S30+MAX(145,S$2*вспомогат!$J$11)</f>
        <v>2121.8000000000002</v>
      </c>
      <c r="T30" s="96">
        <f>Odessa!T30+MAX(145,T$2*вспомогат!$J$11)</f>
        <v>2289.3999999999996</v>
      </c>
      <c r="U30" s="96">
        <f>Odessa!U30+MAX(145,U$2*вспомогат!$J$11)</f>
        <v>2457</v>
      </c>
      <c r="V30" s="96">
        <f>Odessa!V30+MAX(145,V$2*вспомогат!$J$11)</f>
        <v>2624.6</v>
      </c>
      <c r="W30" s="96">
        <f>Odessa!W30+MAX(145,W$2*вспомогат!$J$11)</f>
        <v>2792.2</v>
      </c>
      <c r="X30" s="96">
        <f>Odessa!X30+MAX(145,X$2*вспомогат!$J$11)</f>
        <v>2959.8</v>
      </c>
      <c r="Y30" s="96">
        <f>Odessa!Y30+MAX(145,Y$2*вспомогат!$J$11)</f>
        <v>3127.3999999999996</v>
      </c>
      <c r="Z30" s="96">
        <f>Odessa!Z30+MAX(145,Z$2*вспомогат!$J$11)</f>
        <v>3295</v>
      </c>
    </row>
    <row r="31" spans="2:26">
      <c r="B31" s="88" t="s">
        <v>42</v>
      </c>
      <c r="C31" s="88" t="s">
        <v>39</v>
      </c>
      <c r="D31" s="89" t="s">
        <v>9</v>
      </c>
      <c r="E31" s="94"/>
      <c r="F31" s="95"/>
      <c r="G31" s="96">
        <f>Odessa!G31+MAX(145,G$2*вспомогат!$J$11)</f>
        <v>324.60000000000002</v>
      </c>
      <c r="H31" s="96">
        <f>Odessa!H31+MAX(145,H$2*вспомогат!$J$11)</f>
        <v>461.2</v>
      </c>
      <c r="I31" s="96">
        <f>Odessa!I31+MAX(145,I$2*вспомогат!$J$11)</f>
        <v>597.79999999999995</v>
      </c>
      <c r="J31" s="96">
        <f>Odessa!J31+MAX(145,J$2*вспомогат!$J$11)</f>
        <v>734.4</v>
      </c>
      <c r="K31" s="96">
        <f>Odessa!K31+MAX(145,K$2*вспомогат!$J$11)</f>
        <v>821</v>
      </c>
      <c r="L31" s="96">
        <f>Odessa!L31+MAX(145,L$2*вспомогат!$J$11)</f>
        <v>962.59999999999991</v>
      </c>
      <c r="M31" s="96">
        <f>Odessa!M31+MAX(145,M$2*вспомогат!$J$11)</f>
        <v>1124.1999999999998</v>
      </c>
      <c r="N31" s="96">
        <f>Odessa!N31+MAX(145,N$2*вспомогат!$J$11)</f>
        <v>1285.8</v>
      </c>
      <c r="O31" s="96">
        <f>Odessa!O31+MAX(145,O$2*вспомогат!$J$11)</f>
        <v>1447.4</v>
      </c>
      <c r="P31" s="96">
        <f>Odessa!P31+MAX(145,P$2*вспомогат!$J$11)</f>
        <v>1609</v>
      </c>
      <c r="Q31" s="96">
        <f>Odessa!Q31+MAX(145,Q$2*вспомогат!$J$11)</f>
        <v>1720.6</v>
      </c>
      <c r="R31" s="96">
        <f>Odessa!R31+MAX(145,R$2*вспомогат!$J$11)</f>
        <v>1882.1999999999998</v>
      </c>
      <c r="S31" s="96">
        <f>Odessa!S31+MAX(145,S$2*вспомогат!$J$11)</f>
        <v>2043.8</v>
      </c>
      <c r="T31" s="96">
        <f>Odessa!T31+MAX(145,T$2*вспомогат!$J$11)</f>
        <v>2205.3999999999996</v>
      </c>
      <c r="U31" s="96">
        <f>Odessa!U31+MAX(145,U$2*вспомогат!$J$11)</f>
        <v>2367</v>
      </c>
      <c r="V31" s="96">
        <f>Odessa!V31+MAX(145,V$2*вспомогат!$J$11)</f>
        <v>2528.6</v>
      </c>
      <c r="W31" s="96">
        <f>Odessa!W31+MAX(145,W$2*вспомогат!$J$11)</f>
        <v>2690.2</v>
      </c>
      <c r="X31" s="96">
        <f>Odessa!X31+MAX(145,X$2*вспомогат!$J$11)</f>
        <v>2851.8</v>
      </c>
      <c r="Y31" s="96">
        <f>Odessa!Y31+MAX(145,Y$2*вспомогат!$J$11)</f>
        <v>3013.3999999999996</v>
      </c>
      <c r="Z31" s="96">
        <f>Odessa!Z31+MAX(145,Z$2*вспомогат!$J$11)</f>
        <v>3175</v>
      </c>
    </row>
    <row r="32" spans="2:26">
      <c r="B32" s="88" t="s">
        <v>43</v>
      </c>
      <c r="C32" s="88" t="s">
        <v>39</v>
      </c>
      <c r="D32" s="89" t="s">
        <v>9</v>
      </c>
      <c r="E32" s="94"/>
      <c r="F32" s="95"/>
      <c r="G32" s="96">
        <f>Odessa!G32+MAX(145,G$2*вспомогат!$J$11)</f>
        <v>369.6</v>
      </c>
      <c r="H32" s="96">
        <f>Odessa!H32+MAX(145,H$2*вспомогат!$J$11)</f>
        <v>551.20000000000005</v>
      </c>
      <c r="I32" s="96">
        <f>Odessa!I32+MAX(145,I$2*вспомогат!$J$11)</f>
        <v>732.8</v>
      </c>
      <c r="J32" s="96">
        <f>Odessa!J32+MAX(145,J$2*вспомогат!$J$11)</f>
        <v>914.4</v>
      </c>
      <c r="K32" s="96">
        <f>Odessa!K32+MAX(145,K$2*вспомогат!$J$11)</f>
        <v>1046</v>
      </c>
      <c r="L32" s="96">
        <f>Odessa!L32+MAX(145,L$2*вспомогат!$J$11)</f>
        <v>1232.5999999999999</v>
      </c>
      <c r="M32" s="96">
        <f>Odessa!M32+MAX(145,M$2*вспомогат!$J$11)</f>
        <v>1439.1999999999998</v>
      </c>
      <c r="N32" s="96">
        <f>Odessa!N32+MAX(145,N$2*вспомогат!$J$11)</f>
        <v>1645.8</v>
      </c>
      <c r="O32" s="96">
        <f>Odessa!O32+MAX(145,O$2*вспомогат!$J$11)</f>
        <v>1852.4</v>
      </c>
      <c r="P32" s="96">
        <f>Odessa!P32+MAX(145,P$2*вспомогат!$J$11)</f>
        <v>2059</v>
      </c>
      <c r="Q32" s="96">
        <f>Odessa!Q32+MAX(145,Q$2*вспомогат!$J$11)</f>
        <v>2215.6</v>
      </c>
      <c r="R32" s="96">
        <f>Odessa!R32+MAX(145,R$2*вспомогат!$J$11)</f>
        <v>2422.1999999999998</v>
      </c>
      <c r="S32" s="96">
        <f>Odessa!S32+MAX(145,S$2*вспомогат!$J$11)</f>
        <v>2628.8</v>
      </c>
      <c r="T32" s="96">
        <f>Odessa!T32+MAX(145,T$2*вспомогат!$J$11)</f>
        <v>2835.3999999999996</v>
      </c>
      <c r="U32" s="96">
        <f>Odessa!U32+MAX(145,U$2*вспомогат!$J$11)</f>
        <v>3042</v>
      </c>
      <c r="V32" s="96">
        <f>Odessa!V32+MAX(145,V$2*вспомогат!$J$11)</f>
        <v>3248.6</v>
      </c>
      <c r="W32" s="96">
        <f>Odessa!W32+MAX(145,W$2*вспомогат!$J$11)</f>
        <v>3455.2</v>
      </c>
      <c r="X32" s="96">
        <f>Odessa!X32+MAX(145,X$2*вспомогат!$J$11)</f>
        <v>3661.8</v>
      </c>
      <c r="Y32" s="96">
        <f>Odessa!Y32+MAX(145,Y$2*вспомогат!$J$11)</f>
        <v>3868.3999999999996</v>
      </c>
      <c r="Z32" s="96">
        <f>Odessa!Z32+MAX(145,Z$2*вспомогат!$J$11)</f>
        <v>4075</v>
      </c>
    </row>
    <row r="33" spans="2:26">
      <c r="B33" s="88" t="s">
        <v>44</v>
      </c>
      <c r="C33" s="88" t="s">
        <v>39</v>
      </c>
      <c r="D33" s="89" t="s">
        <v>9</v>
      </c>
      <c r="E33" s="94"/>
      <c r="F33" s="95"/>
      <c r="G33" s="96">
        <f>Odessa!G33+MAX(145,G$2*вспомогат!$J$11)</f>
        <v>322.60000000000002</v>
      </c>
      <c r="H33" s="96">
        <f>Odessa!H33+MAX(145,H$2*вспомогат!$J$11)</f>
        <v>457.2</v>
      </c>
      <c r="I33" s="96">
        <f>Odessa!I33+MAX(145,I$2*вспомогат!$J$11)</f>
        <v>591.79999999999995</v>
      </c>
      <c r="J33" s="96">
        <f>Odessa!J33+MAX(145,J$2*вспомогат!$J$11)</f>
        <v>726.4</v>
      </c>
      <c r="K33" s="96">
        <f>Odessa!K33+MAX(145,K$2*вспомогат!$J$11)</f>
        <v>811</v>
      </c>
      <c r="L33" s="96">
        <f>Odessa!L33+MAX(145,L$2*вспомогат!$J$11)</f>
        <v>950.59999999999991</v>
      </c>
      <c r="M33" s="96">
        <f>Odessa!M33+MAX(145,M$2*вспомогат!$J$11)</f>
        <v>1110.1999999999998</v>
      </c>
      <c r="N33" s="96">
        <f>Odessa!N33+MAX(145,N$2*вспомогат!$J$11)</f>
        <v>1269.8</v>
      </c>
      <c r="O33" s="96">
        <f>Odessa!O33+MAX(145,O$2*вспомогат!$J$11)</f>
        <v>1429.4</v>
      </c>
      <c r="P33" s="96">
        <f>Odessa!P33+MAX(145,P$2*вспомогат!$J$11)</f>
        <v>1589</v>
      </c>
      <c r="Q33" s="96">
        <f>Odessa!Q33+MAX(145,Q$2*вспомогат!$J$11)</f>
        <v>1698.6</v>
      </c>
      <c r="R33" s="96">
        <f>Odessa!R33+MAX(145,R$2*вспомогат!$J$11)</f>
        <v>1858.1999999999998</v>
      </c>
      <c r="S33" s="96">
        <f>Odessa!S33+MAX(145,S$2*вспомогат!$J$11)</f>
        <v>2017.8</v>
      </c>
      <c r="T33" s="96">
        <f>Odessa!T33+MAX(145,T$2*вспомогат!$J$11)</f>
        <v>2177.3999999999996</v>
      </c>
      <c r="U33" s="96">
        <f>Odessa!U33+MAX(145,U$2*вспомогат!$J$11)</f>
        <v>2337</v>
      </c>
      <c r="V33" s="96">
        <f>Odessa!V33+MAX(145,V$2*вспомогат!$J$11)</f>
        <v>2496.6</v>
      </c>
      <c r="W33" s="96">
        <f>Odessa!W33+MAX(145,W$2*вспомогат!$J$11)</f>
        <v>2656.2</v>
      </c>
      <c r="X33" s="96">
        <f>Odessa!X33+MAX(145,X$2*вспомогат!$J$11)</f>
        <v>2815.8</v>
      </c>
      <c r="Y33" s="96">
        <f>Odessa!Y33+MAX(145,Y$2*вспомогат!$J$11)</f>
        <v>2975.3999999999996</v>
      </c>
      <c r="Z33" s="96">
        <f>Odessa!Z33+MAX(145,Z$2*вспомогат!$J$11)</f>
        <v>3135</v>
      </c>
    </row>
    <row r="34" spans="2:26">
      <c r="B34" s="88" t="s">
        <v>45</v>
      </c>
      <c r="C34" s="88" t="s">
        <v>39</v>
      </c>
      <c r="D34" s="89" t="s">
        <v>9</v>
      </c>
      <c r="E34" s="94"/>
      <c r="F34" s="95"/>
      <c r="G34" s="96">
        <f>Odessa!G34+MAX(145,G$2*вспомогат!$J$11)</f>
        <v>371.6</v>
      </c>
      <c r="H34" s="96">
        <f>Odessa!H34+MAX(145,H$2*вспомогат!$J$11)</f>
        <v>555.20000000000005</v>
      </c>
      <c r="I34" s="96">
        <f>Odessa!I34+MAX(145,I$2*вспомогат!$J$11)</f>
        <v>738.8</v>
      </c>
      <c r="J34" s="96">
        <f>Odessa!J34+MAX(145,J$2*вспомогат!$J$11)</f>
        <v>922.4</v>
      </c>
      <c r="K34" s="96">
        <f>Odessa!K34+MAX(145,K$2*вспомогат!$J$11)</f>
        <v>1056</v>
      </c>
      <c r="L34" s="96">
        <f>Odessa!L34+MAX(145,L$2*вспомогат!$J$11)</f>
        <v>1244.5999999999999</v>
      </c>
      <c r="M34" s="96">
        <f>Odessa!M34+MAX(145,M$2*вспомогат!$J$11)</f>
        <v>1453.1999999999998</v>
      </c>
      <c r="N34" s="96">
        <f>Odessa!N34+MAX(145,N$2*вспомогат!$J$11)</f>
        <v>1661.8</v>
      </c>
      <c r="O34" s="96">
        <f>Odessa!O34+MAX(145,O$2*вспомогат!$J$11)</f>
        <v>1870.4</v>
      </c>
      <c r="P34" s="96">
        <f>Odessa!P34+MAX(145,P$2*вспомогат!$J$11)</f>
        <v>2079</v>
      </c>
      <c r="Q34" s="96">
        <f>Odessa!Q34+MAX(145,Q$2*вспомогат!$J$11)</f>
        <v>2237.6</v>
      </c>
      <c r="R34" s="96">
        <f>Odessa!R34+MAX(145,R$2*вспомогат!$J$11)</f>
        <v>2446.1999999999998</v>
      </c>
      <c r="S34" s="96">
        <f>Odessa!S34+MAX(145,S$2*вспомогат!$J$11)</f>
        <v>2654.8</v>
      </c>
      <c r="T34" s="96">
        <f>Odessa!T34+MAX(145,T$2*вспомогат!$J$11)</f>
        <v>2863.3999999999996</v>
      </c>
      <c r="U34" s="96">
        <f>Odessa!U34+MAX(145,U$2*вспомогат!$J$11)</f>
        <v>3072</v>
      </c>
      <c r="V34" s="96">
        <f>Odessa!V34+MAX(145,V$2*вспомогат!$J$11)</f>
        <v>3280.6</v>
      </c>
      <c r="W34" s="96">
        <f>Odessa!W34+MAX(145,W$2*вспомогат!$J$11)</f>
        <v>3489.2</v>
      </c>
      <c r="X34" s="96">
        <f>Odessa!X34+MAX(145,X$2*вспомогат!$J$11)</f>
        <v>3697.8</v>
      </c>
      <c r="Y34" s="96">
        <f>Odessa!Y34+MAX(145,Y$2*вспомогат!$J$11)</f>
        <v>3906.3999999999996</v>
      </c>
      <c r="Z34" s="96">
        <f>Odessa!Z34+MAX(145,Z$2*вспомогат!$J$11)</f>
        <v>4115</v>
      </c>
    </row>
    <row r="35" spans="2:26">
      <c r="B35" s="88" t="s">
        <v>46</v>
      </c>
      <c r="C35" s="88" t="s">
        <v>39</v>
      </c>
      <c r="D35" s="89" t="s">
        <v>9</v>
      </c>
      <c r="E35" s="94"/>
      <c r="F35" s="95"/>
      <c r="G35" s="96">
        <f>Odessa!G35+MAX(145,G$2*вспомогат!$J$11)</f>
        <v>371.6</v>
      </c>
      <c r="H35" s="96">
        <f>Odessa!H35+MAX(145,H$2*вспомогат!$J$11)</f>
        <v>555.20000000000005</v>
      </c>
      <c r="I35" s="96">
        <f>Odessa!I35+MAX(145,I$2*вспомогат!$J$11)</f>
        <v>738.8</v>
      </c>
      <c r="J35" s="96">
        <f>Odessa!J35+MAX(145,J$2*вспомогат!$J$11)</f>
        <v>922.4</v>
      </c>
      <c r="K35" s="96">
        <f>Odessa!K35+MAX(145,K$2*вспомогат!$J$11)</f>
        <v>1056</v>
      </c>
      <c r="L35" s="96">
        <f>Odessa!L35+MAX(145,L$2*вспомогат!$J$11)</f>
        <v>1244.5999999999999</v>
      </c>
      <c r="M35" s="96">
        <f>Odessa!M35+MAX(145,M$2*вспомогат!$J$11)</f>
        <v>1453.1999999999998</v>
      </c>
      <c r="N35" s="96">
        <f>Odessa!N35+MAX(145,N$2*вспомогат!$J$11)</f>
        <v>1661.8</v>
      </c>
      <c r="O35" s="96">
        <f>Odessa!O35+MAX(145,O$2*вспомогат!$J$11)</f>
        <v>1870.4</v>
      </c>
      <c r="P35" s="96">
        <f>Odessa!P35+MAX(145,P$2*вспомогат!$J$11)</f>
        <v>2079</v>
      </c>
      <c r="Q35" s="96">
        <f>Odessa!Q35+MAX(145,Q$2*вспомогат!$J$11)</f>
        <v>2237.6</v>
      </c>
      <c r="R35" s="96">
        <f>Odessa!R35+MAX(145,R$2*вспомогат!$J$11)</f>
        <v>2446.1999999999998</v>
      </c>
      <c r="S35" s="96">
        <f>Odessa!S35+MAX(145,S$2*вспомогат!$J$11)</f>
        <v>2654.8</v>
      </c>
      <c r="T35" s="96">
        <f>Odessa!T35+MAX(145,T$2*вспомогат!$J$11)</f>
        <v>2863.3999999999996</v>
      </c>
      <c r="U35" s="96">
        <f>Odessa!U35+MAX(145,U$2*вспомогат!$J$11)</f>
        <v>3072</v>
      </c>
      <c r="V35" s="96">
        <f>Odessa!V35+MAX(145,V$2*вспомогат!$J$11)</f>
        <v>3280.6</v>
      </c>
      <c r="W35" s="96">
        <f>Odessa!W35+MAX(145,W$2*вспомогат!$J$11)</f>
        <v>3489.2</v>
      </c>
      <c r="X35" s="96">
        <f>Odessa!X35+MAX(145,X$2*вспомогат!$J$11)</f>
        <v>3697.8</v>
      </c>
      <c r="Y35" s="96">
        <f>Odessa!Y35+MAX(145,Y$2*вспомогат!$J$11)</f>
        <v>3906.3999999999996</v>
      </c>
      <c r="Z35" s="96">
        <f>Odessa!Z35+MAX(145,Z$2*вспомогат!$J$11)</f>
        <v>4115</v>
      </c>
    </row>
    <row r="36" spans="2:26">
      <c r="B36" s="88" t="s">
        <v>47</v>
      </c>
      <c r="C36" s="88" t="s">
        <v>39</v>
      </c>
      <c r="D36" s="89" t="s">
        <v>9</v>
      </c>
      <c r="E36" s="94"/>
      <c r="F36" s="95"/>
      <c r="G36" s="96">
        <f>Odessa!G36+MAX(145,G$2*вспомогат!$J$11)</f>
        <v>371.6</v>
      </c>
      <c r="H36" s="96">
        <f>Odessa!H36+MAX(145,H$2*вспомогат!$J$11)</f>
        <v>555.20000000000005</v>
      </c>
      <c r="I36" s="96">
        <f>Odessa!I36+MAX(145,I$2*вспомогат!$J$11)</f>
        <v>738.8</v>
      </c>
      <c r="J36" s="96">
        <f>Odessa!J36+MAX(145,J$2*вспомогат!$J$11)</f>
        <v>922.4</v>
      </c>
      <c r="K36" s="96">
        <f>Odessa!K36+MAX(145,K$2*вспомогат!$J$11)</f>
        <v>1056</v>
      </c>
      <c r="L36" s="96">
        <f>Odessa!L36+MAX(145,L$2*вспомогат!$J$11)</f>
        <v>1244.5999999999999</v>
      </c>
      <c r="M36" s="96">
        <f>Odessa!M36+MAX(145,M$2*вспомогат!$J$11)</f>
        <v>1453.1999999999998</v>
      </c>
      <c r="N36" s="96">
        <f>Odessa!N36+MAX(145,N$2*вспомогат!$J$11)</f>
        <v>1661.8</v>
      </c>
      <c r="O36" s="96">
        <f>Odessa!O36+MAX(145,O$2*вспомогат!$J$11)</f>
        <v>1870.4</v>
      </c>
      <c r="P36" s="96">
        <f>Odessa!P36+MAX(145,P$2*вспомогат!$J$11)</f>
        <v>2079</v>
      </c>
      <c r="Q36" s="96">
        <f>Odessa!Q36+MAX(145,Q$2*вспомогат!$J$11)</f>
        <v>2237.6</v>
      </c>
      <c r="R36" s="96">
        <f>Odessa!R36+MAX(145,R$2*вспомогат!$J$11)</f>
        <v>2446.1999999999998</v>
      </c>
      <c r="S36" s="96">
        <f>Odessa!S36+MAX(145,S$2*вспомогат!$J$11)</f>
        <v>2654.8</v>
      </c>
      <c r="T36" s="96">
        <f>Odessa!T36+MAX(145,T$2*вспомогат!$J$11)</f>
        <v>2863.3999999999996</v>
      </c>
      <c r="U36" s="96">
        <f>Odessa!U36+MAX(145,U$2*вспомогат!$J$11)</f>
        <v>3072</v>
      </c>
      <c r="V36" s="96">
        <f>Odessa!V36+MAX(145,V$2*вспомогат!$J$11)</f>
        <v>3280.6</v>
      </c>
      <c r="W36" s="96">
        <f>Odessa!W36+MAX(145,W$2*вспомогат!$J$11)</f>
        <v>3489.2</v>
      </c>
      <c r="X36" s="96">
        <f>Odessa!X36+MAX(145,X$2*вспомогат!$J$11)</f>
        <v>3697.8</v>
      </c>
      <c r="Y36" s="96">
        <f>Odessa!Y36+MAX(145,Y$2*вспомогат!$J$11)</f>
        <v>3906.3999999999996</v>
      </c>
      <c r="Z36" s="96">
        <f>Odessa!Z36+MAX(145,Z$2*вспомогат!$J$11)</f>
        <v>4115</v>
      </c>
    </row>
    <row r="37" spans="2:26">
      <c r="B37" s="88" t="s">
        <v>48</v>
      </c>
      <c r="C37" s="88" t="s">
        <v>39</v>
      </c>
      <c r="D37" s="89" t="s">
        <v>9</v>
      </c>
      <c r="E37" s="94"/>
      <c r="F37" s="95"/>
      <c r="G37" s="96">
        <f>Odessa!G37+MAX(145,G$2*вспомогат!$J$11)</f>
        <v>371.6</v>
      </c>
      <c r="H37" s="96">
        <f>Odessa!H37+MAX(145,H$2*вспомогат!$J$11)</f>
        <v>555.20000000000005</v>
      </c>
      <c r="I37" s="96">
        <f>Odessa!I37+MAX(145,I$2*вспомогат!$J$11)</f>
        <v>738.8</v>
      </c>
      <c r="J37" s="96">
        <f>Odessa!J37+MAX(145,J$2*вспомогат!$J$11)</f>
        <v>922.4</v>
      </c>
      <c r="K37" s="96">
        <f>Odessa!K37+MAX(145,K$2*вспомогат!$J$11)</f>
        <v>1056</v>
      </c>
      <c r="L37" s="96">
        <f>Odessa!L37+MAX(145,L$2*вспомогат!$J$11)</f>
        <v>1244.5999999999999</v>
      </c>
      <c r="M37" s="96">
        <f>Odessa!M37+MAX(145,M$2*вспомогат!$J$11)</f>
        <v>1453.1999999999998</v>
      </c>
      <c r="N37" s="96">
        <f>Odessa!N37+MAX(145,N$2*вспомогат!$J$11)</f>
        <v>1661.8</v>
      </c>
      <c r="O37" s="96">
        <f>Odessa!O37+MAX(145,O$2*вспомогат!$J$11)</f>
        <v>1870.4</v>
      </c>
      <c r="P37" s="96">
        <f>Odessa!P37+MAX(145,P$2*вспомогат!$J$11)</f>
        <v>2079</v>
      </c>
      <c r="Q37" s="96">
        <f>Odessa!Q37+MAX(145,Q$2*вспомогат!$J$11)</f>
        <v>2237.6</v>
      </c>
      <c r="R37" s="96">
        <f>Odessa!R37+MAX(145,R$2*вспомогат!$J$11)</f>
        <v>2446.1999999999998</v>
      </c>
      <c r="S37" s="96">
        <f>Odessa!S37+MAX(145,S$2*вспомогат!$J$11)</f>
        <v>2654.8</v>
      </c>
      <c r="T37" s="96">
        <f>Odessa!T37+MAX(145,T$2*вспомогат!$J$11)</f>
        <v>2863.3999999999996</v>
      </c>
      <c r="U37" s="96">
        <f>Odessa!U37+MAX(145,U$2*вспомогат!$J$11)</f>
        <v>3072</v>
      </c>
      <c r="V37" s="96">
        <f>Odessa!V37+MAX(145,V$2*вспомогат!$J$11)</f>
        <v>3280.6</v>
      </c>
      <c r="W37" s="96">
        <f>Odessa!W37+MAX(145,W$2*вспомогат!$J$11)</f>
        <v>3489.2</v>
      </c>
      <c r="X37" s="96">
        <f>Odessa!X37+MAX(145,X$2*вспомогат!$J$11)</f>
        <v>3697.8</v>
      </c>
      <c r="Y37" s="96">
        <f>Odessa!Y37+MAX(145,Y$2*вспомогат!$J$11)</f>
        <v>3906.3999999999996</v>
      </c>
      <c r="Z37" s="96">
        <f>Odessa!Z37+MAX(145,Z$2*вспомогат!$J$11)</f>
        <v>4115</v>
      </c>
    </row>
    <row r="38" spans="2:26">
      <c r="B38" s="88" t="s">
        <v>49</v>
      </c>
      <c r="C38" s="88" t="s">
        <v>39</v>
      </c>
      <c r="D38" s="89" t="s">
        <v>9</v>
      </c>
      <c r="E38" s="94"/>
      <c r="F38" s="95"/>
      <c r="G38" s="96">
        <f>Odessa!G38+MAX(145,G$2*вспомогат!$J$11)</f>
        <v>318.60000000000002</v>
      </c>
      <c r="H38" s="96">
        <f>Odessa!H38+MAX(145,H$2*вспомогат!$J$11)</f>
        <v>449.2</v>
      </c>
      <c r="I38" s="96">
        <f>Odessa!I38+MAX(145,I$2*вспомогат!$J$11)</f>
        <v>579.79999999999995</v>
      </c>
      <c r="J38" s="96">
        <f>Odessa!J38+MAX(145,J$2*вспомогат!$J$11)</f>
        <v>710.4</v>
      </c>
      <c r="K38" s="96">
        <f>Odessa!K38+MAX(145,K$2*вспомогат!$J$11)</f>
        <v>791</v>
      </c>
      <c r="L38" s="96">
        <f>Odessa!L38+MAX(145,L$2*вспомогат!$J$11)</f>
        <v>926.59999999999991</v>
      </c>
      <c r="M38" s="96">
        <f>Odessa!M38+MAX(145,M$2*вспомогат!$J$11)</f>
        <v>1082.1999999999998</v>
      </c>
      <c r="N38" s="96">
        <f>Odessa!N38+MAX(145,N$2*вспомогат!$J$11)</f>
        <v>1237.8</v>
      </c>
      <c r="O38" s="96">
        <f>Odessa!O38+MAX(145,O$2*вспомогат!$J$11)</f>
        <v>1393.4</v>
      </c>
      <c r="P38" s="96">
        <f>Odessa!P38+MAX(145,P$2*вспомогат!$J$11)</f>
        <v>1549</v>
      </c>
      <c r="Q38" s="96">
        <f>Odessa!Q38+MAX(145,Q$2*вспомогат!$J$11)</f>
        <v>1654.6</v>
      </c>
      <c r="R38" s="96">
        <f>Odessa!R38+MAX(145,R$2*вспомогат!$J$11)</f>
        <v>1810.1999999999998</v>
      </c>
      <c r="S38" s="96">
        <f>Odessa!S38+MAX(145,S$2*вспомогат!$J$11)</f>
        <v>1965.8</v>
      </c>
      <c r="T38" s="96">
        <f>Odessa!T38+MAX(145,T$2*вспомогат!$J$11)</f>
        <v>2121.3999999999996</v>
      </c>
      <c r="U38" s="96">
        <f>Odessa!U38+MAX(145,U$2*вспомогат!$J$11)</f>
        <v>2277</v>
      </c>
      <c r="V38" s="96">
        <f>Odessa!V38+MAX(145,V$2*вспомогат!$J$11)</f>
        <v>2432.6</v>
      </c>
      <c r="W38" s="96">
        <f>Odessa!W38+MAX(145,W$2*вспомогат!$J$11)</f>
        <v>2588.1999999999998</v>
      </c>
      <c r="X38" s="96">
        <f>Odessa!X38+MAX(145,X$2*вспомогат!$J$11)</f>
        <v>2743.8</v>
      </c>
      <c r="Y38" s="96">
        <f>Odessa!Y38+MAX(145,Y$2*вспомогат!$J$11)</f>
        <v>2899.3999999999996</v>
      </c>
      <c r="Z38" s="96">
        <f>Odessa!Z38+MAX(145,Z$2*вспомогат!$J$11)</f>
        <v>3055</v>
      </c>
    </row>
    <row r="39" spans="2:26">
      <c r="B39" s="88" t="s">
        <v>50</v>
      </c>
      <c r="C39" s="88" t="s">
        <v>39</v>
      </c>
      <c r="D39" s="89" t="s">
        <v>9</v>
      </c>
      <c r="E39" s="94"/>
      <c r="F39" s="95"/>
      <c r="G39" s="96">
        <f>Odessa!G39+MAX(145,G$2*вспомогат!$J$11)</f>
        <v>360.6</v>
      </c>
      <c r="H39" s="96">
        <f>Odessa!H39+MAX(145,H$2*вспомогат!$J$11)</f>
        <v>533.20000000000005</v>
      </c>
      <c r="I39" s="96">
        <f>Odessa!I39+MAX(145,I$2*вспомогат!$J$11)</f>
        <v>705.8</v>
      </c>
      <c r="J39" s="96">
        <f>Odessa!J39+MAX(145,J$2*вспомогат!$J$11)</f>
        <v>878.4</v>
      </c>
      <c r="K39" s="96">
        <f>Odessa!K39+MAX(145,K$2*вспомогат!$J$11)</f>
        <v>1001</v>
      </c>
      <c r="L39" s="96">
        <f>Odessa!L39+MAX(145,L$2*вспомогат!$J$11)</f>
        <v>1178.5999999999999</v>
      </c>
      <c r="M39" s="96">
        <f>Odessa!M39+MAX(145,M$2*вспомогат!$J$11)</f>
        <v>1376.1999999999998</v>
      </c>
      <c r="N39" s="96">
        <f>Odessa!N39+MAX(145,N$2*вспомогат!$J$11)</f>
        <v>1573.8</v>
      </c>
      <c r="O39" s="96">
        <f>Odessa!O39+MAX(145,O$2*вспомогат!$J$11)</f>
        <v>1771.4</v>
      </c>
      <c r="P39" s="96">
        <f>Odessa!P39+MAX(145,P$2*вспомогат!$J$11)</f>
        <v>1969</v>
      </c>
      <c r="Q39" s="96">
        <f>Odessa!Q39+MAX(145,Q$2*вспомогат!$J$11)</f>
        <v>2116.6</v>
      </c>
      <c r="R39" s="96">
        <f>Odessa!R39+MAX(145,R$2*вспомогат!$J$11)</f>
        <v>2314.1999999999998</v>
      </c>
      <c r="S39" s="96">
        <f>Odessa!S39+MAX(145,S$2*вспомогат!$J$11)</f>
        <v>2511.8000000000002</v>
      </c>
      <c r="T39" s="96">
        <f>Odessa!T39+MAX(145,T$2*вспомогат!$J$11)</f>
        <v>2709.3999999999996</v>
      </c>
      <c r="U39" s="96">
        <f>Odessa!U39+MAX(145,U$2*вспомогат!$J$11)</f>
        <v>2907</v>
      </c>
      <c r="V39" s="96">
        <f>Odessa!V39+MAX(145,V$2*вспомогат!$J$11)</f>
        <v>3104.6</v>
      </c>
      <c r="W39" s="96">
        <f>Odessa!W39+MAX(145,W$2*вспомогат!$J$11)</f>
        <v>3302.2</v>
      </c>
      <c r="X39" s="96">
        <f>Odessa!X39+MAX(145,X$2*вспомогат!$J$11)</f>
        <v>3499.8</v>
      </c>
      <c r="Y39" s="96">
        <f>Odessa!Y39+MAX(145,Y$2*вспомогат!$J$11)</f>
        <v>3697.3999999999996</v>
      </c>
      <c r="Z39" s="96">
        <f>Odessa!Z39+MAX(145,Z$2*вспомогат!$J$11)</f>
        <v>3895</v>
      </c>
    </row>
    <row r="40" spans="2:26">
      <c r="B40" s="88" t="s">
        <v>51</v>
      </c>
      <c r="C40" s="88" t="s">
        <v>39</v>
      </c>
      <c r="D40" s="89" t="s">
        <v>9</v>
      </c>
      <c r="E40" s="94"/>
      <c r="F40" s="95"/>
      <c r="G40" s="96">
        <f>Odessa!G40+MAX(145,G$2*вспомогат!$J$11)</f>
        <v>330.6</v>
      </c>
      <c r="H40" s="96">
        <f>Odessa!H40+MAX(145,H$2*вспомогат!$J$11)</f>
        <v>473.2</v>
      </c>
      <c r="I40" s="96">
        <f>Odessa!I40+MAX(145,I$2*вспомогат!$J$11)</f>
        <v>615.79999999999995</v>
      </c>
      <c r="J40" s="96">
        <f>Odessa!J40+MAX(145,J$2*вспомогат!$J$11)</f>
        <v>758.4</v>
      </c>
      <c r="K40" s="96">
        <f>Odessa!K40+MAX(145,K$2*вспомогат!$J$11)</f>
        <v>851</v>
      </c>
      <c r="L40" s="96">
        <f>Odessa!L40+MAX(145,L$2*вспомогат!$J$11)</f>
        <v>998.59999999999991</v>
      </c>
      <c r="M40" s="96">
        <f>Odessa!M40+MAX(145,M$2*вспомогат!$J$11)</f>
        <v>1166.1999999999998</v>
      </c>
      <c r="N40" s="96">
        <f>Odessa!N40+MAX(145,N$2*вспомогат!$J$11)</f>
        <v>1333.8</v>
      </c>
      <c r="O40" s="96">
        <f>Odessa!O40+MAX(145,O$2*вспомогат!$J$11)</f>
        <v>1501.4</v>
      </c>
      <c r="P40" s="96">
        <f>Odessa!P40+MAX(145,P$2*вспомогат!$J$11)</f>
        <v>1669</v>
      </c>
      <c r="Q40" s="96">
        <f>Odessa!Q40+MAX(145,Q$2*вспомогат!$J$11)</f>
        <v>1786.6</v>
      </c>
      <c r="R40" s="96">
        <f>Odessa!R40+MAX(145,R$2*вспомогат!$J$11)</f>
        <v>1954.1999999999998</v>
      </c>
      <c r="S40" s="96">
        <f>Odessa!S40+MAX(145,S$2*вспомогат!$J$11)</f>
        <v>2121.8000000000002</v>
      </c>
      <c r="T40" s="96">
        <f>Odessa!T40+MAX(145,T$2*вспомогат!$J$11)</f>
        <v>2289.3999999999996</v>
      </c>
      <c r="U40" s="96">
        <f>Odessa!U40+MAX(145,U$2*вспомогат!$J$11)</f>
        <v>2457</v>
      </c>
      <c r="V40" s="96">
        <f>Odessa!V40+MAX(145,V$2*вспомогат!$J$11)</f>
        <v>2624.6</v>
      </c>
      <c r="W40" s="96">
        <f>Odessa!W40+MAX(145,W$2*вспомогат!$J$11)</f>
        <v>2792.2</v>
      </c>
      <c r="X40" s="96">
        <f>Odessa!X40+MAX(145,X$2*вспомогат!$J$11)</f>
        <v>2959.8</v>
      </c>
      <c r="Y40" s="96">
        <f>Odessa!Y40+MAX(145,Y$2*вспомогат!$J$11)</f>
        <v>3127.3999999999996</v>
      </c>
      <c r="Z40" s="96">
        <f>Odessa!Z40+MAX(145,Z$2*вспомогат!$J$11)</f>
        <v>3295</v>
      </c>
    </row>
    <row r="41" spans="2:26">
      <c r="B41" s="88" t="s">
        <v>52</v>
      </c>
      <c r="C41" s="88" t="s">
        <v>53</v>
      </c>
      <c r="D41" s="89" t="s">
        <v>9</v>
      </c>
      <c r="E41" s="94"/>
      <c r="F41" s="95"/>
      <c r="G41" s="96">
        <f>Odessa!G41+MAX(145,G$2*вспомогат!$J$11)</f>
        <v>315.60000000000002</v>
      </c>
      <c r="H41" s="96">
        <f>Odessa!H41+MAX(145,H$2*вспомогат!$J$11)</f>
        <v>443.2</v>
      </c>
      <c r="I41" s="96">
        <f>Odessa!I41+MAX(145,I$2*вспомогат!$J$11)</f>
        <v>570.79999999999995</v>
      </c>
      <c r="J41" s="96">
        <f>Odessa!J41+MAX(145,J$2*вспомогат!$J$11)</f>
        <v>698.4</v>
      </c>
      <c r="K41" s="96">
        <f>Odessa!K41+MAX(145,K$2*вспомогат!$J$11)</f>
        <v>776</v>
      </c>
      <c r="L41" s="96">
        <f>Odessa!L41+MAX(145,L$2*вспомогат!$J$11)</f>
        <v>908.59999999999991</v>
      </c>
      <c r="M41" s="96">
        <f>Odessa!M41+MAX(145,M$2*вспомогат!$J$11)</f>
        <v>1061.1999999999998</v>
      </c>
      <c r="N41" s="96">
        <f>Odessa!N41+MAX(145,N$2*вспомогат!$J$11)</f>
        <v>1213.8</v>
      </c>
      <c r="O41" s="96">
        <f>Odessa!O41+MAX(145,O$2*вспомогат!$J$11)</f>
        <v>1366.4</v>
      </c>
      <c r="P41" s="96">
        <f>Odessa!P41+MAX(145,P$2*вспомогат!$J$11)</f>
        <v>1519</v>
      </c>
      <c r="Q41" s="96">
        <f>Odessa!Q41+MAX(145,Q$2*вспомогат!$J$11)</f>
        <v>1621.6</v>
      </c>
      <c r="R41" s="96">
        <f>Odessa!R41+MAX(145,R$2*вспомогат!$J$11)</f>
        <v>1774.1999999999998</v>
      </c>
      <c r="S41" s="96">
        <f>Odessa!S41+MAX(145,S$2*вспомогат!$J$11)</f>
        <v>1926.8</v>
      </c>
      <c r="T41" s="96">
        <f>Odessa!T41+MAX(145,T$2*вспомогат!$J$11)</f>
        <v>2079.3999999999996</v>
      </c>
      <c r="U41" s="96">
        <f>Odessa!U41+MAX(145,U$2*вспомогат!$J$11)</f>
        <v>2232</v>
      </c>
      <c r="V41" s="96">
        <f>Odessa!V41+MAX(145,V$2*вспомогат!$J$11)</f>
        <v>2384.6</v>
      </c>
      <c r="W41" s="96">
        <f>Odessa!W41+MAX(145,W$2*вспомогат!$J$11)</f>
        <v>2537.1999999999998</v>
      </c>
      <c r="X41" s="96">
        <f>Odessa!X41+MAX(145,X$2*вспомогат!$J$11)</f>
        <v>2689.8</v>
      </c>
      <c r="Y41" s="96">
        <f>Odessa!Y41+MAX(145,Y$2*вспомогат!$J$11)</f>
        <v>2842.3999999999996</v>
      </c>
      <c r="Z41" s="96">
        <f>Odessa!Z41+MAX(145,Z$2*вспомогат!$J$11)</f>
        <v>2995</v>
      </c>
    </row>
    <row r="42" spans="2:26">
      <c r="B42" s="88" t="s">
        <v>54</v>
      </c>
      <c r="C42" s="88" t="s">
        <v>53</v>
      </c>
      <c r="D42" s="89" t="s">
        <v>9</v>
      </c>
      <c r="E42" s="94"/>
      <c r="F42" s="95"/>
      <c r="G42" s="96">
        <f>Odessa!G42+MAX(145,G$2*вспомогат!$J$11)</f>
        <v>315.60000000000002</v>
      </c>
      <c r="H42" s="96">
        <f>Odessa!H42+MAX(145,H$2*вспомогат!$J$11)</f>
        <v>443.2</v>
      </c>
      <c r="I42" s="96">
        <f>Odessa!I42+MAX(145,I$2*вспомогат!$J$11)</f>
        <v>570.79999999999995</v>
      </c>
      <c r="J42" s="96">
        <f>Odessa!J42+MAX(145,J$2*вспомогат!$J$11)</f>
        <v>698.4</v>
      </c>
      <c r="K42" s="96">
        <f>Odessa!K42+MAX(145,K$2*вспомогат!$J$11)</f>
        <v>776</v>
      </c>
      <c r="L42" s="96">
        <f>Odessa!L42+MAX(145,L$2*вспомогат!$J$11)</f>
        <v>908.59999999999991</v>
      </c>
      <c r="M42" s="96">
        <f>Odessa!M42+MAX(145,M$2*вспомогат!$J$11)</f>
        <v>1061.1999999999998</v>
      </c>
      <c r="N42" s="96">
        <f>Odessa!N42+MAX(145,N$2*вспомогат!$J$11)</f>
        <v>1213.8</v>
      </c>
      <c r="O42" s="96">
        <f>Odessa!O42+MAX(145,O$2*вспомогат!$J$11)</f>
        <v>1366.4</v>
      </c>
      <c r="P42" s="96">
        <f>Odessa!P42+MAX(145,P$2*вспомогат!$J$11)</f>
        <v>1519</v>
      </c>
      <c r="Q42" s="96">
        <f>Odessa!Q42+MAX(145,Q$2*вспомогат!$J$11)</f>
        <v>1621.6</v>
      </c>
      <c r="R42" s="96">
        <f>Odessa!R42+MAX(145,R$2*вспомогат!$J$11)</f>
        <v>1774.1999999999998</v>
      </c>
      <c r="S42" s="96">
        <f>Odessa!S42+MAX(145,S$2*вспомогат!$J$11)</f>
        <v>1926.8</v>
      </c>
      <c r="T42" s="96">
        <f>Odessa!T42+MAX(145,T$2*вспомогат!$J$11)</f>
        <v>2079.3999999999996</v>
      </c>
      <c r="U42" s="96">
        <f>Odessa!U42+MAX(145,U$2*вспомогат!$J$11)</f>
        <v>2232</v>
      </c>
      <c r="V42" s="96">
        <f>Odessa!V42+MAX(145,V$2*вспомогат!$J$11)</f>
        <v>2384.6</v>
      </c>
      <c r="W42" s="96">
        <f>Odessa!W42+MAX(145,W$2*вспомогат!$J$11)</f>
        <v>2537.1999999999998</v>
      </c>
      <c r="X42" s="96">
        <f>Odessa!X42+MAX(145,X$2*вспомогат!$J$11)</f>
        <v>2689.8</v>
      </c>
      <c r="Y42" s="96">
        <f>Odessa!Y42+MAX(145,Y$2*вспомогат!$J$11)</f>
        <v>2842.3999999999996</v>
      </c>
      <c r="Z42" s="96">
        <f>Odessa!Z42+MAX(145,Z$2*вспомогат!$J$11)</f>
        <v>2995</v>
      </c>
    </row>
    <row r="43" spans="2:26">
      <c r="B43" s="88" t="s">
        <v>55</v>
      </c>
      <c r="C43" s="88" t="s">
        <v>53</v>
      </c>
      <c r="D43" s="89" t="s">
        <v>9</v>
      </c>
      <c r="E43" s="94"/>
      <c r="F43" s="95"/>
      <c r="G43" s="96">
        <f>Odessa!G43+MAX(145,G$2*вспомогат!$J$11)</f>
        <v>315.60000000000002</v>
      </c>
      <c r="H43" s="96">
        <f>Odessa!H43+MAX(145,H$2*вспомогат!$J$11)</f>
        <v>443.2</v>
      </c>
      <c r="I43" s="96">
        <f>Odessa!I43+MAX(145,I$2*вспомогат!$J$11)</f>
        <v>570.79999999999995</v>
      </c>
      <c r="J43" s="96">
        <f>Odessa!J43+MAX(145,J$2*вспомогат!$J$11)</f>
        <v>698.4</v>
      </c>
      <c r="K43" s="96">
        <f>Odessa!K43+MAX(145,K$2*вспомогат!$J$11)</f>
        <v>776</v>
      </c>
      <c r="L43" s="96">
        <f>Odessa!L43+MAX(145,L$2*вспомогат!$J$11)</f>
        <v>908.59999999999991</v>
      </c>
      <c r="M43" s="96">
        <f>Odessa!M43+MAX(145,M$2*вспомогат!$J$11)</f>
        <v>1061.1999999999998</v>
      </c>
      <c r="N43" s="96">
        <f>Odessa!N43+MAX(145,N$2*вспомогат!$J$11)</f>
        <v>1213.8</v>
      </c>
      <c r="O43" s="96">
        <f>Odessa!O43+MAX(145,O$2*вспомогат!$J$11)</f>
        <v>1366.4</v>
      </c>
      <c r="P43" s="96">
        <f>Odessa!P43+MAX(145,P$2*вспомогат!$J$11)</f>
        <v>1519</v>
      </c>
      <c r="Q43" s="96">
        <f>Odessa!Q43+MAX(145,Q$2*вспомогат!$J$11)</f>
        <v>1621.6</v>
      </c>
      <c r="R43" s="96">
        <f>Odessa!R43+MAX(145,R$2*вспомогат!$J$11)</f>
        <v>1774.1999999999998</v>
      </c>
      <c r="S43" s="96">
        <f>Odessa!S43+MAX(145,S$2*вспомогат!$J$11)</f>
        <v>1926.8</v>
      </c>
      <c r="T43" s="96">
        <f>Odessa!T43+MAX(145,T$2*вспомогат!$J$11)</f>
        <v>2079.3999999999996</v>
      </c>
      <c r="U43" s="96">
        <f>Odessa!U43+MAX(145,U$2*вспомогат!$J$11)</f>
        <v>2232</v>
      </c>
      <c r="V43" s="96">
        <f>Odessa!V43+MAX(145,V$2*вспомогат!$J$11)</f>
        <v>2384.6</v>
      </c>
      <c r="W43" s="96">
        <f>Odessa!W43+MAX(145,W$2*вспомогат!$J$11)</f>
        <v>2537.1999999999998</v>
      </c>
      <c r="X43" s="96">
        <f>Odessa!X43+MAX(145,X$2*вспомогат!$J$11)</f>
        <v>2689.8</v>
      </c>
      <c r="Y43" s="96">
        <f>Odessa!Y43+MAX(145,Y$2*вспомогат!$J$11)</f>
        <v>2842.3999999999996</v>
      </c>
      <c r="Z43" s="96">
        <f>Odessa!Z43+MAX(145,Z$2*вспомогат!$J$11)</f>
        <v>2995</v>
      </c>
    </row>
    <row r="44" spans="2:26">
      <c r="B44" s="88" t="s">
        <v>56</v>
      </c>
      <c r="C44" s="88" t="s">
        <v>53</v>
      </c>
      <c r="D44" s="89" t="s">
        <v>9</v>
      </c>
      <c r="E44" s="94"/>
      <c r="F44" s="95"/>
      <c r="G44" s="96">
        <f>Odessa!G44+MAX(145,G$2*вспомогат!$J$11)</f>
        <v>315.60000000000002</v>
      </c>
      <c r="H44" s="96">
        <f>Odessa!H44+MAX(145,H$2*вспомогат!$J$11)</f>
        <v>443.2</v>
      </c>
      <c r="I44" s="96">
        <f>Odessa!I44+MAX(145,I$2*вспомогат!$J$11)</f>
        <v>570.79999999999995</v>
      </c>
      <c r="J44" s="96">
        <f>Odessa!J44+MAX(145,J$2*вспомогат!$J$11)</f>
        <v>698.4</v>
      </c>
      <c r="K44" s="96">
        <f>Odessa!K44+MAX(145,K$2*вспомогат!$J$11)</f>
        <v>776</v>
      </c>
      <c r="L44" s="96">
        <f>Odessa!L44+MAX(145,L$2*вспомогат!$J$11)</f>
        <v>908.59999999999991</v>
      </c>
      <c r="M44" s="96">
        <f>Odessa!M44+MAX(145,M$2*вспомогат!$J$11)</f>
        <v>1061.1999999999998</v>
      </c>
      <c r="N44" s="96">
        <f>Odessa!N44+MAX(145,N$2*вспомогат!$J$11)</f>
        <v>1213.8</v>
      </c>
      <c r="O44" s="96">
        <f>Odessa!O44+MAX(145,O$2*вспомогат!$J$11)</f>
        <v>1366.4</v>
      </c>
      <c r="P44" s="96">
        <f>Odessa!P44+MAX(145,P$2*вспомогат!$J$11)</f>
        <v>1519</v>
      </c>
      <c r="Q44" s="96">
        <f>Odessa!Q44+MAX(145,Q$2*вспомогат!$J$11)</f>
        <v>1621.6</v>
      </c>
      <c r="R44" s="96">
        <f>Odessa!R44+MAX(145,R$2*вспомогат!$J$11)</f>
        <v>1774.1999999999998</v>
      </c>
      <c r="S44" s="96">
        <f>Odessa!S44+MAX(145,S$2*вспомогат!$J$11)</f>
        <v>1926.8</v>
      </c>
      <c r="T44" s="96">
        <f>Odessa!T44+MAX(145,T$2*вспомогат!$J$11)</f>
        <v>2079.3999999999996</v>
      </c>
      <c r="U44" s="96">
        <f>Odessa!U44+MAX(145,U$2*вспомогат!$J$11)</f>
        <v>2232</v>
      </c>
      <c r="V44" s="96">
        <f>Odessa!V44+MAX(145,V$2*вспомогат!$J$11)</f>
        <v>2384.6</v>
      </c>
      <c r="W44" s="96">
        <f>Odessa!W44+MAX(145,W$2*вспомогат!$J$11)</f>
        <v>2537.1999999999998</v>
      </c>
      <c r="X44" s="96">
        <f>Odessa!X44+MAX(145,X$2*вспомогат!$J$11)</f>
        <v>2689.8</v>
      </c>
      <c r="Y44" s="96">
        <f>Odessa!Y44+MAX(145,Y$2*вспомогат!$J$11)</f>
        <v>2842.3999999999996</v>
      </c>
      <c r="Z44" s="96">
        <f>Odessa!Z44+MAX(145,Z$2*вспомогат!$J$11)</f>
        <v>2995</v>
      </c>
    </row>
    <row r="45" spans="2:26">
      <c r="B45" s="88" t="s">
        <v>59</v>
      </c>
      <c r="C45" s="88" t="s">
        <v>60</v>
      </c>
      <c r="D45" s="89" t="s">
        <v>13</v>
      </c>
      <c r="E45" s="94"/>
      <c r="F45" s="95"/>
      <c r="G45" s="96">
        <f>Odessa!G45+MAX(145,G$2*вспомогат!$J$11)</f>
        <v>287.5090909090909</v>
      </c>
      <c r="H45" s="96">
        <f>Odessa!H45+MAX(145,H$2*вспомогат!$J$11)</f>
        <v>387.0181818181818</v>
      </c>
      <c r="I45" s="96">
        <f>Odessa!I45+MAX(145,I$2*вспомогат!$J$11)</f>
        <v>486.5272727272727</v>
      </c>
      <c r="J45" s="96">
        <f>Odessa!J45+MAX(145,J$2*вспомогат!$J$11)</f>
        <v>586.0363636363636</v>
      </c>
      <c r="K45" s="96">
        <f>Odessa!K45+MAX(145,K$2*вспомогат!$J$11)</f>
        <v>635.5454545454545</v>
      </c>
      <c r="L45" s="96">
        <f>Odessa!L45+MAX(145,L$2*вспомогат!$J$11)</f>
        <v>740.0545454545454</v>
      </c>
      <c r="M45" s="96">
        <f>Odessa!M45+MAX(145,M$2*вспомогат!$J$11)</f>
        <v>864.56363636363631</v>
      </c>
      <c r="N45" s="96">
        <f>Odessa!N45+MAX(145,N$2*вспомогат!$J$11)</f>
        <v>989.07272727272721</v>
      </c>
      <c r="O45" s="96">
        <f>Odessa!O45+MAX(145,O$2*вспомогат!$J$11)</f>
        <v>1113.5818181818181</v>
      </c>
      <c r="P45" s="96">
        <f>Odessa!P45+MAX(145,P$2*вспомогат!$J$11)</f>
        <v>1238.090909090909</v>
      </c>
      <c r="Q45" s="96">
        <f>Odessa!Q45+MAX(145,Q$2*вспомогат!$J$11)</f>
        <v>1312.6</v>
      </c>
      <c r="R45" s="96">
        <f>Odessa!R45+MAX(145,R$2*вспомогат!$J$11)</f>
        <v>1437.1090909090908</v>
      </c>
      <c r="S45" s="96">
        <f>Odessa!S45+MAX(145,S$2*вспомогат!$J$11)</f>
        <v>1561.6181818181817</v>
      </c>
      <c r="T45" s="96">
        <f>Odessa!T45+MAX(145,T$2*вспомогат!$J$11)</f>
        <v>1686.1272727272726</v>
      </c>
      <c r="U45" s="96">
        <f>Odessa!U45+MAX(145,U$2*вспомогат!$J$11)</f>
        <v>1810.6363636363635</v>
      </c>
      <c r="V45" s="96">
        <f>Odessa!V45+MAX(145,V$2*вспомогат!$J$11)</f>
        <v>1935.1454545454544</v>
      </c>
      <c r="W45" s="96">
        <f>Odessa!W45+MAX(145,W$2*вспомогат!$J$11)</f>
        <v>2059.6545454545453</v>
      </c>
      <c r="X45" s="96">
        <f>Odessa!X45+MAX(145,X$2*вспомогат!$J$11)</f>
        <v>2184.1636363636362</v>
      </c>
      <c r="Y45" s="96">
        <f>Odessa!Y45+MAX(145,Y$2*вспомогат!$J$11)</f>
        <v>2308.6727272727271</v>
      </c>
      <c r="Z45" s="96">
        <f>Odessa!Z45+MAX(145,Z$2*вспомогат!$J$11)</f>
        <v>2433.181818181818</v>
      </c>
    </row>
    <row r="46" spans="2:26">
      <c r="B46" s="88" t="s">
        <v>61</v>
      </c>
      <c r="C46" s="88" t="s">
        <v>60</v>
      </c>
      <c r="D46" s="89" t="s">
        <v>13</v>
      </c>
      <c r="E46" s="94"/>
      <c r="F46" s="95"/>
      <c r="G46" s="96">
        <f>Odessa!G46+MAX(145,G$2*вспомогат!$J$11)</f>
        <v>287.5090909090909</v>
      </c>
      <c r="H46" s="96">
        <f>Odessa!H46+MAX(145,H$2*вспомогат!$J$11)</f>
        <v>387.0181818181818</v>
      </c>
      <c r="I46" s="96">
        <f>Odessa!I46+MAX(145,I$2*вспомогат!$J$11)</f>
        <v>486.5272727272727</v>
      </c>
      <c r="J46" s="96">
        <f>Odessa!J46+MAX(145,J$2*вспомогат!$J$11)</f>
        <v>586.0363636363636</v>
      </c>
      <c r="K46" s="96">
        <f>Odessa!K46+MAX(145,K$2*вспомогат!$J$11)</f>
        <v>635.5454545454545</v>
      </c>
      <c r="L46" s="96">
        <f>Odessa!L46+MAX(145,L$2*вспомогат!$J$11)</f>
        <v>740.0545454545454</v>
      </c>
      <c r="M46" s="96">
        <f>Odessa!M46+MAX(145,M$2*вспомогат!$J$11)</f>
        <v>864.56363636363631</v>
      </c>
      <c r="N46" s="96">
        <f>Odessa!N46+MAX(145,N$2*вспомогат!$J$11)</f>
        <v>989.07272727272721</v>
      </c>
      <c r="O46" s="96">
        <f>Odessa!O46+MAX(145,O$2*вспомогат!$J$11)</f>
        <v>1113.5818181818181</v>
      </c>
      <c r="P46" s="96">
        <f>Odessa!P46+MAX(145,P$2*вспомогат!$J$11)</f>
        <v>1238.090909090909</v>
      </c>
      <c r="Q46" s="96">
        <f>Odessa!Q46+MAX(145,Q$2*вспомогат!$J$11)</f>
        <v>1312.6</v>
      </c>
      <c r="R46" s="96">
        <f>Odessa!R46+MAX(145,R$2*вспомогат!$J$11)</f>
        <v>1437.1090909090908</v>
      </c>
      <c r="S46" s="96">
        <f>Odessa!S46+MAX(145,S$2*вспомогат!$J$11)</f>
        <v>1561.6181818181817</v>
      </c>
      <c r="T46" s="96">
        <f>Odessa!T46+MAX(145,T$2*вспомогат!$J$11)</f>
        <v>1686.1272727272726</v>
      </c>
      <c r="U46" s="96">
        <f>Odessa!U46+MAX(145,U$2*вспомогат!$J$11)</f>
        <v>1810.6363636363635</v>
      </c>
      <c r="V46" s="96">
        <f>Odessa!V46+MAX(145,V$2*вспомогат!$J$11)</f>
        <v>1935.1454545454544</v>
      </c>
      <c r="W46" s="96">
        <f>Odessa!W46+MAX(145,W$2*вспомогат!$J$11)</f>
        <v>2059.6545454545453</v>
      </c>
      <c r="X46" s="96">
        <f>Odessa!X46+MAX(145,X$2*вспомогат!$J$11)</f>
        <v>2184.1636363636362</v>
      </c>
      <c r="Y46" s="96">
        <f>Odessa!Y46+MAX(145,Y$2*вспомогат!$J$11)</f>
        <v>2308.6727272727271</v>
      </c>
      <c r="Z46" s="96">
        <f>Odessa!Z46+MAX(145,Z$2*вспомогат!$J$11)</f>
        <v>2433.181818181818</v>
      </c>
    </row>
    <row r="47" spans="2:26">
      <c r="B47" s="88" t="s">
        <v>62</v>
      </c>
      <c r="C47" s="88" t="s">
        <v>60</v>
      </c>
      <c r="D47" s="89" t="s">
        <v>13</v>
      </c>
      <c r="E47" s="94"/>
      <c r="F47" s="95"/>
      <c r="G47" s="96">
        <f>Odessa!G47+MAX(145,G$2*вспомогат!$J$11)</f>
        <v>287.5090909090909</v>
      </c>
      <c r="H47" s="96">
        <f>Odessa!H47+MAX(145,H$2*вспомогат!$J$11)</f>
        <v>387.0181818181818</v>
      </c>
      <c r="I47" s="96">
        <f>Odessa!I47+MAX(145,I$2*вспомогат!$J$11)</f>
        <v>486.5272727272727</v>
      </c>
      <c r="J47" s="96">
        <f>Odessa!J47+MAX(145,J$2*вспомогат!$J$11)</f>
        <v>586.0363636363636</v>
      </c>
      <c r="K47" s="96">
        <f>Odessa!K47+MAX(145,K$2*вспомогат!$J$11)</f>
        <v>635.5454545454545</v>
      </c>
      <c r="L47" s="96">
        <f>Odessa!L47+MAX(145,L$2*вспомогат!$J$11)</f>
        <v>740.0545454545454</v>
      </c>
      <c r="M47" s="96">
        <f>Odessa!M47+MAX(145,M$2*вспомогат!$J$11)</f>
        <v>864.56363636363631</v>
      </c>
      <c r="N47" s="96">
        <f>Odessa!N47+MAX(145,N$2*вспомогат!$J$11)</f>
        <v>989.07272727272721</v>
      </c>
      <c r="O47" s="96">
        <f>Odessa!O47+MAX(145,O$2*вспомогат!$J$11)</f>
        <v>1113.5818181818181</v>
      </c>
      <c r="P47" s="96">
        <f>Odessa!P47+MAX(145,P$2*вспомогат!$J$11)</f>
        <v>1238.090909090909</v>
      </c>
      <c r="Q47" s="96">
        <f>Odessa!Q47+MAX(145,Q$2*вспомогат!$J$11)</f>
        <v>1312.6</v>
      </c>
      <c r="R47" s="96">
        <f>Odessa!R47+MAX(145,R$2*вспомогат!$J$11)</f>
        <v>1437.1090909090908</v>
      </c>
      <c r="S47" s="96">
        <f>Odessa!S47+MAX(145,S$2*вспомогат!$J$11)</f>
        <v>1561.6181818181817</v>
      </c>
      <c r="T47" s="96">
        <f>Odessa!T47+MAX(145,T$2*вспомогат!$J$11)</f>
        <v>1686.1272727272726</v>
      </c>
      <c r="U47" s="96">
        <f>Odessa!U47+MAX(145,U$2*вспомогат!$J$11)</f>
        <v>1810.6363636363635</v>
      </c>
      <c r="V47" s="96">
        <f>Odessa!V47+MAX(145,V$2*вспомогат!$J$11)</f>
        <v>1935.1454545454544</v>
      </c>
      <c r="W47" s="96">
        <f>Odessa!W47+MAX(145,W$2*вспомогат!$J$11)</f>
        <v>2059.6545454545453</v>
      </c>
      <c r="X47" s="96">
        <f>Odessa!X47+MAX(145,X$2*вспомогат!$J$11)</f>
        <v>2184.1636363636362</v>
      </c>
      <c r="Y47" s="96">
        <f>Odessa!Y47+MAX(145,Y$2*вспомогат!$J$11)</f>
        <v>2308.6727272727271</v>
      </c>
      <c r="Z47" s="96">
        <f>Odessa!Z47+MAX(145,Z$2*вспомогат!$J$11)</f>
        <v>2433.181818181818</v>
      </c>
    </row>
    <row r="48" spans="2:26">
      <c r="B48" s="88" t="s">
        <v>63</v>
      </c>
      <c r="C48" s="88" t="s">
        <v>60</v>
      </c>
      <c r="D48" s="89" t="s">
        <v>13</v>
      </c>
      <c r="E48" s="94"/>
      <c r="F48" s="95"/>
      <c r="G48" s="96">
        <f>Odessa!G48+MAX(145,G$2*вспомогат!$J$11)</f>
        <v>287.5090909090909</v>
      </c>
      <c r="H48" s="96">
        <f>Odessa!H48+MAX(145,H$2*вспомогат!$J$11)</f>
        <v>387.0181818181818</v>
      </c>
      <c r="I48" s="96">
        <f>Odessa!I48+MAX(145,I$2*вспомогат!$J$11)</f>
        <v>486.5272727272727</v>
      </c>
      <c r="J48" s="96">
        <f>Odessa!J48+MAX(145,J$2*вспомогат!$J$11)</f>
        <v>586.0363636363636</v>
      </c>
      <c r="K48" s="96">
        <f>Odessa!K48+MAX(145,K$2*вспомогат!$J$11)</f>
        <v>635.5454545454545</v>
      </c>
      <c r="L48" s="96">
        <f>Odessa!L48+MAX(145,L$2*вспомогат!$J$11)</f>
        <v>740.0545454545454</v>
      </c>
      <c r="M48" s="96">
        <f>Odessa!M48+MAX(145,M$2*вспомогат!$J$11)</f>
        <v>864.56363636363631</v>
      </c>
      <c r="N48" s="96">
        <f>Odessa!N48+MAX(145,N$2*вспомогат!$J$11)</f>
        <v>989.07272727272721</v>
      </c>
      <c r="O48" s="96">
        <f>Odessa!O48+MAX(145,O$2*вспомогат!$J$11)</f>
        <v>1113.5818181818181</v>
      </c>
      <c r="P48" s="96">
        <f>Odessa!P48+MAX(145,P$2*вспомогат!$J$11)</f>
        <v>1238.090909090909</v>
      </c>
      <c r="Q48" s="96">
        <f>Odessa!Q48+MAX(145,Q$2*вспомогат!$J$11)</f>
        <v>1312.6</v>
      </c>
      <c r="R48" s="96">
        <f>Odessa!R48+MAX(145,R$2*вспомогат!$J$11)</f>
        <v>1437.1090909090908</v>
      </c>
      <c r="S48" s="96">
        <f>Odessa!S48+MAX(145,S$2*вспомогат!$J$11)</f>
        <v>1561.6181818181817</v>
      </c>
      <c r="T48" s="96">
        <f>Odessa!T48+MAX(145,T$2*вспомогат!$J$11)</f>
        <v>1686.1272727272726</v>
      </c>
      <c r="U48" s="96">
        <f>Odessa!U48+MAX(145,U$2*вспомогат!$J$11)</f>
        <v>1810.6363636363635</v>
      </c>
      <c r="V48" s="96">
        <f>Odessa!V48+MAX(145,V$2*вспомогат!$J$11)</f>
        <v>1935.1454545454544</v>
      </c>
      <c r="W48" s="96">
        <f>Odessa!W48+MAX(145,W$2*вспомогат!$J$11)</f>
        <v>2059.6545454545453</v>
      </c>
      <c r="X48" s="96">
        <f>Odessa!X48+MAX(145,X$2*вспомогат!$J$11)</f>
        <v>2184.1636363636362</v>
      </c>
      <c r="Y48" s="96">
        <f>Odessa!Y48+MAX(145,Y$2*вспомогат!$J$11)</f>
        <v>2308.6727272727271</v>
      </c>
      <c r="Z48" s="96">
        <f>Odessa!Z48+MAX(145,Z$2*вспомогат!$J$11)</f>
        <v>2433.181818181818</v>
      </c>
    </row>
    <row r="49" spans="2:26">
      <c r="B49" s="88" t="s">
        <v>64</v>
      </c>
      <c r="C49" s="88" t="s">
        <v>60</v>
      </c>
      <c r="D49" s="89" t="s">
        <v>13</v>
      </c>
      <c r="E49" s="94"/>
      <c r="F49" s="95"/>
      <c r="G49" s="96">
        <f>Odessa!G49+MAX(145,G$2*вспомогат!$J$11)</f>
        <v>287.5090909090909</v>
      </c>
      <c r="H49" s="96">
        <f>Odessa!H49+MAX(145,H$2*вспомогат!$J$11)</f>
        <v>387.0181818181818</v>
      </c>
      <c r="I49" s="96">
        <f>Odessa!I49+MAX(145,I$2*вспомогат!$J$11)</f>
        <v>486.5272727272727</v>
      </c>
      <c r="J49" s="96">
        <f>Odessa!J49+MAX(145,J$2*вспомогат!$J$11)</f>
        <v>586.0363636363636</v>
      </c>
      <c r="K49" s="96">
        <f>Odessa!K49+MAX(145,K$2*вспомогат!$J$11)</f>
        <v>635.5454545454545</v>
      </c>
      <c r="L49" s="96">
        <f>Odessa!L49+MAX(145,L$2*вспомогат!$J$11)</f>
        <v>740.0545454545454</v>
      </c>
      <c r="M49" s="96">
        <f>Odessa!M49+MAX(145,M$2*вспомогат!$J$11)</f>
        <v>864.56363636363631</v>
      </c>
      <c r="N49" s="96">
        <f>Odessa!N49+MAX(145,N$2*вспомогат!$J$11)</f>
        <v>989.07272727272721</v>
      </c>
      <c r="O49" s="96">
        <f>Odessa!O49+MAX(145,O$2*вспомогат!$J$11)</f>
        <v>1113.5818181818181</v>
      </c>
      <c r="P49" s="96">
        <f>Odessa!P49+MAX(145,P$2*вспомогат!$J$11)</f>
        <v>1238.090909090909</v>
      </c>
      <c r="Q49" s="96">
        <f>Odessa!Q49+MAX(145,Q$2*вспомогат!$J$11)</f>
        <v>1312.6</v>
      </c>
      <c r="R49" s="96">
        <f>Odessa!R49+MAX(145,R$2*вспомогат!$J$11)</f>
        <v>1437.1090909090908</v>
      </c>
      <c r="S49" s="96">
        <f>Odessa!S49+MAX(145,S$2*вспомогат!$J$11)</f>
        <v>1561.6181818181817</v>
      </c>
      <c r="T49" s="96">
        <f>Odessa!T49+MAX(145,T$2*вспомогат!$J$11)</f>
        <v>1686.1272727272726</v>
      </c>
      <c r="U49" s="96">
        <f>Odessa!U49+MAX(145,U$2*вспомогат!$J$11)</f>
        <v>1810.6363636363635</v>
      </c>
      <c r="V49" s="96">
        <f>Odessa!V49+MAX(145,V$2*вспомогат!$J$11)</f>
        <v>1935.1454545454544</v>
      </c>
      <c r="W49" s="96">
        <f>Odessa!W49+MAX(145,W$2*вспомогат!$J$11)</f>
        <v>2059.6545454545453</v>
      </c>
      <c r="X49" s="96">
        <f>Odessa!X49+MAX(145,X$2*вспомогат!$J$11)</f>
        <v>2184.1636363636362</v>
      </c>
      <c r="Y49" s="96">
        <f>Odessa!Y49+MAX(145,Y$2*вспомогат!$J$11)</f>
        <v>2308.6727272727271</v>
      </c>
      <c r="Z49" s="96">
        <f>Odessa!Z49+MAX(145,Z$2*вспомогат!$J$11)</f>
        <v>2433.181818181818</v>
      </c>
    </row>
    <row r="50" spans="2:26">
      <c r="B50" s="88" t="s">
        <v>65</v>
      </c>
      <c r="C50" s="88" t="s">
        <v>66</v>
      </c>
      <c r="D50" s="89" t="s">
        <v>9</v>
      </c>
      <c r="E50" s="94"/>
      <c r="F50" s="95"/>
      <c r="G50" s="96" t="e">
        <f>Odessa!G50+MAX(145,G$2*вспомогат!$J$11)</f>
        <v>#VALUE!</v>
      </c>
      <c r="H50" s="96" t="e">
        <f>Odessa!H50+MAX(145,H$2*вспомогат!$J$11)</f>
        <v>#VALUE!</v>
      </c>
      <c r="I50" s="96" t="e">
        <f>Odessa!I50+MAX(145,I$2*вспомогат!$J$11)</f>
        <v>#VALUE!</v>
      </c>
      <c r="J50" s="96" t="e">
        <f>Odessa!J50+MAX(145,J$2*вспомогат!$J$11)</f>
        <v>#VALUE!</v>
      </c>
      <c r="K50" s="96" t="e">
        <f>Odessa!K50+MAX(145,K$2*вспомогат!$J$11)</f>
        <v>#VALUE!</v>
      </c>
      <c r="L50" s="96" t="e">
        <f>Odessa!L50+MAX(145,L$2*вспомогат!$J$11)</f>
        <v>#VALUE!</v>
      </c>
      <c r="M50" s="96" t="e">
        <f>Odessa!M50+MAX(145,M$2*вспомогат!$J$11)</f>
        <v>#VALUE!</v>
      </c>
      <c r="N50" s="96" t="e">
        <f>Odessa!N50+MAX(145,N$2*вспомогат!$J$11)</f>
        <v>#VALUE!</v>
      </c>
      <c r="O50" s="96" t="e">
        <f>Odessa!O50+MAX(145,O$2*вспомогат!$J$11)</f>
        <v>#VALUE!</v>
      </c>
      <c r="P50" s="96" t="e">
        <f>Odessa!P50+MAX(145,P$2*вспомогат!$J$11)</f>
        <v>#VALUE!</v>
      </c>
      <c r="Q50" s="96" t="e">
        <f>Odessa!Q50+MAX(145,Q$2*вспомогат!$J$11)</f>
        <v>#VALUE!</v>
      </c>
      <c r="R50" s="96" t="e">
        <f>Odessa!R50+MAX(145,R$2*вспомогат!$J$11)</f>
        <v>#VALUE!</v>
      </c>
      <c r="S50" s="96" t="e">
        <f>Odessa!S50+MAX(145,S$2*вспомогат!$J$11)</f>
        <v>#VALUE!</v>
      </c>
      <c r="T50" s="96" t="e">
        <f>Odessa!T50+MAX(145,T$2*вспомогат!$J$11)</f>
        <v>#VALUE!</v>
      </c>
      <c r="U50" s="96" t="e">
        <f>Odessa!U50+MAX(145,U$2*вспомогат!$J$11)</f>
        <v>#VALUE!</v>
      </c>
      <c r="V50" s="96" t="e">
        <f>Odessa!V50+MAX(145,V$2*вспомогат!$J$11)</f>
        <v>#VALUE!</v>
      </c>
      <c r="W50" s="96" t="e">
        <f>Odessa!W50+MAX(145,W$2*вспомогат!$J$11)</f>
        <v>#VALUE!</v>
      </c>
      <c r="X50" s="96" t="e">
        <f>Odessa!X50+MAX(145,X$2*вспомогат!$J$11)</f>
        <v>#VALUE!</v>
      </c>
      <c r="Y50" s="96" t="e">
        <f>Odessa!Y50+MAX(145,Y$2*вспомогат!$J$11)</f>
        <v>#VALUE!</v>
      </c>
      <c r="Z50" s="96" t="e">
        <f>Odessa!Z50+MAX(145,Z$2*вспомогат!$J$11)</f>
        <v>#VALUE!</v>
      </c>
    </row>
    <row r="51" spans="2:26">
      <c r="B51" s="88" t="s">
        <v>67</v>
      </c>
      <c r="C51" s="88" t="s">
        <v>68</v>
      </c>
      <c r="D51" s="89" t="s">
        <v>9</v>
      </c>
      <c r="E51" s="94"/>
      <c r="F51" s="95"/>
      <c r="G51" s="96">
        <f>Odessa!G51+MAX(145,G$2*вспомогат!$J$11)</f>
        <v>321.60000000000002</v>
      </c>
      <c r="H51" s="96">
        <f>Odessa!H51+MAX(145,H$2*вспомогат!$J$11)</f>
        <v>455.2</v>
      </c>
      <c r="I51" s="96">
        <f>Odessa!I51+MAX(145,I$2*вспомогат!$J$11)</f>
        <v>588.79999999999995</v>
      </c>
      <c r="J51" s="96">
        <f>Odessa!J51+MAX(145,J$2*вспомогат!$J$11)</f>
        <v>722.4</v>
      </c>
      <c r="K51" s="96">
        <f>Odessa!K51+MAX(145,K$2*вспомогат!$J$11)</f>
        <v>806</v>
      </c>
      <c r="L51" s="96">
        <f>Odessa!L51+MAX(145,L$2*вспомогат!$J$11)</f>
        <v>944.59999999999991</v>
      </c>
      <c r="M51" s="96">
        <f>Odessa!M51+MAX(145,M$2*вспомогат!$J$11)</f>
        <v>1103.1999999999998</v>
      </c>
      <c r="N51" s="96">
        <f>Odessa!N51+MAX(145,N$2*вспомогат!$J$11)</f>
        <v>1261.8</v>
      </c>
      <c r="O51" s="96">
        <f>Odessa!O51+MAX(145,O$2*вспомогат!$J$11)</f>
        <v>1420.4</v>
      </c>
      <c r="P51" s="96">
        <f>Odessa!P51+MAX(145,P$2*вспомогат!$J$11)</f>
        <v>1579</v>
      </c>
      <c r="Q51" s="96">
        <f>Odessa!Q51+MAX(145,Q$2*вспомогат!$J$11)</f>
        <v>1687.6</v>
      </c>
      <c r="R51" s="96">
        <f>Odessa!R51+MAX(145,R$2*вспомогат!$J$11)</f>
        <v>1846.1999999999998</v>
      </c>
      <c r="S51" s="96">
        <f>Odessa!S51+MAX(145,S$2*вспомогат!$J$11)</f>
        <v>2004.8</v>
      </c>
      <c r="T51" s="96">
        <f>Odessa!T51+MAX(145,T$2*вспомогат!$J$11)</f>
        <v>2163.3999999999996</v>
      </c>
      <c r="U51" s="96">
        <f>Odessa!U51+MAX(145,U$2*вспомогат!$J$11)</f>
        <v>2322</v>
      </c>
      <c r="V51" s="96">
        <f>Odessa!V51+MAX(145,V$2*вспомогат!$J$11)</f>
        <v>2480.6</v>
      </c>
      <c r="W51" s="96">
        <f>Odessa!W51+MAX(145,W$2*вспомогат!$J$11)</f>
        <v>2639.2</v>
      </c>
      <c r="X51" s="96">
        <f>Odessa!X51+MAX(145,X$2*вспомогат!$J$11)</f>
        <v>2797.8</v>
      </c>
      <c r="Y51" s="96">
        <f>Odessa!Y51+MAX(145,Y$2*вспомогат!$J$11)</f>
        <v>2956.3999999999996</v>
      </c>
      <c r="Z51" s="96">
        <f>Odessa!Z51+MAX(145,Z$2*вспомогат!$J$11)</f>
        <v>3115</v>
      </c>
    </row>
    <row r="52" spans="2:26">
      <c r="B52" s="88" t="s">
        <v>69</v>
      </c>
      <c r="C52" s="88" t="s">
        <v>68</v>
      </c>
      <c r="D52" s="89" t="s">
        <v>9</v>
      </c>
      <c r="E52" s="94"/>
      <c r="F52" s="95"/>
      <c r="G52" s="96">
        <f>Odessa!G52+MAX(145,G$2*вспомогат!$J$11)</f>
        <v>311.60000000000002</v>
      </c>
      <c r="H52" s="96">
        <f>Odessa!H52+MAX(145,H$2*вспомогат!$J$11)</f>
        <v>435.2</v>
      </c>
      <c r="I52" s="96">
        <f>Odessa!I52+MAX(145,I$2*вспомогат!$J$11)</f>
        <v>558.79999999999995</v>
      </c>
      <c r="J52" s="96">
        <f>Odessa!J52+MAX(145,J$2*вспомогат!$J$11)</f>
        <v>682.4</v>
      </c>
      <c r="K52" s="96">
        <f>Odessa!K52+MAX(145,K$2*вспомогат!$J$11)</f>
        <v>756</v>
      </c>
      <c r="L52" s="96">
        <f>Odessa!L52+MAX(145,L$2*вспомогат!$J$11)</f>
        <v>884.59999999999991</v>
      </c>
      <c r="M52" s="96">
        <f>Odessa!M52+MAX(145,M$2*вспомогат!$J$11)</f>
        <v>1033.1999999999998</v>
      </c>
      <c r="N52" s="96">
        <f>Odessa!N52+MAX(145,N$2*вспомогат!$J$11)</f>
        <v>1181.8</v>
      </c>
      <c r="O52" s="96">
        <f>Odessa!O52+MAX(145,O$2*вспомогат!$J$11)</f>
        <v>1330.4</v>
      </c>
      <c r="P52" s="96">
        <f>Odessa!P52+MAX(145,P$2*вспомогат!$J$11)</f>
        <v>1479</v>
      </c>
      <c r="Q52" s="96">
        <f>Odessa!Q52+MAX(145,Q$2*вспомогат!$J$11)</f>
        <v>1577.6</v>
      </c>
      <c r="R52" s="96">
        <f>Odessa!R52+MAX(145,R$2*вспомогат!$J$11)</f>
        <v>1726.1999999999998</v>
      </c>
      <c r="S52" s="96">
        <f>Odessa!S52+MAX(145,S$2*вспомогат!$J$11)</f>
        <v>1874.8</v>
      </c>
      <c r="T52" s="96">
        <f>Odessa!T52+MAX(145,T$2*вспомогат!$J$11)</f>
        <v>2023.3999999999999</v>
      </c>
      <c r="U52" s="96">
        <f>Odessa!U52+MAX(145,U$2*вспомогат!$J$11)</f>
        <v>2172</v>
      </c>
      <c r="V52" s="96">
        <f>Odessa!V52+MAX(145,V$2*вспомогат!$J$11)</f>
        <v>2320.6</v>
      </c>
      <c r="W52" s="96">
        <f>Odessa!W52+MAX(145,W$2*вспомогат!$J$11)</f>
        <v>2469.1999999999998</v>
      </c>
      <c r="X52" s="96">
        <f>Odessa!X52+MAX(145,X$2*вспомогат!$J$11)</f>
        <v>2617.8000000000002</v>
      </c>
      <c r="Y52" s="96">
        <f>Odessa!Y52+MAX(145,Y$2*вспомогат!$J$11)</f>
        <v>2766.3999999999996</v>
      </c>
      <c r="Z52" s="96">
        <f>Odessa!Z52+MAX(145,Z$2*вспомогат!$J$11)</f>
        <v>2915</v>
      </c>
    </row>
    <row r="53" spans="2:26">
      <c r="B53" s="88" t="s">
        <v>70</v>
      </c>
      <c r="C53" s="88" t="s">
        <v>68</v>
      </c>
      <c r="D53" s="89" t="s">
        <v>9</v>
      </c>
      <c r="E53" s="94"/>
      <c r="F53" s="95"/>
      <c r="G53" s="96">
        <f>Odessa!G53+MAX(145,G$2*вспомогат!$J$11)</f>
        <v>306.60000000000002</v>
      </c>
      <c r="H53" s="96">
        <f>Odessa!H53+MAX(145,H$2*вспомогат!$J$11)</f>
        <v>425.2</v>
      </c>
      <c r="I53" s="96">
        <f>Odessa!I53+MAX(145,I$2*вспомогат!$J$11)</f>
        <v>543.79999999999995</v>
      </c>
      <c r="J53" s="96">
        <f>Odessa!J53+MAX(145,J$2*вспомогат!$J$11)</f>
        <v>662.4</v>
      </c>
      <c r="K53" s="96">
        <f>Odessa!K53+MAX(145,K$2*вспомогат!$J$11)</f>
        <v>731</v>
      </c>
      <c r="L53" s="96">
        <f>Odessa!L53+MAX(145,L$2*вспомогат!$J$11)</f>
        <v>854.59999999999991</v>
      </c>
      <c r="M53" s="96">
        <f>Odessa!M53+MAX(145,M$2*вспомогат!$J$11)</f>
        <v>998.19999999999993</v>
      </c>
      <c r="N53" s="96">
        <f>Odessa!N53+MAX(145,N$2*вспомогат!$J$11)</f>
        <v>1141.8</v>
      </c>
      <c r="O53" s="96">
        <f>Odessa!O53+MAX(145,O$2*вспомогат!$J$11)</f>
        <v>1285.4000000000001</v>
      </c>
      <c r="P53" s="96">
        <f>Odessa!P53+MAX(145,P$2*вспомогат!$J$11)</f>
        <v>1429</v>
      </c>
      <c r="Q53" s="96">
        <f>Odessa!Q53+MAX(145,Q$2*вспомогат!$J$11)</f>
        <v>1522.6</v>
      </c>
      <c r="R53" s="96">
        <f>Odessa!R53+MAX(145,R$2*вспомогат!$J$11)</f>
        <v>1666.1999999999998</v>
      </c>
      <c r="S53" s="96">
        <f>Odessa!S53+MAX(145,S$2*вспомогат!$J$11)</f>
        <v>1809.8</v>
      </c>
      <c r="T53" s="96">
        <f>Odessa!T53+MAX(145,T$2*вспомогат!$J$11)</f>
        <v>1953.3999999999999</v>
      </c>
      <c r="U53" s="96">
        <f>Odessa!U53+MAX(145,U$2*вспомогат!$J$11)</f>
        <v>2097</v>
      </c>
      <c r="V53" s="96">
        <f>Odessa!V53+MAX(145,V$2*вспомогат!$J$11)</f>
        <v>2240.6</v>
      </c>
      <c r="W53" s="96">
        <f>Odessa!W53+MAX(145,W$2*вспомогат!$J$11)</f>
        <v>2384.1999999999998</v>
      </c>
      <c r="X53" s="96">
        <f>Odessa!X53+MAX(145,X$2*вспомогат!$J$11)</f>
        <v>2527.8000000000002</v>
      </c>
      <c r="Y53" s="96">
        <f>Odessa!Y53+MAX(145,Y$2*вспомогат!$J$11)</f>
        <v>2671.3999999999996</v>
      </c>
      <c r="Z53" s="96">
        <f>Odessa!Z53+MAX(145,Z$2*вспомогат!$J$11)</f>
        <v>2815</v>
      </c>
    </row>
    <row r="54" spans="2:26">
      <c r="B54" s="88" t="s">
        <v>71</v>
      </c>
      <c r="C54" s="88" t="s">
        <v>72</v>
      </c>
      <c r="D54" s="89" t="s">
        <v>9</v>
      </c>
      <c r="E54" s="94"/>
      <c r="F54" s="95"/>
      <c r="G54" s="96">
        <f>Odessa!G54+MAX(145,G$2*вспомогат!$J$11)</f>
        <v>330.6</v>
      </c>
      <c r="H54" s="96">
        <f>Odessa!H54+MAX(145,H$2*вспомогат!$J$11)</f>
        <v>473.2</v>
      </c>
      <c r="I54" s="96">
        <f>Odessa!I54+MAX(145,I$2*вспомогат!$J$11)</f>
        <v>615.79999999999995</v>
      </c>
      <c r="J54" s="96">
        <f>Odessa!J54+MAX(145,J$2*вспомогат!$J$11)</f>
        <v>758.4</v>
      </c>
      <c r="K54" s="96">
        <f>Odessa!K54+MAX(145,K$2*вспомогат!$J$11)</f>
        <v>851</v>
      </c>
      <c r="L54" s="96">
        <f>Odessa!L54+MAX(145,L$2*вспомогат!$J$11)</f>
        <v>998.59999999999991</v>
      </c>
      <c r="M54" s="96">
        <f>Odessa!M54+MAX(145,M$2*вспомогат!$J$11)</f>
        <v>1166.1999999999998</v>
      </c>
      <c r="N54" s="96">
        <f>Odessa!N54+MAX(145,N$2*вспомогат!$J$11)</f>
        <v>1333.8</v>
      </c>
      <c r="O54" s="96">
        <f>Odessa!O54+MAX(145,O$2*вспомогат!$J$11)</f>
        <v>1501.4</v>
      </c>
      <c r="P54" s="96">
        <f>Odessa!P54+MAX(145,P$2*вспомогат!$J$11)</f>
        <v>1669</v>
      </c>
      <c r="Q54" s="96">
        <f>Odessa!Q54+MAX(145,Q$2*вспомогат!$J$11)</f>
        <v>1786.6</v>
      </c>
      <c r="R54" s="96">
        <f>Odessa!R54+MAX(145,R$2*вспомогат!$J$11)</f>
        <v>1954.1999999999998</v>
      </c>
      <c r="S54" s="96">
        <f>Odessa!S54+MAX(145,S$2*вспомогат!$J$11)</f>
        <v>2121.8000000000002</v>
      </c>
      <c r="T54" s="96">
        <f>Odessa!T54+MAX(145,T$2*вспомогат!$J$11)</f>
        <v>2289.3999999999996</v>
      </c>
      <c r="U54" s="96">
        <f>Odessa!U54+MAX(145,U$2*вспомогат!$J$11)</f>
        <v>2457</v>
      </c>
      <c r="V54" s="96">
        <f>Odessa!V54+MAX(145,V$2*вспомогат!$J$11)</f>
        <v>2624.6</v>
      </c>
      <c r="W54" s="96">
        <f>Odessa!W54+MAX(145,W$2*вспомогат!$J$11)</f>
        <v>2792.2</v>
      </c>
      <c r="X54" s="96">
        <f>Odessa!X54+MAX(145,X$2*вспомогат!$J$11)</f>
        <v>2959.8</v>
      </c>
      <c r="Y54" s="96">
        <f>Odessa!Y54+MAX(145,Y$2*вспомогат!$J$11)</f>
        <v>3127.3999999999996</v>
      </c>
      <c r="Z54" s="96">
        <f>Odessa!Z54+MAX(145,Z$2*вспомогат!$J$11)</f>
        <v>3295</v>
      </c>
    </row>
    <row r="55" spans="2:26">
      <c r="B55" s="88" t="s">
        <v>73</v>
      </c>
      <c r="C55" s="88" t="s">
        <v>74</v>
      </c>
      <c r="D55" s="89" t="s">
        <v>9</v>
      </c>
      <c r="E55" s="94"/>
      <c r="F55" s="95"/>
      <c r="G55" s="96">
        <f>Odessa!G55+MAX(145,G$2*вспомогат!$J$11)</f>
        <v>328.6</v>
      </c>
      <c r="H55" s="96">
        <f>Odessa!H55+MAX(145,H$2*вспомогат!$J$11)</f>
        <v>469.2</v>
      </c>
      <c r="I55" s="96">
        <f>Odessa!I55+MAX(145,I$2*вспомогат!$J$11)</f>
        <v>609.79999999999995</v>
      </c>
      <c r="J55" s="96">
        <f>Odessa!J55+MAX(145,J$2*вспомогат!$J$11)</f>
        <v>750.4</v>
      </c>
      <c r="K55" s="96">
        <f>Odessa!K55+MAX(145,K$2*вспомогат!$J$11)</f>
        <v>841</v>
      </c>
      <c r="L55" s="96">
        <f>Odessa!L55+MAX(145,L$2*вспомогат!$J$11)</f>
        <v>986.59999999999991</v>
      </c>
      <c r="M55" s="96">
        <f>Odessa!M55+MAX(145,M$2*вспомогат!$J$11)</f>
        <v>1152.1999999999998</v>
      </c>
      <c r="N55" s="96">
        <f>Odessa!N55+MAX(145,N$2*вспомогат!$J$11)</f>
        <v>1317.8</v>
      </c>
      <c r="O55" s="96">
        <f>Odessa!O55+MAX(145,O$2*вспомогат!$J$11)</f>
        <v>1483.4</v>
      </c>
      <c r="P55" s="96">
        <f>Odessa!P55+MAX(145,P$2*вспомогат!$J$11)</f>
        <v>1649</v>
      </c>
      <c r="Q55" s="96">
        <f>Odessa!Q55+MAX(145,Q$2*вспомогат!$J$11)</f>
        <v>1764.6</v>
      </c>
      <c r="R55" s="96">
        <f>Odessa!R55+MAX(145,R$2*вспомогат!$J$11)</f>
        <v>1930.1999999999998</v>
      </c>
      <c r="S55" s="96">
        <f>Odessa!S55+MAX(145,S$2*вспомогат!$J$11)</f>
        <v>2095.8000000000002</v>
      </c>
      <c r="T55" s="96">
        <f>Odessa!T55+MAX(145,T$2*вспомогат!$J$11)</f>
        <v>2261.3999999999996</v>
      </c>
      <c r="U55" s="96">
        <f>Odessa!U55+MAX(145,U$2*вспомогат!$J$11)</f>
        <v>2427</v>
      </c>
      <c r="V55" s="96">
        <f>Odessa!V55+MAX(145,V$2*вспомогат!$J$11)</f>
        <v>2592.6</v>
      </c>
      <c r="W55" s="96">
        <f>Odessa!W55+MAX(145,W$2*вспомогат!$J$11)</f>
        <v>2758.2</v>
      </c>
      <c r="X55" s="96">
        <f>Odessa!X55+MAX(145,X$2*вспомогат!$J$11)</f>
        <v>2923.8</v>
      </c>
      <c r="Y55" s="96">
        <f>Odessa!Y55+MAX(145,Y$2*вспомогат!$J$11)</f>
        <v>3089.3999999999996</v>
      </c>
      <c r="Z55" s="96">
        <f>Odessa!Z55+MAX(145,Z$2*вспомогат!$J$11)</f>
        <v>3255</v>
      </c>
    </row>
    <row r="56" spans="2:26">
      <c r="B56" s="88" t="s">
        <v>76</v>
      </c>
      <c r="C56" s="88" t="s">
        <v>77</v>
      </c>
      <c r="D56" s="89" t="s">
        <v>9</v>
      </c>
      <c r="E56" s="94"/>
      <c r="F56" s="95"/>
      <c r="G56" s="96">
        <f>Odessa!G56+MAX(145,G$2*вспомогат!$J$11)</f>
        <v>347.6</v>
      </c>
      <c r="H56" s="96">
        <f>Odessa!H56+MAX(145,H$2*вспомогат!$J$11)</f>
        <v>507.2</v>
      </c>
      <c r="I56" s="96">
        <f>Odessa!I56+MAX(145,I$2*вспомогат!$J$11)</f>
        <v>666.8</v>
      </c>
      <c r="J56" s="96">
        <f>Odessa!J56+MAX(145,J$2*вспомогат!$J$11)</f>
        <v>826.4</v>
      </c>
      <c r="K56" s="96">
        <f>Odessa!K56+MAX(145,K$2*вспомогат!$J$11)</f>
        <v>936</v>
      </c>
      <c r="L56" s="96">
        <f>Odessa!L56+MAX(145,L$2*вспомогат!$J$11)</f>
        <v>1100.5999999999999</v>
      </c>
      <c r="M56" s="96">
        <f>Odessa!M56+MAX(145,M$2*вспомогат!$J$11)</f>
        <v>1285.1999999999998</v>
      </c>
      <c r="N56" s="96">
        <f>Odessa!N56+MAX(145,N$2*вспомогат!$J$11)</f>
        <v>1469.8</v>
      </c>
      <c r="O56" s="96">
        <f>Odessa!O56+MAX(145,O$2*вспомогат!$J$11)</f>
        <v>1654.4</v>
      </c>
      <c r="P56" s="96">
        <f>Odessa!P56+MAX(145,P$2*вспомогат!$J$11)</f>
        <v>1839</v>
      </c>
      <c r="Q56" s="96">
        <f>Odessa!Q56+MAX(145,Q$2*вспомогат!$J$11)</f>
        <v>1973.6</v>
      </c>
      <c r="R56" s="96">
        <f>Odessa!R56+MAX(145,R$2*вспомогат!$J$11)</f>
        <v>2158.1999999999998</v>
      </c>
      <c r="S56" s="96">
        <f>Odessa!S56+MAX(145,S$2*вспомогат!$J$11)</f>
        <v>2342.8000000000002</v>
      </c>
      <c r="T56" s="96">
        <f>Odessa!T56+MAX(145,T$2*вспомогат!$J$11)</f>
        <v>2527.3999999999996</v>
      </c>
      <c r="U56" s="96">
        <f>Odessa!U56+MAX(145,U$2*вспомогат!$J$11)</f>
        <v>2712</v>
      </c>
      <c r="V56" s="96">
        <f>Odessa!V56+MAX(145,V$2*вспомогат!$J$11)</f>
        <v>2896.6</v>
      </c>
      <c r="W56" s="96">
        <f>Odessa!W56+MAX(145,W$2*вспомогат!$J$11)</f>
        <v>3081.2</v>
      </c>
      <c r="X56" s="96">
        <f>Odessa!X56+MAX(145,X$2*вспомогат!$J$11)</f>
        <v>3265.8</v>
      </c>
      <c r="Y56" s="96">
        <f>Odessa!Y56+MAX(145,Y$2*вспомогат!$J$11)</f>
        <v>3450.3999999999996</v>
      </c>
      <c r="Z56" s="96">
        <f>Odessa!Z56+MAX(145,Z$2*вспомогат!$J$11)</f>
        <v>3635</v>
      </c>
    </row>
    <row r="57" spans="2:26">
      <c r="B57" s="88" t="s">
        <v>78</v>
      </c>
      <c r="C57" s="88" t="s">
        <v>77</v>
      </c>
      <c r="D57" s="89" t="s">
        <v>9</v>
      </c>
      <c r="E57" s="94"/>
      <c r="F57" s="95"/>
      <c r="G57" s="96">
        <f>Odessa!G57+MAX(145,G$2*вспомогат!$J$11)</f>
        <v>351.6</v>
      </c>
      <c r="H57" s="96">
        <f>Odessa!H57+MAX(145,H$2*вспомогат!$J$11)</f>
        <v>515.20000000000005</v>
      </c>
      <c r="I57" s="96">
        <f>Odessa!I57+MAX(145,I$2*вспомогат!$J$11)</f>
        <v>678.8</v>
      </c>
      <c r="J57" s="96">
        <f>Odessa!J57+MAX(145,J$2*вспомогат!$J$11)</f>
        <v>842.4</v>
      </c>
      <c r="K57" s="96">
        <f>Odessa!K57+MAX(145,K$2*вспомогат!$J$11)</f>
        <v>956</v>
      </c>
      <c r="L57" s="96">
        <f>Odessa!L57+MAX(145,L$2*вспомогат!$J$11)</f>
        <v>1124.5999999999999</v>
      </c>
      <c r="M57" s="96">
        <f>Odessa!M57+MAX(145,M$2*вспомогат!$J$11)</f>
        <v>1313.1999999999998</v>
      </c>
      <c r="N57" s="96">
        <f>Odessa!N57+MAX(145,N$2*вспомогат!$J$11)</f>
        <v>1501.8</v>
      </c>
      <c r="O57" s="96">
        <f>Odessa!O57+MAX(145,O$2*вспомогат!$J$11)</f>
        <v>1690.4</v>
      </c>
      <c r="P57" s="96">
        <f>Odessa!P57+MAX(145,P$2*вспомогат!$J$11)</f>
        <v>1879</v>
      </c>
      <c r="Q57" s="96">
        <f>Odessa!Q57+MAX(145,Q$2*вспомогат!$J$11)</f>
        <v>2017.6</v>
      </c>
      <c r="R57" s="96">
        <f>Odessa!R57+MAX(145,R$2*вспомогат!$J$11)</f>
        <v>2206.1999999999998</v>
      </c>
      <c r="S57" s="96">
        <f>Odessa!S57+MAX(145,S$2*вспомогат!$J$11)</f>
        <v>2394.8000000000002</v>
      </c>
      <c r="T57" s="96">
        <f>Odessa!T57+MAX(145,T$2*вспомогат!$J$11)</f>
        <v>2583.3999999999996</v>
      </c>
      <c r="U57" s="96">
        <f>Odessa!U57+MAX(145,U$2*вспомогат!$J$11)</f>
        <v>2772</v>
      </c>
      <c r="V57" s="96">
        <f>Odessa!V57+MAX(145,V$2*вспомогат!$J$11)</f>
        <v>2960.6</v>
      </c>
      <c r="W57" s="96">
        <f>Odessa!W57+MAX(145,W$2*вспомогат!$J$11)</f>
        <v>3149.2</v>
      </c>
      <c r="X57" s="96">
        <f>Odessa!X57+MAX(145,X$2*вспомогат!$J$11)</f>
        <v>3337.8</v>
      </c>
      <c r="Y57" s="96">
        <f>Odessa!Y57+MAX(145,Y$2*вспомогат!$J$11)</f>
        <v>3526.3999999999996</v>
      </c>
      <c r="Z57" s="96">
        <f>Odessa!Z57+MAX(145,Z$2*вспомогат!$J$11)</f>
        <v>3715</v>
      </c>
    </row>
    <row r="58" spans="2:26">
      <c r="B58" s="88" t="s">
        <v>79</v>
      </c>
      <c r="C58" s="88" t="s">
        <v>80</v>
      </c>
      <c r="D58" s="89" t="s">
        <v>9</v>
      </c>
      <c r="E58" s="94"/>
      <c r="F58" s="95"/>
      <c r="G58" s="96">
        <f>Odessa!G58+MAX(145,G$2*вспомогат!$J$11)</f>
        <v>316.60000000000002</v>
      </c>
      <c r="H58" s="96">
        <f>Odessa!H58+MAX(145,H$2*вспомогат!$J$11)</f>
        <v>445.2</v>
      </c>
      <c r="I58" s="96">
        <f>Odessa!I58+MAX(145,I$2*вспомогат!$J$11)</f>
        <v>573.79999999999995</v>
      </c>
      <c r="J58" s="96">
        <f>Odessa!J58+MAX(145,J$2*вспомогат!$J$11)</f>
        <v>702.4</v>
      </c>
      <c r="K58" s="96">
        <f>Odessa!K58+MAX(145,K$2*вспомогат!$J$11)</f>
        <v>781</v>
      </c>
      <c r="L58" s="96">
        <f>Odessa!L58+MAX(145,L$2*вспомогат!$J$11)</f>
        <v>914.59999999999991</v>
      </c>
      <c r="M58" s="96">
        <f>Odessa!M58+MAX(145,M$2*вспомогат!$J$11)</f>
        <v>1068.1999999999998</v>
      </c>
      <c r="N58" s="96">
        <f>Odessa!N58+MAX(145,N$2*вспомогат!$J$11)</f>
        <v>1221.8</v>
      </c>
      <c r="O58" s="96">
        <f>Odessa!O58+MAX(145,O$2*вспомогат!$J$11)</f>
        <v>1375.4</v>
      </c>
      <c r="P58" s="96">
        <f>Odessa!P58+MAX(145,P$2*вспомогат!$J$11)</f>
        <v>1529</v>
      </c>
      <c r="Q58" s="96">
        <f>Odessa!Q58+MAX(145,Q$2*вспомогат!$J$11)</f>
        <v>1632.6</v>
      </c>
      <c r="R58" s="96">
        <f>Odessa!R58+MAX(145,R$2*вспомогат!$J$11)</f>
        <v>1786.1999999999998</v>
      </c>
      <c r="S58" s="96">
        <f>Odessa!S58+MAX(145,S$2*вспомогат!$J$11)</f>
        <v>1939.8</v>
      </c>
      <c r="T58" s="96">
        <f>Odessa!T58+MAX(145,T$2*вспомогат!$J$11)</f>
        <v>2093.3999999999996</v>
      </c>
      <c r="U58" s="96">
        <f>Odessa!U58+MAX(145,U$2*вспомогат!$J$11)</f>
        <v>2247</v>
      </c>
      <c r="V58" s="96">
        <f>Odessa!V58+MAX(145,V$2*вспомогат!$J$11)</f>
        <v>2400.6</v>
      </c>
      <c r="W58" s="96">
        <f>Odessa!W58+MAX(145,W$2*вспомогат!$J$11)</f>
        <v>2554.1999999999998</v>
      </c>
      <c r="X58" s="96">
        <f>Odessa!X58+MAX(145,X$2*вспомогат!$J$11)</f>
        <v>2707.8</v>
      </c>
      <c r="Y58" s="96">
        <f>Odessa!Y58+MAX(145,Y$2*вспомогат!$J$11)</f>
        <v>2861.3999999999996</v>
      </c>
      <c r="Z58" s="96">
        <f>Odessa!Z58+MAX(145,Z$2*вспомогат!$J$11)</f>
        <v>3015</v>
      </c>
    </row>
    <row r="59" spans="2:26">
      <c r="B59" s="88" t="s">
        <v>81</v>
      </c>
      <c r="C59" s="88" t="s">
        <v>82</v>
      </c>
      <c r="D59" s="89" t="s">
        <v>9</v>
      </c>
      <c r="E59" s="94"/>
      <c r="F59" s="95"/>
      <c r="G59" s="96">
        <f>Odessa!G59+MAX(145,G$2*вспомогат!$J$11)</f>
        <v>318.60000000000002</v>
      </c>
      <c r="H59" s="96">
        <f>Odessa!H59+MAX(145,H$2*вспомогат!$J$11)</f>
        <v>449.2</v>
      </c>
      <c r="I59" s="96">
        <f>Odessa!I59+MAX(145,I$2*вспомогат!$J$11)</f>
        <v>579.79999999999995</v>
      </c>
      <c r="J59" s="96">
        <f>Odessa!J59+MAX(145,J$2*вспомогат!$J$11)</f>
        <v>710.4</v>
      </c>
      <c r="K59" s="96">
        <f>Odessa!K59+MAX(145,K$2*вспомогат!$J$11)</f>
        <v>791</v>
      </c>
      <c r="L59" s="96">
        <f>Odessa!L59+MAX(145,L$2*вспомогат!$J$11)</f>
        <v>926.59999999999991</v>
      </c>
      <c r="M59" s="96">
        <f>Odessa!M59+MAX(145,M$2*вспомогат!$J$11)</f>
        <v>1082.1999999999998</v>
      </c>
      <c r="N59" s="96">
        <f>Odessa!N59+MAX(145,N$2*вспомогат!$J$11)</f>
        <v>1237.8</v>
      </c>
      <c r="O59" s="96">
        <f>Odessa!O59+MAX(145,O$2*вспомогат!$J$11)</f>
        <v>1393.4</v>
      </c>
      <c r="P59" s="96">
        <f>Odessa!P59+MAX(145,P$2*вспомогат!$J$11)</f>
        <v>1549</v>
      </c>
      <c r="Q59" s="96">
        <f>Odessa!Q59+MAX(145,Q$2*вспомогат!$J$11)</f>
        <v>1654.6</v>
      </c>
      <c r="R59" s="96">
        <f>Odessa!R59+MAX(145,R$2*вспомогат!$J$11)</f>
        <v>1810.1999999999998</v>
      </c>
      <c r="S59" s="96">
        <f>Odessa!S59+MAX(145,S$2*вспомогат!$J$11)</f>
        <v>1965.8</v>
      </c>
      <c r="T59" s="96">
        <f>Odessa!T59+MAX(145,T$2*вспомогат!$J$11)</f>
        <v>2121.3999999999996</v>
      </c>
      <c r="U59" s="96">
        <f>Odessa!U59+MAX(145,U$2*вспомогат!$J$11)</f>
        <v>2277</v>
      </c>
      <c r="V59" s="96">
        <f>Odessa!V59+MAX(145,V$2*вспомогат!$J$11)</f>
        <v>2432.6</v>
      </c>
      <c r="W59" s="96">
        <f>Odessa!W59+MAX(145,W$2*вспомогат!$J$11)</f>
        <v>2588.1999999999998</v>
      </c>
      <c r="X59" s="96">
        <f>Odessa!X59+MAX(145,X$2*вспомогат!$J$11)</f>
        <v>2743.8</v>
      </c>
      <c r="Y59" s="96">
        <f>Odessa!Y59+MAX(145,Y$2*вспомогат!$J$11)</f>
        <v>2899.3999999999996</v>
      </c>
      <c r="Z59" s="96">
        <f>Odessa!Z59+MAX(145,Z$2*вспомогат!$J$11)</f>
        <v>3055</v>
      </c>
    </row>
    <row r="60" spans="2:26">
      <c r="B60" s="88" t="s">
        <v>83</v>
      </c>
      <c r="C60" s="88" t="s">
        <v>82</v>
      </c>
      <c r="D60" s="89" t="s">
        <v>13</v>
      </c>
      <c r="E60" s="94"/>
      <c r="F60" s="95"/>
      <c r="G60" s="96">
        <f>Odessa!G60+MAX(145,G$2*вспомогат!$J$11)</f>
        <v>282.5090909090909</v>
      </c>
      <c r="H60" s="96">
        <f>Odessa!H60+MAX(145,H$2*вспомогат!$J$11)</f>
        <v>377.0181818181818</v>
      </c>
      <c r="I60" s="96">
        <f>Odessa!I60+MAX(145,I$2*вспомогат!$J$11)</f>
        <v>471.5272727272727</v>
      </c>
      <c r="J60" s="96">
        <f>Odessa!J60+MAX(145,J$2*вспомогат!$J$11)</f>
        <v>566.0363636363636</v>
      </c>
      <c r="K60" s="96">
        <f>Odessa!K60+MAX(145,K$2*вспомогат!$J$11)</f>
        <v>610.5454545454545</v>
      </c>
      <c r="L60" s="96">
        <f>Odessa!L60+MAX(145,L$2*вспомогат!$J$11)</f>
        <v>710.0545454545454</v>
      </c>
      <c r="M60" s="96">
        <f>Odessa!M60+MAX(145,M$2*вспомогат!$J$11)</f>
        <v>829.56363636363631</v>
      </c>
      <c r="N60" s="96">
        <f>Odessa!N60+MAX(145,N$2*вспомогат!$J$11)</f>
        <v>949.07272727272721</v>
      </c>
      <c r="O60" s="96">
        <f>Odessa!O60+MAX(145,O$2*вспомогат!$J$11)</f>
        <v>1068.5818181818181</v>
      </c>
      <c r="P60" s="96">
        <f>Odessa!P60+MAX(145,P$2*вспомогат!$J$11)</f>
        <v>1188.090909090909</v>
      </c>
      <c r="Q60" s="96">
        <f>Odessa!Q60+MAX(145,Q$2*вспомогат!$J$11)</f>
        <v>1257.5999999999999</v>
      </c>
      <c r="R60" s="96">
        <f>Odessa!R60+MAX(145,R$2*вспомогат!$J$11)</f>
        <v>1377.1090909090908</v>
      </c>
      <c r="S60" s="96">
        <f>Odessa!S60+MAX(145,S$2*вспомогат!$J$11)</f>
        <v>1496.6181818181817</v>
      </c>
      <c r="T60" s="96">
        <f>Odessa!T60+MAX(145,T$2*вспомогат!$J$11)</f>
        <v>1616.1272727272726</v>
      </c>
      <c r="U60" s="96">
        <f>Odessa!U60+MAX(145,U$2*вспомогат!$J$11)</f>
        <v>1735.6363636363635</v>
      </c>
      <c r="V60" s="96">
        <f>Odessa!V60+MAX(145,V$2*вспомогат!$J$11)</f>
        <v>1855.1454545454544</v>
      </c>
      <c r="W60" s="96">
        <f>Odessa!W60+MAX(145,W$2*вспомогат!$J$11)</f>
        <v>1974.6545454545453</v>
      </c>
      <c r="X60" s="96">
        <f>Odessa!X60+MAX(145,X$2*вспомогат!$J$11)</f>
        <v>2094.1636363636362</v>
      </c>
      <c r="Y60" s="96">
        <f>Odessa!Y60+MAX(145,Y$2*вспомогат!$J$11)</f>
        <v>2213.6727272727271</v>
      </c>
      <c r="Z60" s="96">
        <f>Odessa!Z60+MAX(145,Z$2*вспомогат!$J$11)</f>
        <v>2333.181818181818</v>
      </c>
    </row>
    <row r="61" spans="2:26">
      <c r="B61" s="88" t="s">
        <v>84</v>
      </c>
      <c r="C61" s="88" t="s">
        <v>85</v>
      </c>
      <c r="D61" s="89" t="s">
        <v>9</v>
      </c>
      <c r="E61" s="94"/>
      <c r="F61" s="95"/>
      <c r="G61" s="96">
        <f>Odessa!G61+MAX(145,G$2*вспомогат!$J$11)</f>
        <v>345.6</v>
      </c>
      <c r="H61" s="96">
        <f>Odessa!H61+MAX(145,H$2*вспомогат!$J$11)</f>
        <v>503.2</v>
      </c>
      <c r="I61" s="96">
        <f>Odessa!I61+MAX(145,I$2*вспомогат!$J$11)</f>
        <v>660.8</v>
      </c>
      <c r="J61" s="96">
        <f>Odessa!J61+MAX(145,J$2*вспомогат!$J$11)</f>
        <v>818.4</v>
      </c>
      <c r="K61" s="96">
        <f>Odessa!K61+MAX(145,K$2*вспомогат!$J$11)</f>
        <v>926</v>
      </c>
      <c r="L61" s="96">
        <f>Odessa!L61+MAX(145,L$2*вспомогат!$J$11)</f>
        <v>1088.5999999999999</v>
      </c>
      <c r="M61" s="96">
        <f>Odessa!M61+MAX(145,M$2*вспомогат!$J$11)</f>
        <v>1271.1999999999998</v>
      </c>
      <c r="N61" s="96">
        <f>Odessa!N61+MAX(145,N$2*вспомогат!$J$11)</f>
        <v>1453.8</v>
      </c>
      <c r="O61" s="96">
        <f>Odessa!O61+MAX(145,O$2*вспомогат!$J$11)</f>
        <v>1636.4</v>
      </c>
      <c r="P61" s="96">
        <f>Odessa!P61+MAX(145,P$2*вспомогат!$J$11)</f>
        <v>1819</v>
      </c>
      <c r="Q61" s="96">
        <f>Odessa!Q61+MAX(145,Q$2*вспомогат!$J$11)</f>
        <v>1951.6</v>
      </c>
      <c r="R61" s="96">
        <f>Odessa!R61+MAX(145,R$2*вспомогат!$J$11)</f>
        <v>2134.1999999999998</v>
      </c>
      <c r="S61" s="96">
        <f>Odessa!S61+MAX(145,S$2*вспомогат!$J$11)</f>
        <v>2316.8000000000002</v>
      </c>
      <c r="T61" s="96">
        <f>Odessa!T61+MAX(145,T$2*вспомогат!$J$11)</f>
        <v>2499.3999999999996</v>
      </c>
      <c r="U61" s="96">
        <f>Odessa!U61+MAX(145,U$2*вспомогат!$J$11)</f>
        <v>2682</v>
      </c>
      <c r="V61" s="96">
        <f>Odessa!V61+MAX(145,V$2*вспомогат!$J$11)</f>
        <v>2864.6</v>
      </c>
      <c r="W61" s="96">
        <f>Odessa!W61+MAX(145,W$2*вспомогат!$J$11)</f>
        <v>3047.2</v>
      </c>
      <c r="X61" s="96">
        <f>Odessa!X61+MAX(145,X$2*вспомогат!$J$11)</f>
        <v>3229.8</v>
      </c>
      <c r="Y61" s="96">
        <f>Odessa!Y61+MAX(145,Y$2*вспомогат!$J$11)</f>
        <v>3412.3999999999996</v>
      </c>
      <c r="Z61" s="96">
        <f>Odessa!Z61+MAX(145,Z$2*вспомогат!$J$11)</f>
        <v>3595</v>
      </c>
    </row>
    <row r="62" spans="2:26">
      <c r="B62" s="88" t="s">
        <v>86</v>
      </c>
      <c r="C62" s="88" t="s">
        <v>85</v>
      </c>
      <c r="D62" s="89" t="s">
        <v>9</v>
      </c>
      <c r="E62" s="94"/>
      <c r="F62" s="95"/>
      <c r="G62" s="96">
        <f>Odessa!G62+MAX(145,G$2*вспомогат!$J$11)</f>
        <v>345.6</v>
      </c>
      <c r="H62" s="96">
        <f>Odessa!H62+MAX(145,H$2*вспомогат!$J$11)</f>
        <v>503.2</v>
      </c>
      <c r="I62" s="96">
        <f>Odessa!I62+MAX(145,I$2*вспомогат!$J$11)</f>
        <v>660.8</v>
      </c>
      <c r="J62" s="96">
        <f>Odessa!J62+MAX(145,J$2*вспомогат!$J$11)</f>
        <v>818.4</v>
      </c>
      <c r="K62" s="96">
        <f>Odessa!K62+MAX(145,K$2*вспомогат!$J$11)</f>
        <v>926</v>
      </c>
      <c r="L62" s="96">
        <f>Odessa!L62+MAX(145,L$2*вспомогат!$J$11)</f>
        <v>1088.5999999999999</v>
      </c>
      <c r="M62" s="96">
        <f>Odessa!M62+MAX(145,M$2*вспомогат!$J$11)</f>
        <v>1271.1999999999998</v>
      </c>
      <c r="N62" s="96">
        <f>Odessa!N62+MAX(145,N$2*вспомогат!$J$11)</f>
        <v>1453.8</v>
      </c>
      <c r="O62" s="96">
        <f>Odessa!O62+MAX(145,O$2*вспомогат!$J$11)</f>
        <v>1636.4</v>
      </c>
      <c r="P62" s="96">
        <f>Odessa!P62+MAX(145,P$2*вспомогат!$J$11)</f>
        <v>1819</v>
      </c>
      <c r="Q62" s="96">
        <f>Odessa!Q62+MAX(145,Q$2*вспомогат!$J$11)</f>
        <v>1951.6</v>
      </c>
      <c r="R62" s="96">
        <f>Odessa!R62+MAX(145,R$2*вспомогат!$J$11)</f>
        <v>2134.1999999999998</v>
      </c>
      <c r="S62" s="96">
        <f>Odessa!S62+MAX(145,S$2*вспомогат!$J$11)</f>
        <v>2316.8000000000002</v>
      </c>
      <c r="T62" s="96">
        <f>Odessa!T62+MAX(145,T$2*вспомогат!$J$11)</f>
        <v>2499.3999999999996</v>
      </c>
      <c r="U62" s="96">
        <f>Odessa!U62+MAX(145,U$2*вспомогат!$J$11)</f>
        <v>2682</v>
      </c>
      <c r="V62" s="96">
        <f>Odessa!V62+MAX(145,V$2*вспомогат!$J$11)</f>
        <v>2864.6</v>
      </c>
      <c r="W62" s="96">
        <f>Odessa!W62+MAX(145,W$2*вспомогат!$J$11)</f>
        <v>3047.2</v>
      </c>
      <c r="X62" s="96">
        <f>Odessa!X62+MAX(145,X$2*вспомогат!$J$11)</f>
        <v>3229.8</v>
      </c>
      <c r="Y62" s="96">
        <f>Odessa!Y62+MAX(145,Y$2*вспомогат!$J$11)</f>
        <v>3412.3999999999996</v>
      </c>
      <c r="Z62" s="96">
        <f>Odessa!Z62+MAX(145,Z$2*вспомогат!$J$11)</f>
        <v>3595</v>
      </c>
    </row>
    <row r="63" spans="2:26">
      <c r="B63" s="88" t="s">
        <v>87</v>
      </c>
      <c r="C63" s="88" t="s">
        <v>85</v>
      </c>
      <c r="D63" s="89" t="s">
        <v>9</v>
      </c>
      <c r="E63" s="94"/>
      <c r="F63" s="95"/>
      <c r="G63" s="96">
        <f>Odessa!G63+MAX(145,G$2*вспомогат!$J$11)</f>
        <v>393.6</v>
      </c>
      <c r="H63" s="96">
        <f>Odessa!H63+MAX(145,H$2*вспомогат!$J$11)</f>
        <v>599.20000000000005</v>
      </c>
      <c r="I63" s="96">
        <f>Odessa!I63+MAX(145,I$2*вспомогат!$J$11)</f>
        <v>804.8</v>
      </c>
      <c r="J63" s="96">
        <f>Odessa!J63+MAX(145,J$2*вспомогат!$J$11)</f>
        <v>1010.4</v>
      </c>
      <c r="K63" s="96">
        <f>Odessa!K63+MAX(145,K$2*вспомогат!$J$11)</f>
        <v>1166</v>
      </c>
      <c r="L63" s="96">
        <f>Odessa!L63+MAX(145,L$2*вспомогат!$J$11)</f>
        <v>1376.6</v>
      </c>
      <c r="M63" s="96">
        <f>Odessa!M63+MAX(145,M$2*вспомогат!$J$11)</f>
        <v>1607.1999999999998</v>
      </c>
      <c r="N63" s="96">
        <f>Odessa!N63+MAX(145,N$2*вспомогат!$J$11)</f>
        <v>1837.8</v>
      </c>
      <c r="O63" s="96">
        <f>Odessa!O63+MAX(145,O$2*вспомогат!$J$11)</f>
        <v>2068.4</v>
      </c>
      <c r="P63" s="96">
        <f>Odessa!P63+MAX(145,P$2*вспомогат!$J$11)</f>
        <v>2299</v>
      </c>
      <c r="Q63" s="96">
        <f>Odessa!Q63+MAX(145,Q$2*вспомогат!$J$11)</f>
        <v>2479.6</v>
      </c>
      <c r="R63" s="96">
        <f>Odessa!R63+MAX(145,R$2*вспомогат!$J$11)</f>
        <v>2710.2</v>
      </c>
      <c r="S63" s="96">
        <f>Odessa!S63+MAX(145,S$2*вспомогат!$J$11)</f>
        <v>2940.8</v>
      </c>
      <c r="T63" s="96">
        <f>Odessa!T63+MAX(145,T$2*вспомогат!$J$11)</f>
        <v>3171.3999999999996</v>
      </c>
      <c r="U63" s="96">
        <f>Odessa!U63+MAX(145,U$2*вспомогат!$J$11)</f>
        <v>3402</v>
      </c>
      <c r="V63" s="96">
        <f>Odessa!V63+MAX(145,V$2*вспомогат!$J$11)</f>
        <v>3632.6</v>
      </c>
      <c r="W63" s="96">
        <f>Odessa!W63+MAX(145,W$2*вспомогат!$J$11)</f>
        <v>3863.2</v>
      </c>
      <c r="X63" s="96">
        <f>Odessa!X63+MAX(145,X$2*вспомогат!$J$11)</f>
        <v>4093.8</v>
      </c>
      <c r="Y63" s="96">
        <f>Odessa!Y63+MAX(145,Y$2*вспомогат!$J$11)</f>
        <v>4324.3999999999996</v>
      </c>
      <c r="Z63" s="96">
        <f>Odessa!Z63+MAX(145,Z$2*вспомогат!$J$11)</f>
        <v>4555</v>
      </c>
    </row>
    <row r="64" spans="2:26">
      <c r="B64" s="88" t="s">
        <v>88</v>
      </c>
      <c r="C64" s="88" t="s">
        <v>85</v>
      </c>
      <c r="D64" s="89" t="s">
        <v>9</v>
      </c>
      <c r="E64" s="94"/>
      <c r="F64" s="95"/>
      <c r="G64" s="96">
        <f>Odessa!G64+MAX(145,G$2*вспомогат!$J$11)</f>
        <v>416.6</v>
      </c>
      <c r="H64" s="96">
        <f>Odessa!H64+MAX(145,H$2*вспомогат!$J$11)</f>
        <v>645.20000000000005</v>
      </c>
      <c r="I64" s="96">
        <f>Odessa!I64+MAX(145,I$2*вспомогат!$J$11)</f>
        <v>873.8</v>
      </c>
      <c r="J64" s="96">
        <f>Odessa!J64+MAX(145,J$2*вспомогат!$J$11)</f>
        <v>1102.4000000000001</v>
      </c>
      <c r="K64" s="96">
        <f>Odessa!K64+MAX(145,K$2*вспомогат!$J$11)</f>
        <v>1281</v>
      </c>
      <c r="L64" s="96">
        <f>Odessa!L64+MAX(145,L$2*вспомогат!$J$11)</f>
        <v>1514.6</v>
      </c>
      <c r="M64" s="96">
        <f>Odessa!M64+MAX(145,M$2*вспомогат!$J$11)</f>
        <v>1768.1999999999998</v>
      </c>
      <c r="N64" s="96">
        <f>Odessa!N64+MAX(145,N$2*вспомогат!$J$11)</f>
        <v>2021.8</v>
      </c>
      <c r="O64" s="96">
        <f>Odessa!O64+MAX(145,O$2*вспомогат!$J$11)</f>
        <v>2275.4</v>
      </c>
      <c r="P64" s="96">
        <f>Odessa!P64+MAX(145,P$2*вспомогат!$J$11)</f>
        <v>2529</v>
      </c>
      <c r="Q64" s="96">
        <f>Odessa!Q64+MAX(145,Q$2*вспомогат!$J$11)</f>
        <v>2732.6</v>
      </c>
      <c r="R64" s="96">
        <f>Odessa!R64+MAX(145,R$2*вспомогат!$J$11)</f>
        <v>2986.2</v>
      </c>
      <c r="S64" s="96">
        <f>Odessa!S64+MAX(145,S$2*вспомогат!$J$11)</f>
        <v>3239.8</v>
      </c>
      <c r="T64" s="96">
        <f>Odessa!T64+MAX(145,T$2*вспомогат!$J$11)</f>
        <v>3493.3999999999996</v>
      </c>
      <c r="U64" s="96">
        <f>Odessa!U64+MAX(145,U$2*вспомогат!$J$11)</f>
        <v>3747</v>
      </c>
      <c r="V64" s="96">
        <f>Odessa!V64+MAX(145,V$2*вспомогат!$J$11)</f>
        <v>4000.6</v>
      </c>
      <c r="W64" s="96">
        <f>Odessa!W64+MAX(145,W$2*вспомогат!$J$11)</f>
        <v>4254.2</v>
      </c>
      <c r="X64" s="96">
        <f>Odessa!X64+MAX(145,X$2*вспомогат!$J$11)</f>
        <v>4507.8</v>
      </c>
      <c r="Y64" s="96">
        <f>Odessa!Y64+MAX(145,Y$2*вспомогат!$J$11)</f>
        <v>4761.3999999999996</v>
      </c>
      <c r="Z64" s="96">
        <f>Odessa!Z64+MAX(145,Z$2*вспомогат!$J$11)</f>
        <v>5015</v>
      </c>
    </row>
    <row r="65" spans="2:26">
      <c r="B65" s="88" t="s">
        <v>89</v>
      </c>
      <c r="C65" s="88" t="s">
        <v>90</v>
      </c>
      <c r="D65" s="89" t="s">
        <v>13</v>
      </c>
      <c r="E65" s="94"/>
      <c r="F65" s="95"/>
      <c r="G65" s="96">
        <f>Odessa!G65+MAX(145,G$2*вспомогат!$J$11)</f>
        <v>282.5090909090909</v>
      </c>
      <c r="H65" s="96">
        <f>Odessa!H65+MAX(145,H$2*вспомогат!$J$11)</f>
        <v>377.0181818181818</v>
      </c>
      <c r="I65" s="96">
        <f>Odessa!I65+MAX(145,I$2*вспомогат!$J$11)</f>
        <v>471.5272727272727</v>
      </c>
      <c r="J65" s="96">
        <f>Odessa!J65+MAX(145,J$2*вспомогат!$J$11)</f>
        <v>566.0363636363636</v>
      </c>
      <c r="K65" s="96">
        <f>Odessa!K65+MAX(145,K$2*вспомогат!$J$11)</f>
        <v>610.5454545454545</v>
      </c>
      <c r="L65" s="96">
        <f>Odessa!L65+MAX(145,L$2*вспомогат!$J$11)</f>
        <v>710.0545454545454</v>
      </c>
      <c r="M65" s="96">
        <f>Odessa!M65+MAX(145,M$2*вспомогат!$J$11)</f>
        <v>829.56363636363631</v>
      </c>
      <c r="N65" s="96">
        <f>Odessa!N65+MAX(145,N$2*вспомогат!$J$11)</f>
        <v>949.07272727272721</v>
      </c>
      <c r="O65" s="96">
        <f>Odessa!O65+MAX(145,O$2*вспомогат!$J$11)</f>
        <v>1068.5818181818181</v>
      </c>
      <c r="P65" s="96">
        <f>Odessa!P65+MAX(145,P$2*вспомогат!$J$11)</f>
        <v>1188.090909090909</v>
      </c>
      <c r="Q65" s="96">
        <f>Odessa!Q65+MAX(145,Q$2*вспомогат!$J$11)</f>
        <v>1257.5999999999999</v>
      </c>
      <c r="R65" s="96">
        <f>Odessa!R65+MAX(145,R$2*вспомогат!$J$11)</f>
        <v>1377.1090909090908</v>
      </c>
      <c r="S65" s="96">
        <f>Odessa!S65+MAX(145,S$2*вспомогат!$J$11)</f>
        <v>1496.6181818181817</v>
      </c>
      <c r="T65" s="96">
        <f>Odessa!T65+MAX(145,T$2*вспомогат!$J$11)</f>
        <v>1616.1272727272726</v>
      </c>
      <c r="U65" s="96">
        <f>Odessa!U65+MAX(145,U$2*вспомогат!$J$11)</f>
        <v>1735.6363636363635</v>
      </c>
      <c r="V65" s="96">
        <f>Odessa!V65+MAX(145,V$2*вспомогат!$J$11)</f>
        <v>1855.1454545454544</v>
      </c>
      <c r="W65" s="96">
        <f>Odessa!W65+MAX(145,W$2*вспомогат!$J$11)</f>
        <v>1974.6545454545453</v>
      </c>
      <c r="X65" s="96">
        <f>Odessa!X65+MAX(145,X$2*вспомогат!$J$11)</f>
        <v>2094.1636363636362</v>
      </c>
      <c r="Y65" s="96">
        <f>Odessa!Y65+MAX(145,Y$2*вспомогат!$J$11)</f>
        <v>2213.6727272727271</v>
      </c>
      <c r="Z65" s="96">
        <f>Odessa!Z65+MAX(145,Z$2*вспомогат!$J$11)</f>
        <v>2333.181818181818</v>
      </c>
    </row>
    <row r="66" spans="2:26">
      <c r="B66" s="88" t="s">
        <v>91</v>
      </c>
      <c r="C66" s="88" t="s">
        <v>90</v>
      </c>
      <c r="D66" s="89" t="s">
        <v>13</v>
      </c>
      <c r="E66" s="94"/>
      <c r="F66" s="95"/>
      <c r="G66" s="96">
        <f>Odessa!G66+MAX(145,G$2*вспомогат!$J$11)</f>
        <v>287.5090909090909</v>
      </c>
      <c r="H66" s="96">
        <f>Odessa!H66+MAX(145,H$2*вспомогат!$J$11)</f>
        <v>387.0181818181818</v>
      </c>
      <c r="I66" s="96">
        <f>Odessa!I66+MAX(145,I$2*вспомогат!$J$11)</f>
        <v>486.5272727272727</v>
      </c>
      <c r="J66" s="96">
        <f>Odessa!J66+MAX(145,J$2*вспомогат!$J$11)</f>
        <v>586.0363636363636</v>
      </c>
      <c r="K66" s="96">
        <f>Odessa!K66+MAX(145,K$2*вспомогат!$J$11)</f>
        <v>635.5454545454545</v>
      </c>
      <c r="L66" s="96">
        <f>Odessa!L66+MAX(145,L$2*вспомогат!$J$11)</f>
        <v>740.0545454545454</v>
      </c>
      <c r="M66" s="96">
        <f>Odessa!M66+MAX(145,M$2*вспомогат!$J$11)</f>
        <v>864.56363636363631</v>
      </c>
      <c r="N66" s="96">
        <f>Odessa!N66+MAX(145,N$2*вспомогат!$J$11)</f>
        <v>989.07272727272721</v>
      </c>
      <c r="O66" s="96">
        <f>Odessa!O66+MAX(145,O$2*вспомогат!$J$11)</f>
        <v>1113.5818181818181</v>
      </c>
      <c r="P66" s="96">
        <f>Odessa!P66+MAX(145,P$2*вспомогат!$J$11)</f>
        <v>1238.090909090909</v>
      </c>
      <c r="Q66" s="96">
        <f>Odessa!Q66+MAX(145,Q$2*вспомогат!$J$11)</f>
        <v>1312.6</v>
      </c>
      <c r="R66" s="96">
        <f>Odessa!R66+MAX(145,R$2*вспомогат!$J$11)</f>
        <v>1437.1090909090908</v>
      </c>
      <c r="S66" s="96">
        <f>Odessa!S66+MAX(145,S$2*вспомогат!$J$11)</f>
        <v>1561.6181818181817</v>
      </c>
      <c r="T66" s="96">
        <f>Odessa!T66+MAX(145,T$2*вспомогат!$J$11)</f>
        <v>1686.1272727272726</v>
      </c>
      <c r="U66" s="96">
        <f>Odessa!U66+MAX(145,U$2*вспомогат!$J$11)</f>
        <v>1810.6363636363635</v>
      </c>
      <c r="V66" s="96">
        <f>Odessa!V66+MAX(145,V$2*вспомогат!$J$11)</f>
        <v>1935.1454545454544</v>
      </c>
      <c r="W66" s="96">
        <f>Odessa!W66+MAX(145,W$2*вспомогат!$J$11)</f>
        <v>2059.6545454545453</v>
      </c>
      <c r="X66" s="96">
        <f>Odessa!X66+MAX(145,X$2*вспомогат!$J$11)</f>
        <v>2184.1636363636362</v>
      </c>
      <c r="Y66" s="96">
        <f>Odessa!Y66+MAX(145,Y$2*вспомогат!$J$11)</f>
        <v>2308.6727272727271</v>
      </c>
      <c r="Z66" s="96">
        <f>Odessa!Z66+MAX(145,Z$2*вспомогат!$J$11)</f>
        <v>2433.181818181818</v>
      </c>
    </row>
    <row r="67" spans="2:26">
      <c r="B67" s="85" t="s">
        <v>9</v>
      </c>
      <c r="C67" s="85" t="s">
        <v>115</v>
      </c>
      <c r="D67" s="89" t="s">
        <v>191</v>
      </c>
      <c r="E67" s="94"/>
      <c r="F67" s="95"/>
      <c r="G67" s="96">
        <f>Odessa!G67+MAX(145,G$2*вспомогат!$J$11)</f>
        <v>281.60000000000002</v>
      </c>
      <c r="H67" s="96">
        <f>Odessa!H67+MAX(145,H$2*вспомогат!$J$11)</f>
        <v>375.2</v>
      </c>
      <c r="I67" s="96">
        <f>Odessa!I67+MAX(145,I$2*вспомогат!$J$11)</f>
        <v>468.79999999999995</v>
      </c>
      <c r="J67" s="96">
        <f>Odessa!J67+MAX(145,J$2*вспомогат!$J$11)</f>
        <v>562.4</v>
      </c>
      <c r="K67" s="96">
        <f>Odessa!K67+MAX(145,K$2*вспомогат!$J$11)</f>
        <v>606</v>
      </c>
      <c r="L67" s="96">
        <f>Odessa!L67+MAX(145,L$2*вспомогат!$J$11)</f>
        <v>704.59999999999991</v>
      </c>
      <c r="M67" s="96">
        <f>Odessa!M67+MAX(145,M$2*вспомогат!$J$11)</f>
        <v>823.19999999999993</v>
      </c>
      <c r="N67" s="96">
        <f>Odessa!N67+MAX(145,N$2*вспомогат!$J$11)</f>
        <v>941.8</v>
      </c>
      <c r="O67" s="96">
        <f>Odessa!O67+MAX(145,O$2*вспомогат!$J$11)</f>
        <v>1060.4000000000001</v>
      </c>
      <c r="P67" s="96">
        <f>Odessa!P67+MAX(145,P$2*вспомогат!$J$11)</f>
        <v>1179</v>
      </c>
      <c r="Q67" s="96">
        <f>Odessa!Q67+MAX(145,Q$2*вспомогат!$J$11)</f>
        <v>1247.5999999999999</v>
      </c>
      <c r="R67" s="96">
        <f>Odessa!R67+MAX(145,R$2*вспомогат!$J$11)</f>
        <v>1366.1999999999998</v>
      </c>
      <c r="S67" s="96">
        <f>Odessa!S67+MAX(145,S$2*вспомогат!$J$11)</f>
        <v>1484.8</v>
      </c>
      <c r="T67" s="96">
        <f>Odessa!T67+MAX(145,T$2*вспомогат!$J$11)</f>
        <v>1603.3999999999999</v>
      </c>
      <c r="U67" s="96">
        <f>Odessa!U67+MAX(145,U$2*вспомогат!$J$11)</f>
        <v>1722</v>
      </c>
      <c r="V67" s="96">
        <f>Odessa!V67+MAX(145,V$2*вспомогат!$J$11)</f>
        <v>1840.6</v>
      </c>
      <c r="W67" s="96">
        <f>Odessa!W67+MAX(145,W$2*вспомогат!$J$11)</f>
        <v>1959.1999999999998</v>
      </c>
      <c r="X67" s="96">
        <f>Odessa!X67+MAX(145,X$2*вспомогат!$J$11)</f>
        <v>2077.8000000000002</v>
      </c>
      <c r="Y67" s="96">
        <f>Odessa!Y67+MAX(145,Y$2*вспомогат!$J$11)</f>
        <v>2196.3999999999996</v>
      </c>
      <c r="Z67" s="96">
        <f>Odessa!Z67+MAX(145,Z$2*вспомогат!$J$11)</f>
        <v>2315</v>
      </c>
    </row>
    <row r="68" spans="2:26">
      <c r="B68" s="88" t="s">
        <v>92</v>
      </c>
      <c r="C68" s="88" t="s">
        <v>93</v>
      </c>
      <c r="D68" s="89" t="s">
        <v>9</v>
      </c>
      <c r="E68" s="94"/>
      <c r="F68" s="95"/>
      <c r="G68" s="96">
        <f>Odessa!G68+MAX(145,G$2*вспомогат!$J$11)</f>
        <v>323.60000000000002</v>
      </c>
      <c r="H68" s="96">
        <f>Odessa!H68+MAX(145,H$2*вспомогат!$J$11)</f>
        <v>459.2</v>
      </c>
      <c r="I68" s="96">
        <f>Odessa!I68+MAX(145,I$2*вспомогат!$J$11)</f>
        <v>594.79999999999995</v>
      </c>
      <c r="J68" s="96">
        <f>Odessa!J68+MAX(145,J$2*вспомогат!$J$11)</f>
        <v>730.4</v>
      </c>
      <c r="K68" s="96">
        <f>Odessa!K68+MAX(145,K$2*вспомогат!$J$11)</f>
        <v>816</v>
      </c>
      <c r="L68" s="96">
        <f>Odessa!L68+MAX(145,L$2*вспомогат!$J$11)</f>
        <v>956.59999999999991</v>
      </c>
      <c r="M68" s="96">
        <f>Odessa!M68+MAX(145,M$2*вспомогат!$J$11)</f>
        <v>1117.1999999999998</v>
      </c>
      <c r="N68" s="96">
        <f>Odessa!N68+MAX(145,N$2*вспомогат!$J$11)</f>
        <v>1277.8</v>
      </c>
      <c r="O68" s="96">
        <f>Odessa!O68+MAX(145,O$2*вспомогат!$J$11)</f>
        <v>1438.4</v>
      </c>
      <c r="P68" s="96">
        <f>Odessa!P68+MAX(145,P$2*вспомогат!$J$11)</f>
        <v>1599</v>
      </c>
      <c r="Q68" s="96">
        <f>Odessa!Q68+MAX(145,Q$2*вспомогат!$J$11)</f>
        <v>1709.6</v>
      </c>
      <c r="R68" s="96">
        <f>Odessa!R68+MAX(145,R$2*вспомогат!$J$11)</f>
        <v>1870.1999999999998</v>
      </c>
      <c r="S68" s="96">
        <f>Odessa!S68+MAX(145,S$2*вспомогат!$J$11)</f>
        <v>2030.8</v>
      </c>
      <c r="T68" s="96">
        <f>Odessa!T68+MAX(145,T$2*вспомогат!$J$11)</f>
        <v>2191.3999999999996</v>
      </c>
      <c r="U68" s="96">
        <f>Odessa!U68+MAX(145,U$2*вспомогат!$J$11)</f>
        <v>2352</v>
      </c>
      <c r="V68" s="96">
        <f>Odessa!V68+MAX(145,V$2*вспомогат!$J$11)</f>
        <v>2512.6</v>
      </c>
      <c r="W68" s="96">
        <f>Odessa!W68+MAX(145,W$2*вспомогат!$J$11)</f>
        <v>2673.2</v>
      </c>
      <c r="X68" s="96">
        <f>Odessa!X68+MAX(145,X$2*вспомогат!$J$11)</f>
        <v>2833.8</v>
      </c>
      <c r="Y68" s="96">
        <f>Odessa!Y68+MAX(145,Y$2*вспомогат!$J$11)</f>
        <v>2994.3999999999996</v>
      </c>
      <c r="Z68" s="96">
        <f>Odessa!Z68+MAX(145,Z$2*вспомогат!$J$11)</f>
        <v>3155</v>
      </c>
    </row>
    <row r="69" spans="2:26">
      <c r="B69" s="88" t="s">
        <v>94</v>
      </c>
      <c r="C69" s="88" t="s">
        <v>95</v>
      </c>
      <c r="D69" s="89" t="s">
        <v>13</v>
      </c>
      <c r="E69" s="94"/>
      <c r="F69" s="95"/>
      <c r="G69" s="96">
        <f>Odessa!G69+MAX(145,G$2*вспомогат!$J$11)</f>
        <v>282.5090909090909</v>
      </c>
      <c r="H69" s="96">
        <f>Odessa!H69+MAX(145,H$2*вспомогат!$J$11)</f>
        <v>377.0181818181818</v>
      </c>
      <c r="I69" s="96">
        <f>Odessa!I69+MAX(145,I$2*вспомогат!$J$11)</f>
        <v>471.5272727272727</v>
      </c>
      <c r="J69" s="96">
        <f>Odessa!J69+MAX(145,J$2*вспомогат!$J$11)</f>
        <v>566.0363636363636</v>
      </c>
      <c r="K69" s="96">
        <f>Odessa!K69+MAX(145,K$2*вспомогат!$J$11)</f>
        <v>610.5454545454545</v>
      </c>
      <c r="L69" s="96">
        <f>Odessa!L69+MAX(145,L$2*вспомогат!$J$11)</f>
        <v>710.0545454545454</v>
      </c>
      <c r="M69" s="96">
        <f>Odessa!M69+MAX(145,M$2*вспомогат!$J$11)</f>
        <v>829.56363636363631</v>
      </c>
      <c r="N69" s="96">
        <f>Odessa!N69+MAX(145,N$2*вспомогат!$J$11)</f>
        <v>949.07272727272721</v>
      </c>
      <c r="O69" s="96">
        <f>Odessa!O69+MAX(145,O$2*вспомогат!$J$11)</f>
        <v>1068.5818181818181</v>
      </c>
      <c r="P69" s="96">
        <f>Odessa!P69+MAX(145,P$2*вспомогат!$J$11)</f>
        <v>1188.090909090909</v>
      </c>
      <c r="Q69" s="96">
        <f>Odessa!Q69+MAX(145,Q$2*вспомогат!$J$11)</f>
        <v>1257.5999999999999</v>
      </c>
      <c r="R69" s="96">
        <f>Odessa!R69+MAX(145,R$2*вспомогат!$J$11)</f>
        <v>1377.1090909090908</v>
      </c>
      <c r="S69" s="96">
        <f>Odessa!S69+MAX(145,S$2*вспомогат!$J$11)</f>
        <v>1496.6181818181817</v>
      </c>
      <c r="T69" s="96">
        <f>Odessa!T69+MAX(145,T$2*вспомогат!$J$11)</f>
        <v>1616.1272727272726</v>
      </c>
      <c r="U69" s="96">
        <f>Odessa!U69+MAX(145,U$2*вспомогат!$J$11)</f>
        <v>1735.6363636363635</v>
      </c>
      <c r="V69" s="96">
        <f>Odessa!V69+MAX(145,V$2*вспомогат!$J$11)</f>
        <v>1855.1454545454544</v>
      </c>
      <c r="W69" s="96">
        <f>Odessa!W69+MAX(145,W$2*вспомогат!$J$11)</f>
        <v>1974.6545454545453</v>
      </c>
      <c r="X69" s="96">
        <f>Odessa!X69+MAX(145,X$2*вспомогат!$J$11)</f>
        <v>2094.1636363636362</v>
      </c>
      <c r="Y69" s="96">
        <f>Odessa!Y69+MAX(145,Y$2*вспомогат!$J$11)</f>
        <v>2213.6727272727271</v>
      </c>
      <c r="Z69" s="96">
        <f>Odessa!Z69+MAX(145,Z$2*вспомогат!$J$11)</f>
        <v>2333.181818181818</v>
      </c>
    </row>
    <row r="70" spans="2:26">
      <c r="B70" s="88" t="s">
        <v>96</v>
      </c>
      <c r="C70" s="88" t="s">
        <v>95</v>
      </c>
      <c r="D70" s="89" t="s">
        <v>13</v>
      </c>
      <c r="E70" s="94"/>
      <c r="F70" s="95"/>
      <c r="G70" s="96">
        <f>Odessa!G70+MAX(145,G$2*вспомогат!$J$11)</f>
        <v>282.5090909090909</v>
      </c>
      <c r="H70" s="96">
        <f>Odessa!H70+MAX(145,H$2*вспомогат!$J$11)</f>
        <v>377.0181818181818</v>
      </c>
      <c r="I70" s="96">
        <f>Odessa!I70+MAX(145,I$2*вспомогат!$J$11)</f>
        <v>471.5272727272727</v>
      </c>
      <c r="J70" s="96">
        <f>Odessa!J70+MAX(145,J$2*вспомогат!$J$11)</f>
        <v>566.0363636363636</v>
      </c>
      <c r="K70" s="96">
        <f>Odessa!K70+MAX(145,K$2*вспомогат!$J$11)</f>
        <v>610.5454545454545</v>
      </c>
      <c r="L70" s="96">
        <f>Odessa!L70+MAX(145,L$2*вспомогат!$J$11)</f>
        <v>710.0545454545454</v>
      </c>
      <c r="M70" s="96">
        <f>Odessa!M70+MAX(145,M$2*вспомогат!$J$11)</f>
        <v>829.56363636363631</v>
      </c>
      <c r="N70" s="96">
        <f>Odessa!N70+MAX(145,N$2*вспомогат!$J$11)</f>
        <v>949.07272727272721</v>
      </c>
      <c r="O70" s="96">
        <f>Odessa!O70+MAX(145,O$2*вспомогат!$J$11)</f>
        <v>1068.5818181818181</v>
      </c>
      <c r="P70" s="96">
        <f>Odessa!P70+MAX(145,P$2*вспомогат!$J$11)</f>
        <v>1188.090909090909</v>
      </c>
      <c r="Q70" s="96">
        <f>Odessa!Q70+MAX(145,Q$2*вспомогат!$J$11)</f>
        <v>1257.5999999999999</v>
      </c>
      <c r="R70" s="96">
        <f>Odessa!R70+MAX(145,R$2*вспомогат!$J$11)</f>
        <v>1377.1090909090908</v>
      </c>
      <c r="S70" s="96">
        <f>Odessa!S70+MAX(145,S$2*вспомогат!$J$11)</f>
        <v>1496.6181818181817</v>
      </c>
      <c r="T70" s="96">
        <f>Odessa!T70+MAX(145,T$2*вспомогат!$J$11)</f>
        <v>1616.1272727272726</v>
      </c>
      <c r="U70" s="96">
        <f>Odessa!U70+MAX(145,U$2*вспомогат!$J$11)</f>
        <v>1735.6363636363635</v>
      </c>
      <c r="V70" s="96">
        <f>Odessa!V70+MAX(145,V$2*вспомогат!$J$11)</f>
        <v>1855.1454545454544</v>
      </c>
      <c r="W70" s="96">
        <f>Odessa!W70+MAX(145,W$2*вспомогат!$J$11)</f>
        <v>1974.6545454545453</v>
      </c>
      <c r="X70" s="96">
        <f>Odessa!X70+MAX(145,X$2*вспомогат!$J$11)</f>
        <v>2094.1636363636362</v>
      </c>
      <c r="Y70" s="96">
        <f>Odessa!Y70+MAX(145,Y$2*вспомогат!$J$11)</f>
        <v>2213.6727272727271</v>
      </c>
      <c r="Z70" s="96">
        <f>Odessa!Z70+MAX(145,Z$2*вспомогат!$J$11)</f>
        <v>2333.181818181818</v>
      </c>
    </row>
    <row r="71" spans="2:26">
      <c r="B71" s="88" t="s">
        <v>97</v>
      </c>
      <c r="C71" s="88" t="s">
        <v>95</v>
      </c>
      <c r="D71" s="89" t="s">
        <v>13</v>
      </c>
      <c r="E71" s="94"/>
      <c r="F71" s="95"/>
      <c r="G71" s="96">
        <f>Odessa!G71+MAX(145,G$2*вспомогат!$J$11)</f>
        <v>282.5090909090909</v>
      </c>
      <c r="H71" s="96">
        <f>Odessa!H71+MAX(145,H$2*вспомогат!$J$11)</f>
        <v>377.0181818181818</v>
      </c>
      <c r="I71" s="96">
        <f>Odessa!I71+MAX(145,I$2*вспомогат!$J$11)</f>
        <v>471.5272727272727</v>
      </c>
      <c r="J71" s="96">
        <f>Odessa!J71+MAX(145,J$2*вспомогат!$J$11)</f>
        <v>566.0363636363636</v>
      </c>
      <c r="K71" s="96">
        <f>Odessa!K71+MAX(145,K$2*вспомогат!$J$11)</f>
        <v>610.5454545454545</v>
      </c>
      <c r="L71" s="96">
        <f>Odessa!L71+MAX(145,L$2*вспомогат!$J$11)</f>
        <v>710.0545454545454</v>
      </c>
      <c r="M71" s="96">
        <f>Odessa!M71+MAX(145,M$2*вспомогат!$J$11)</f>
        <v>829.56363636363631</v>
      </c>
      <c r="N71" s="96">
        <f>Odessa!N71+MAX(145,N$2*вспомогат!$J$11)</f>
        <v>949.07272727272721</v>
      </c>
      <c r="O71" s="96">
        <f>Odessa!O71+MAX(145,O$2*вспомогат!$J$11)</f>
        <v>1068.5818181818181</v>
      </c>
      <c r="P71" s="96">
        <f>Odessa!P71+MAX(145,P$2*вспомогат!$J$11)</f>
        <v>1188.090909090909</v>
      </c>
      <c r="Q71" s="96">
        <f>Odessa!Q71+MAX(145,Q$2*вспомогат!$J$11)</f>
        <v>1257.5999999999999</v>
      </c>
      <c r="R71" s="96">
        <f>Odessa!R71+MAX(145,R$2*вспомогат!$J$11)</f>
        <v>1377.1090909090908</v>
      </c>
      <c r="S71" s="96">
        <f>Odessa!S71+MAX(145,S$2*вспомогат!$J$11)</f>
        <v>1496.6181818181817</v>
      </c>
      <c r="T71" s="96">
        <f>Odessa!T71+MAX(145,T$2*вспомогат!$J$11)</f>
        <v>1616.1272727272726</v>
      </c>
      <c r="U71" s="96">
        <f>Odessa!U71+MAX(145,U$2*вспомогат!$J$11)</f>
        <v>1735.6363636363635</v>
      </c>
      <c r="V71" s="96">
        <f>Odessa!V71+MAX(145,V$2*вспомогат!$J$11)</f>
        <v>1855.1454545454544</v>
      </c>
      <c r="W71" s="96">
        <f>Odessa!W71+MAX(145,W$2*вспомогат!$J$11)</f>
        <v>1974.6545454545453</v>
      </c>
      <c r="X71" s="96">
        <f>Odessa!X71+MAX(145,X$2*вспомогат!$J$11)</f>
        <v>2094.1636363636362</v>
      </c>
      <c r="Y71" s="96">
        <f>Odessa!Y71+MAX(145,Y$2*вспомогат!$J$11)</f>
        <v>2213.6727272727271</v>
      </c>
      <c r="Z71" s="96">
        <f>Odessa!Z71+MAX(145,Z$2*вспомогат!$J$11)</f>
        <v>2333.181818181818</v>
      </c>
    </row>
    <row r="72" spans="2:26">
      <c r="B72" s="88" t="s">
        <v>98</v>
      </c>
      <c r="C72" s="88" t="s">
        <v>99</v>
      </c>
      <c r="D72" s="89" t="s">
        <v>13</v>
      </c>
      <c r="E72" s="94"/>
      <c r="F72" s="95"/>
      <c r="G72" s="96">
        <f>Odessa!G72+MAX(145,G$2*вспомогат!$J$11)</f>
        <v>282.5090909090909</v>
      </c>
      <c r="H72" s="96">
        <f>Odessa!H72+MAX(145,H$2*вспомогат!$J$11)</f>
        <v>377.0181818181818</v>
      </c>
      <c r="I72" s="96">
        <f>Odessa!I72+MAX(145,I$2*вспомогат!$J$11)</f>
        <v>471.5272727272727</v>
      </c>
      <c r="J72" s="96">
        <f>Odessa!J72+MAX(145,J$2*вспомогат!$J$11)</f>
        <v>566.0363636363636</v>
      </c>
      <c r="K72" s="96">
        <f>Odessa!K72+MAX(145,K$2*вспомогат!$J$11)</f>
        <v>610.5454545454545</v>
      </c>
      <c r="L72" s="96">
        <f>Odessa!L72+MAX(145,L$2*вспомогат!$J$11)</f>
        <v>710.0545454545454</v>
      </c>
      <c r="M72" s="96">
        <f>Odessa!M72+MAX(145,M$2*вспомогат!$J$11)</f>
        <v>829.56363636363631</v>
      </c>
      <c r="N72" s="96">
        <f>Odessa!N72+MAX(145,N$2*вспомогат!$J$11)</f>
        <v>949.07272727272721</v>
      </c>
      <c r="O72" s="96">
        <f>Odessa!O72+MAX(145,O$2*вспомогат!$J$11)</f>
        <v>1068.5818181818181</v>
      </c>
      <c r="P72" s="96">
        <f>Odessa!P72+MAX(145,P$2*вспомогат!$J$11)</f>
        <v>1188.090909090909</v>
      </c>
      <c r="Q72" s="96">
        <f>Odessa!Q72+MAX(145,Q$2*вспомогат!$J$11)</f>
        <v>1257.5999999999999</v>
      </c>
      <c r="R72" s="96">
        <f>Odessa!R72+MAX(145,R$2*вспомогат!$J$11)</f>
        <v>1377.1090909090908</v>
      </c>
      <c r="S72" s="96">
        <f>Odessa!S72+MAX(145,S$2*вспомогат!$J$11)</f>
        <v>1496.6181818181817</v>
      </c>
      <c r="T72" s="96">
        <f>Odessa!T72+MAX(145,T$2*вспомогат!$J$11)</f>
        <v>1616.1272727272726</v>
      </c>
      <c r="U72" s="96">
        <f>Odessa!U72+MAX(145,U$2*вспомогат!$J$11)</f>
        <v>1735.6363636363635</v>
      </c>
      <c r="V72" s="96">
        <f>Odessa!V72+MAX(145,V$2*вспомогат!$J$11)</f>
        <v>1855.1454545454544</v>
      </c>
      <c r="W72" s="96">
        <f>Odessa!W72+MAX(145,W$2*вспомогат!$J$11)</f>
        <v>1974.6545454545453</v>
      </c>
      <c r="X72" s="96">
        <f>Odessa!X72+MAX(145,X$2*вспомогат!$J$11)</f>
        <v>2094.1636363636362</v>
      </c>
      <c r="Y72" s="96">
        <f>Odessa!Y72+MAX(145,Y$2*вспомогат!$J$11)</f>
        <v>2213.6727272727271</v>
      </c>
      <c r="Z72" s="96">
        <f>Odessa!Z72+MAX(145,Z$2*вспомогат!$J$11)</f>
        <v>2333.181818181818</v>
      </c>
    </row>
    <row r="73" spans="2:26">
      <c r="B73" s="88" t="s">
        <v>100</v>
      </c>
      <c r="C73" s="88" t="s">
        <v>101</v>
      </c>
      <c r="D73" s="89" t="s">
        <v>9</v>
      </c>
      <c r="E73" s="94"/>
      <c r="F73" s="95"/>
      <c r="G73" s="96">
        <f>Odessa!G73+MAX(145,G$2*вспомогат!$J$11)</f>
        <v>326.60000000000002</v>
      </c>
      <c r="H73" s="96">
        <f>Odessa!H73+MAX(145,H$2*вспомогат!$J$11)</f>
        <v>465.2</v>
      </c>
      <c r="I73" s="96">
        <f>Odessa!I73+MAX(145,I$2*вспомогат!$J$11)</f>
        <v>603.79999999999995</v>
      </c>
      <c r="J73" s="96">
        <f>Odessa!J73+MAX(145,J$2*вспомогат!$J$11)</f>
        <v>742.4</v>
      </c>
      <c r="K73" s="96">
        <f>Odessa!K73+MAX(145,K$2*вспомогат!$J$11)</f>
        <v>831</v>
      </c>
      <c r="L73" s="96">
        <f>Odessa!L73+MAX(145,L$2*вспомогат!$J$11)</f>
        <v>974.59999999999991</v>
      </c>
      <c r="M73" s="96">
        <f>Odessa!M73+MAX(145,M$2*вспомогат!$J$11)</f>
        <v>1138.1999999999998</v>
      </c>
      <c r="N73" s="96">
        <f>Odessa!N73+MAX(145,N$2*вспомогат!$J$11)</f>
        <v>1301.8</v>
      </c>
      <c r="O73" s="96">
        <f>Odessa!O73+MAX(145,O$2*вспомогат!$J$11)</f>
        <v>1465.4</v>
      </c>
      <c r="P73" s="96">
        <f>Odessa!P73+MAX(145,P$2*вспомогат!$J$11)</f>
        <v>1629</v>
      </c>
      <c r="Q73" s="96">
        <f>Odessa!Q73+MAX(145,Q$2*вспомогат!$J$11)</f>
        <v>1742.6</v>
      </c>
      <c r="R73" s="96">
        <f>Odessa!R73+MAX(145,R$2*вспомогат!$J$11)</f>
        <v>1906.1999999999998</v>
      </c>
      <c r="S73" s="96">
        <f>Odessa!S73+MAX(145,S$2*вспомогат!$J$11)</f>
        <v>2069.8000000000002</v>
      </c>
      <c r="T73" s="96">
        <f>Odessa!T73+MAX(145,T$2*вспомогат!$J$11)</f>
        <v>2233.3999999999996</v>
      </c>
      <c r="U73" s="96">
        <f>Odessa!U73+MAX(145,U$2*вспомогат!$J$11)</f>
        <v>2397</v>
      </c>
      <c r="V73" s="96">
        <f>Odessa!V73+MAX(145,V$2*вспомогат!$J$11)</f>
        <v>2560.6</v>
      </c>
      <c r="W73" s="96">
        <f>Odessa!W73+MAX(145,W$2*вспомогат!$J$11)</f>
        <v>2724.2</v>
      </c>
      <c r="X73" s="96">
        <f>Odessa!X73+MAX(145,X$2*вспомогат!$J$11)</f>
        <v>2887.8</v>
      </c>
      <c r="Y73" s="96">
        <f>Odessa!Y73+MAX(145,Y$2*вспомогат!$J$11)</f>
        <v>3051.3999999999996</v>
      </c>
      <c r="Z73" s="96">
        <f>Odessa!Z73+MAX(145,Z$2*вспомогат!$J$11)</f>
        <v>3215</v>
      </c>
    </row>
    <row r="74" spans="2:26">
      <c r="B74" s="88" t="s">
        <v>102</v>
      </c>
      <c r="C74" s="88" t="s">
        <v>103</v>
      </c>
      <c r="D74" s="89" t="s">
        <v>13</v>
      </c>
      <c r="E74" s="94"/>
      <c r="F74" s="95"/>
      <c r="G74" s="96">
        <f>Odessa!G74+MAX(145,G$2*вспомогат!$J$11)</f>
        <v>327.5090909090909</v>
      </c>
      <c r="H74" s="96">
        <f>Odessa!H74+MAX(145,H$2*вспомогат!$J$11)</f>
        <v>467.0181818181818</v>
      </c>
      <c r="I74" s="96">
        <f>Odessa!I74+MAX(145,I$2*вспомогат!$J$11)</f>
        <v>606.5272727272727</v>
      </c>
      <c r="J74" s="96">
        <f>Odessa!J74+MAX(145,J$2*вспомогат!$J$11)</f>
        <v>746.0363636363636</v>
      </c>
      <c r="K74" s="96">
        <f>Odessa!K74+MAX(145,K$2*вспомогат!$J$11)</f>
        <v>835.5454545454545</v>
      </c>
      <c r="L74" s="96">
        <f>Odessa!L74+MAX(145,L$2*вспомогат!$J$11)</f>
        <v>980.0545454545454</v>
      </c>
      <c r="M74" s="96">
        <f>Odessa!M74+MAX(145,M$2*вспомогат!$J$11)</f>
        <v>1144.5636363636363</v>
      </c>
      <c r="N74" s="96">
        <f>Odessa!N74+MAX(145,N$2*вспомогат!$J$11)</f>
        <v>1309.0727272727272</v>
      </c>
      <c r="O74" s="96">
        <f>Odessa!O74+MAX(145,O$2*вспомогат!$J$11)</f>
        <v>1473.5818181818181</v>
      </c>
      <c r="P74" s="96">
        <f>Odessa!P74+MAX(145,P$2*вспомогат!$J$11)</f>
        <v>1638.090909090909</v>
      </c>
      <c r="Q74" s="96">
        <f>Odessa!Q74+MAX(145,Q$2*вспомогат!$J$11)</f>
        <v>1752.6</v>
      </c>
      <c r="R74" s="96">
        <f>Odessa!R74+MAX(145,R$2*вспомогат!$J$11)</f>
        <v>1917.1090909090908</v>
      </c>
      <c r="S74" s="96">
        <f>Odessa!S74+MAX(145,S$2*вспомогат!$J$11)</f>
        <v>2081.6181818181817</v>
      </c>
      <c r="T74" s="96">
        <f>Odessa!T74+MAX(145,T$2*вспомогат!$J$11)</f>
        <v>2246.1272727272726</v>
      </c>
      <c r="U74" s="96">
        <f>Odessa!U74+MAX(145,U$2*вспомогат!$J$11)</f>
        <v>2410.6363636363635</v>
      </c>
      <c r="V74" s="96">
        <f>Odessa!V74+MAX(145,V$2*вспомогат!$J$11)</f>
        <v>2575.1454545454544</v>
      </c>
      <c r="W74" s="96">
        <f>Odessa!W74+MAX(145,W$2*вспомогат!$J$11)</f>
        <v>2739.6545454545453</v>
      </c>
      <c r="X74" s="96">
        <f>Odessa!X74+MAX(145,X$2*вспомогат!$J$11)</f>
        <v>2904.1636363636362</v>
      </c>
      <c r="Y74" s="96">
        <f>Odessa!Y74+MAX(145,Y$2*вспомогат!$J$11)</f>
        <v>3068.6727272727271</v>
      </c>
      <c r="Z74" s="96">
        <f>Odessa!Z74+MAX(145,Z$2*вспомогат!$J$11)</f>
        <v>3233.181818181818</v>
      </c>
    </row>
    <row r="75" spans="2:26">
      <c r="B75" s="88" t="s">
        <v>105</v>
      </c>
      <c r="C75" s="88" t="s">
        <v>103</v>
      </c>
      <c r="D75" s="89" t="s">
        <v>230</v>
      </c>
      <c r="E75" s="94"/>
      <c r="F75" s="95"/>
      <c r="G75" s="96">
        <f>Odessa!G75+MAX(145,G$2*вспомогат!$J$11)</f>
        <v>431.6</v>
      </c>
      <c r="H75" s="96">
        <f>Odessa!H75+MAX(145,H$2*вспомогат!$J$11)</f>
        <v>675.2</v>
      </c>
      <c r="I75" s="96">
        <f>Odessa!I75+MAX(145,I$2*вспомогат!$J$11)</f>
        <v>918.8</v>
      </c>
      <c r="J75" s="96">
        <f>Odessa!J75+MAX(145,J$2*вспомогат!$J$11)</f>
        <v>1162.4000000000001</v>
      </c>
      <c r="K75" s="96">
        <f>Odessa!K75+MAX(145,K$2*вспомогат!$J$11)</f>
        <v>1356</v>
      </c>
      <c r="L75" s="96">
        <f>Odessa!L75+MAX(145,L$2*вспомогат!$J$11)</f>
        <v>1604.6</v>
      </c>
      <c r="M75" s="96">
        <f>Odessa!M75+MAX(145,M$2*вспомогат!$J$11)</f>
        <v>1873.1999999999998</v>
      </c>
      <c r="N75" s="96">
        <f>Odessa!N75+MAX(145,N$2*вспомогат!$J$11)</f>
        <v>2141.8000000000002</v>
      </c>
      <c r="O75" s="96">
        <f>Odessa!O75+MAX(145,O$2*вспомогат!$J$11)</f>
        <v>2410.3999999999996</v>
      </c>
      <c r="P75" s="96">
        <f>Odessa!P75+MAX(145,P$2*вспомогат!$J$11)</f>
        <v>2629</v>
      </c>
      <c r="Q75" s="96">
        <f>Odessa!Q75+MAX(145,Q$2*вспомогат!$J$11)</f>
        <v>2897.6</v>
      </c>
      <c r="R75" s="96">
        <f>Odessa!R75+MAX(145,R$2*вспомогат!$J$11)</f>
        <v>3166.2</v>
      </c>
      <c r="S75" s="96">
        <f>Odessa!S75+MAX(145,S$2*вспомогат!$J$11)</f>
        <v>3434.8</v>
      </c>
      <c r="T75" s="96">
        <f>Odessa!T75+MAX(145,T$2*вспомогат!$J$11)</f>
        <v>3703.3999999999996</v>
      </c>
      <c r="U75" s="96">
        <f>Odessa!U75+MAX(145,U$2*вспомогат!$J$11)</f>
        <v>3972</v>
      </c>
      <c r="V75" s="96">
        <f>Odessa!V75+MAX(145,V$2*вспомогат!$J$11)</f>
        <v>4240.6000000000004</v>
      </c>
      <c r="W75" s="96">
        <f>Odessa!W75+MAX(145,W$2*вспомогат!$J$11)</f>
        <v>4509.2</v>
      </c>
      <c r="X75" s="96">
        <f>Odessa!X75+MAX(145,X$2*вспомогат!$J$11)</f>
        <v>4777.7999999999993</v>
      </c>
      <c r="Y75" s="96">
        <f>Odessa!Y75+MAX(145,Y$2*вспомогат!$J$11)</f>
        <v>5046.3999999999996</v>
      </c>
      <c r="Z75" s="96">
        <f>Odessa!Z75+MAX(145,Z$2*вспомогат!$J$11)</f>
        <v>5315</v>
      </c>
    </row>
    <row r="76" spans="2:26">
      <c r="B76" s="88" t="s">
        <v>106</v>
      </c>
      <c r="C76" s="88" t="s">
        <v>103</v>
      </c>
      <c r="D76" s="89" t="s">
        <v>9</v>
      </c>
      <c r="E76" s="94"/>
      <c r="F76" s="95"/>
      <c r="G76" s="96">
        <f>Odessa!G76+MAX(145,G$2*вспомогат!$J$11)</f>
        <v>381.6</v>
      </c>
      <c r="H76" s="96">
        <f>Odessa!H76+MAX(145,H$2*вспомогат!$J$11)</f>
        <v>575.20000000000005</v>
      </c>
      <c r="I76" s="96">
        <f>Odessa!I76+MAX(145,I$2*вспомогат!$J$11)</f>
        <v>768.8</v>
      </c>
      <c r="J76" s="96">
        <f>Odessa!J76+MAX(145,J$2*вспомогат!$J$11)</f>
        <v>962.4</v>
      </c>
      <c r="K76" s="96">
        <f>Odessa!K76+MAX(145,K$2*вспомогат!$J$11)</f>
        <v>1106</v>
      </c>
      <c r="L76" s="96">
        <f>Odessa!L76+MAX(145,L$2*вспомогат!$J$11)</f>
        <v>1304.5999999999999</v>
      </c>
      <c r="M76" s="96">
        <f>Odessa!M76+MAX(145,M$2*вспомогат!$J$11)</f>
        <v>1523.1999999999998</v>
      </c>
      <c r="N76" s="96">
        <f>Odessa!N76+MAX(145,N$2*вспомогат!$J$11)</f>
        <v>1741.8</v>
      </c>
      <c r="O76" s="96">
        <f>Odessa!O76+MAX(145,O$2*вспомогат!$J$11)</f>
        <v>1960.4</v>
      </c>
      <c r="P76" s="96">
        <f>Odessa!P76+MAX(145,P$2*вспомогат!$J$11)</f>
        <v>2179</v>
      </c>
      <c r="Q76" s="96">
        <f>Odessa!Q76+MAX(145,Q$2*вспомогат!$J$11)</f>
        <v>2347.6</v>
      </c>
      <c r="R76" s="96">
        <f>Odessa!R76+MAX(145,R$2*вспомогат!$J$11)</f>
        <v>2566.1999999999998</v>
      </c>
      <c r="S76" s="96">
        <f>Odessa!S76+MAX(145,S$2*вспомогат!$J$11)</f>
        <v>2784.8</v>
      </c>
      <c r="T76" s="96">
        <f>Odessa!T76+MAX(145,T$2*вспомогат!$J$11)</f>
        <v>3003.3999999999996</v>
      </c>
      <c r="U76" s="96">
        <f>Odessa!U76+MAX(145,U$2*вспомогат!$J$11)</f>
        <v>3222</v>
      </c>
      <c r="V76" s="96">
        <f>Odessa!V76+MAX(145,V$2*вспомогат!$J$11)</f>
        <v>3440.6</v>
      </c>
      <c r="W76" s="96">
        <f>Odessa!W76+MAX(145,W$2*вспомогат!$J$11)</f>
        <v>3659.2</v>
      </c>
      <c r="X76" s="96">
        <f>Odessa!X76+MAX(145,X$2*вспомогат!$J$11)</f>
        <v>3877.8</v>
      </c>
      <c r="Y76" s="96">
        <f>Odessa!Y76+MAX(145,Y$2*вспомогат!$J$11)</f>
        <v>4096.3999999999996</v>
      </c>
      <c r="Z76" s="96">
        <f>Odessa!Z76+MAX(145,Z$2*вспомогат!$J$11)</f>
        <v>4315</v>
      </c>
    </row>
    <row r="77" spans="2:26">
      <c r="B77" s="88" t="s">
        <v>107</v>
      </c>
      <c r="C77" s="88" t="s">
        <v>103</v>
      </c>
      <c r="D77" s="89" t="s">
        <v>9</v>
      </c>
      <c r="E77" s="94"/>
      <c r="F77" s="95"/>
      <c r="G77" s="96">
        <f>Odessa!G77+MAX(145,G$2*вспомогат!$J$11)</f>
        <v>381.6</v>
      </c>
      <c r="H77" s="96">
        <f>Odessa!H77+MAX(145,H$2*вспомогат!$J$11)</f>
        <v>575.20000000000005</v>
      </c>
      <c r="I77" s="96">
        <f>Odessa!I77+MAX(145,I$2*вспомогат!$J$11)</f>
        <v>768.8</v>
      </c>
      <c r="J77" s="96">
        <f>Odessa!J77+MAX(145,J$2*вспомогат!$J$11)</f>
        <v>962.4</v>
      </c>
      <c r="K77" s="96">
        <f>Odessa!K77+MAX(145,K$2*вспомогат!$J$11)</f>
        <v>1106</v>
      </c>
      <c r="L77" s="96">
        <f>Odessa!L77+MAX(145,L$2*вспомогат!$J$11)</f>
        <v>1304.5999999999999</v>
      </c>
      <c r="M77" s="96">
        <f>Odessa!M77+MAX(145,M$2*вспомогат!$J$11)</f>
        <v>1523.1999999999998</v>
      </c>
      <c r="N77" s="96">
        <f>Odessa!N77+MAX(145,N$2*вспомогат!$J$11)</f>
        <v>1741.8</v>
      </c>
      <c r="O77" s="96">
        <f>Odessa!O77+MAX(145,O$2*вспомогат!$J$11)</f>
        <v>1960.4</v>
      </c>
      <c r="P77" s="96">
        <f>Odessa!P77+MAX(145,P$2*вспомогат!$J$11)</f>
        <v>2179</v>
      </c>
      <c r="Q77" s="96">
        <f>Odessa!Q77+MAX(145,Q$2*вспомогат!$J$11)</f>
        <v>2347.6</v>
      </c>
      <c r="R77" s="96">
        <f>Odessa!R77+MAX(145,R$2*вспомогат!$J$11)</f>
        <v>2566.1999999999998</v>
      </c>
      <c r="S77" s="96">
        <f>Odessa!S77+MAX(145,S$2*вспомогат!$J$11)</f>
        <v>2784.8</v>
      </c>
      <c r="T77" s="96">
        <f>Odessa!T77+MAX(145,T$2*вспомогат!$J$11)</f>
        <v>3003.3999999999996</v>
      </c>
      <c r="U77" s="96">
        <f>Odessa!U77+MAX(145,U$2*вспомогат!$J$11)</f>
        <v>3222</v>
      </c>
      <c r="V77" s="96">
        <f>Odessa!V77+MAX(145,V$2*вспомогат!$J$11)</f>
        <v>3440.6</v>
      </c>
      <c r="W77" s="96">
        <f>Odessa!W77+MAX(145,W$2*вспомогат!$J$11)</f>
        <v>3659.2</v>
      </c>
      <c r="X77" s="96">
        <f>Odessa!X77+MAX(145,X$2*вспомогат!$J$11)</f>
        <v>3877.8</v>
      </c>
      <c r="Y77" s="96">
        <f>Odessa!Y77+MAX(145,Y$2*вспомогат!$J$11)</f>
        <v>4096.3999999999996</v>
      </c>
      <c r="Z77" s="96">
        <f>Odessa!Z77+MAX(145,Z$2*вспомогат!$J$11)</f>
        <v>4315</v>
      </c>
    </row>
    <row r="78" spans="2:26">
      <c r="B78" s="88" t="s">
        <v>108</v>
      </c>
      <c r="C78" s="88" t="s">
        <v>103</v>
      </c>
      <c r="D78" s="89" t="s">
        <v>9</v>
      </c>
      <c r="E78" s="94"/>
      <c r="F78" s="95"/>
      <c r="G78" s="96">
        <f>Odessa!G78+MAX(145,G$2*вспомогат!$J$11)</f>
        <v>351.6</v>
      </c>
      <c r="H78" s="96">
        <f>Odessa!H78+MAX(145,H$2*вспомогат!$J$11)</f>
        <v>515.20000000000005</v>
      </c>
      <c r="I78" s="96">
        <f>Odessa!I78+MAX(145,I$2*вспомогат!$J$11)</f>
        <v>678.8</v>
      </c>
      <c r="J78" s="96">
        <f>Odessa!J78+MAX(145,J$2*вспомогат!$J$11)</f>
        <v>842.4</v>
      </c>
      <c r="K78" s="96">
        <f>Odessa!K78+MAX(145,K$2*вспомогат!$J$11)</f>
        <v>956</v>
      </c>
      <c r="L78" s="96">
        <f>Odessa!L78+MAX(145,L$2*вспомогат!$J$11)</f>
        <v>1124.5999999999999</v>
      </c>
      <c r="M78" s="96">
        <f>Odessa!M78+MAX(145,M$2*вспомогат!$J$11)</f>
        <v>1313.1999999999998</v>
      </c>
      <c r="N78" s="96">
        <f>Odessa!N78+MAX(145,N$2*вспомогат!$J$11)</f>
        <v>1501.8</v>
      </c>
      <c r="O78" s="96">
        <f>Odessa!O78+MAX(145,O$2*вспомогат!$J$11)</f>
        <v>1690.4</v>
      </c>
      <c r="P78" s="96">
        <f>Odessa!P78+MAX(145,P$2*вспомогат!$J$11)</f>
        <v>1879</v>
      </c>
      <c r="Q78" s="96">
        <f>Odessa!Q78+MAX(145,Q$2*вспомогат!$J$11)</f>
        <v>2017.6</v>
      </c>
      <c r="R78" s="96">
        <f>Odessa!R78+MAX(145,R$2*вспомогат!$J$11)</f>
        <v>2206.1999999999998</v>
      </c>
      <c r="S78" s="96">
        <f>Odessa!S78+MAX(145,S$2*вспомогат!$J$11)</f>
        <v>2394.8000000000002</v>
      </c>
      <c r="T78" s="96">
        <f>Odessa!T78+MAX(145,T$2*вспомогат!$J$11)</f>
        <v>2583.3999999999996</v>
      </c>
      <c r="U78" s="96">
        <f>Odessa!U78+MAX(145,U$2*вспомогат!$J$11)</f>
        <v>2772</v>
      </c>
      <c r="V78" s="96">
        <f>Odessa!V78+MAX(145,V$2*вспомогат!$J$11)</f>
        <v>2960.6</v>
      </c>
      <c r="W78" s="96">
        <f>Odessa!W78+MAX(145,W$2*вспомогат!$J$11)</f>
        <v>3149.2</v>
      </c>
      <c r="X78" s="96">
        <f>Odessa!X78+MAX(145,X$2*вспомогат!$J$11)</f>
        <v>3337.8</v>
      </c>
      <c r="Y78" s="96">
        <f>Odessa!Y78+MAX(145,Y$2*вспомогат!$J$11)</f>
        <v>3526.3999999999996</v>
      </c>
      <c r="Z78" s="96">
        <f>Odessa!Z78+MAX(145,Z$2*вспомогат!$J$11)</f>
        <v>3715</v>
      </c>
    </row>
    <row r="79" spans="2:26">
      <c r="B79" s="88" t="s">
        <v>109</v>
      </c>
      <c r="C79" s="88" t="s">
        <v>110</v>
      </c>
      <c r="D79" s="89" t="s">
        <v>9</v>
      </c>
      <c r="E79" s="94"/>
      <c r="F79" s="95"/>
      <c r="G79" s="96">
        <f>Odessa!G79+MAX(145,G$2*вспомогат!$J$11)</f>
        <v>328.6</v>
      </c>
      <c r="H79" s="96">
        <f>Odessa!H79+MAX(145,H$2*вспомогат!$J$11)</f>
        <v>469.2</v>
      </c>
      <c r="I79" s="96">
        <f>Odessa!I79+MAX(145,I$2*вспомогат!$J$11)</f>
        <v>609.79999999999995</v>
      </c>
      <c r="J79" s="96">
        <f>Odessa!J79+MAX(145,J$2*вспомогат!$J$11)</f>
        <v>750.4</v>
      </c>
      <c r="K79" s="96">
        <f>Odessa!K79+MAX(145,K$2*вспомогат!$J$11)</f>
        <v>841</v>
      </c>
      <c r="L79" s="96">
        <f>Odessa!L79+MAX(145,L$2*вспомогат!$J$11)</f>
        <v>986.59999999999991</v>
      </c>
      <c r="M79" s="96">
        <f>Odessa!M79+MAX(145,M$2*вспомогат!$J$11)</f>
        <v>1152.1999999999998</v>
      </c>
      <c r="N79" s="96">
        <f>Odessa!N79+MAX(145,N$2*вспомогат!$J$11)</f>
        <v>1317.8</v>
      </c>
      <c r="O79" s="96">
        <f>Odessa!O79+MAX(145,O$2*вспомогат!$J$11)</f>
        <v>1483.4</v>
      </c>
      <c r="P79" s="96">
        <f>Odessa!P79+MAX(145,P$2*вспомогат!$J$11)</f>
        <v>1649</v>
      </c>
      <c r="Q79" s="96">
        <f>Odessa!Q79+MAX(145,Q$2*вспомогат!$J$11)</f>
        <v>1764.6</v>
      </c>
      <c r="R79" s="96">
        <f>Odessa!R79+MAX(145,R$2*вспомогат!$J$11)</f>
        <v>1930.1999999999998</v>
      </c>
      <c r="S79" s="96">
        <f>Odessa!S79+MAX(145,S$2*вспомогат!$J$11)</f>
        <v>2095.8000000000002</v>
      </c>
      <c r="T79" s="96">
        <f>Odessa!T79+MAX(145,T$2*вспомогат!$J$11)</f>
        <v>2261.3999999999996</v>
      </c>
      <c r="U79" s="96">
        <f>Odessa!U79+MAX(145,U$2*вспомогат!$J$11)</f>
        <v>2427</v>
      </c>
      <c r="V79" s="96">
        <f>Odessa!V79+MAX(145,V$2*вспомогат!$J$11)</f>
        <v>2592.6</v>
      </c>
      <c r="W79" s="96">
        <f>Odessa!W79+MAX(145,W$2*вспомогат!$J$11)</f>
        <v>2758.2</v>
      </c>
      <c r="X79" s="96">
        <f>Odessa!X79+MAX(145,X$2*вспомогат!$J$11)</f>
        <v>2923.8</v>
      </c>
      <c r="Y79" s="96">
        <f>Odessa!Y79+MAX(145,Y$2*вспомогат!$J$11)</f>
        <v>3089.3999999999996</v>
      </c>
      <c r="Z79" s="96">
        <f>Odessa!Z79+MAX(145,Z$2*вспомогат!$J$11)</f>
        <v>3255</v>
      </c>
    </row>
    <row r="80" spans="2:26">
      <c r="B80" s="88" t="s">
        <v>111</v>
      </c>
      <c r="C80" s="88" t="s">
        <v>110</v>
      </c>
      <c r="D80" s="89" t="s">
        <v>13</v>
      </c>
      <c r="E80" s="94"/>
      <c r="F80" s="95"/>
      <c r="G80" s="96">
        <f>Odessa!G80+MAX(145,G$2*вспомогат!$J$11)</f>
        <v>282.5090909090909</v>
      </c>
      <c r="H80" s="96">
        <f>Odessa!H80+MAX(145,H$2*вспомогат!$J$11)</f>
        <v>377.0181818181818</v>
      </c>
      <c r="I80" s="96">
        <f>Odessa!I80+MAX(145,I$2*вспомогат!$J$11)</f>
        <v>471.5272727272727</v>
      </c>
      <c r="J80" s="96">
        <f>Odessa!J80+MAX(145,J$2*вспомогат!$J$11)</f>
        <v>566.0363636363636</v>
      </c>
      <c r="K80" s="96">
        <f>Odessa!K80+MAX(145,K$2*вспомогат!$J$11)</f>
        <v>610.5454545454545</v>
      </c>
      <c r="L80" s="96">
        <f>Odessa!L80+MAX(145,L$2*вспомогат!$J$11)</f>
        <v>710.0545454545454</v>
      </c>
      <c r="M80" s="96">
        <f>Odessa!M80+MAX(145,M$2*вспомогат!$J$11)</f>
        <v>829.56363636363631</v>
      </c>
      <c r="N80" s="96">
        <f>Odessa!N80+MAX(145,N$2*вспомогат!$J$11)</f>
        <v>949.07272727272721</v>
      </c>
      <c r="O80" s="96">
        <f>Odessa!O80+MAX(145,O$2*вспомогат!$J$11)</f>
        <v>1068.5818181818181</v>
      </c>
      <c r="P80" s="96">
        <f>Odessa!P80+MAX(145,P$2*вспомогат!$J$11)</f>
        <v>1188.090909090909</v>
      </c>
      <c r="Q80" s="96">
        <f>Odessa!Q80+MAX(145,Q$2*вспомогат!$J$11)</f>
        <v>1257.5999999999999</v>
      </c>
      <c r="R80" s="96">
        <f>Odessa!R80+MAX(145,R$2*вспомогат!$J$11)</f>
        <v>1377.1090909090908</v>
      </c>
      <c r="S80" s="96">
        <f>Odessa!S80+MAX(145,S$2*вспомогат!$J$11)</f>
        <v>1496.6181818181817</v>
      </c>
      <c r="T80" s="96">
        <f>Odessa!T80+MAX(145,T$2*вспомогат!$J$11)</f>
        <v>1616.1272727272726</v>
      </c>
      <c r="U80" s="96">
        <f>Odessa!U80+MAX(145,U$2*вспомогат!$J$11)</f>
        <v>1735.6363636363635</v>
      </c>
      <c r="V80" s="96">
        <f>Odessa!V80+MAX(145,V$2*вспомогат!$J$11)</f>
        <v>1855.1454545454544</v>
      </c>
      <c r="W80" s="96">
        <f>Odessa!W80+MAX(145,W$2*вспомогат!$J$11)</f>
        <v>1974.6545454545453</v>
      </c>
      <c r="X80" s="96">
        <f>Odessa!X80+MAX(145,X$2*вспомогат!$J$11)</f>
        <v>2094.1636363636362</v>
      </c>
      <c r="Y80" s="96">
        <f>Odessa!Y80+MAX(145,Y$2*вспомогат!$J$11)</f>
        <v>2213.6727272727271</v>
      </c>
      <c r="Z80" s="96">
        <f>Odessa!Z80+MAX(145,Z$2*вспомогат!$J$11)</f>
        <v>2333.181818181818</v>
      </c>
    </row>
    <row r="81" spans="2:26">
      <c r="B81" s="88" t="s">
        <v>112</v>
      </c>
      <c r="C81" s="88" t="s">
        <v>110</v>
      </c>
      <c r="D81" s="89" t="s">
        <v>13</v>
      </c>
      <c r="E81" s="94"/>
      <c r="F81" s="95"/>
      <c r="G81" s="96">
        <f>Odessa!G81+MAX(145,G$2*вспомогат!$J$11)</f>
        <v>282.5090909090909</v>
      </c>
      <c r="H81" s="96">
        <f>Odessa!H81+MAX(145,H$2*вспомогат!$J$11)</f>
        <v>377.0181818181818</v>
      </c>
      <c r="I81" s="96">
        <f>Odessa!I81+MAX(145,I$2*вспомогат!$J$11)</f>
        <v>471.5272727272727</v>
      </c>
      <c r="J81" s="96">
        <f>Odessa!J81+MAX(145,J$2*вспомогат!$J$11)</f>
        <v>566.0363636363636</v>
      </c>
      <c r="K81" s="96">
        <f>Odessa!K81+MAX(145,K$2*вспомогат!$J$11)</f>
        <v>610.5454545454545</v>
      </c>
      <c r="L81" s="96">
        <f>Odessa!L81+MAX(145,L$2*вспомогат!$J$11)</f>
        <v>710.0545454545454</v>
      </c>
      <c r="M81" s="96">
        <f>Odessa!M81+MAX(145,M$2*вспомогат!$J$11)</f>
        <v>829.56363636363631</v>
      </c>
      <c r="N81" s="96">
        <f>Odessa!N81+MAX(145,N$2*вспомогат!$J$11)</f>
        <v>949.07272727272721</v>
      </c>
      <c r="O81" s="96">
        <f>Odessa!O81+MAX(145,O$2*вспомогат!$J$11)</f>
        <v>1068.5818181818181</v>
      </c>
      <c r="P81" s="96">
        <f>Odessa!P81+MAX(145,P$2*вспомогат!$J$11)</f>
        <v>1188.090909090909</v>
      </c>
      <c r="Q81" s="96">
        <f>Odessa!Q81+MAX(145,Q$2*вспомогат!$J$11)</f>
        <v>1257.5999999999999</v>
      </c>
      <c r="R81" s="96">
        <f>Odessa!R81+MAX(145,R$2*вспомогат!$J$11)</f>
        <v>1377.1090909090908</v>
      </c>
      <c r="S81" s="96">
        <f>Odessa!S81+MAX(145,S$2*вспомогат!$J$11)</f>
        <v>1496.6181818181817</v>
      </c>
      <c r="T81" s="96">
        <f>Odessa!T81+MAX(145,T$2*вспомогат!$J$11)</f>
        <v>1616.1272727272726</v>
      </c>
      <c r="U81" s="96">
        <f>Odessa!U81+MAX(145,U$2*вспомогат!$J$11)</f>
        <v>1735.6363636363635</v>
      </c>
      <c r="V81" s="96">
        <f>Odessa!V81+MAX(145,V$2*вспомогат!$J$11)</f>
        <v>1855.1454545454544</v>
      </c>
      <c r="W81" s="96">
        <f>Odessa!W81+MAX(145,W$2*вспомогат!$J$11)</f>
        <v>1974.6545454545453</v>
      </c>
      <c r="X81" s="96">
        <f>Odessa!X81+MAX(145,X$2*вспомогат!$J$11)</f>
        <v>2094.1636363636362</v>
      </c>
      <c r="Y81" s="96">
        <f>Odessa!Y81+MAX(145,Y$2*вспомогат!$J$11)</f>
        <v>2213.6727272727271</v>
      </c>
      <c r="Z81" s="96">
        <f>Odessa!Z81+MAX(145,Z$2*вспомогат!$J$11)</f>
        <v>2333.181818181818</v>
      </c>
    </row>
    <row r="82" spans="2:26">
      <c r="B82" s="88" t="s">
        <v>166</v>
      </c>
      <c r="C82" s="88" t="s">
        <v>60</v>
      </c>
      <c r="D82" s="89" t="s">
        <v>13</v>
      </c>
      <c r="E82" s="94"/>
      <c r="F82" s="95"/>
      <c r="G82" s="96">
        <f>Odessa!G82+MAX(145,G$2*вспомогат!$J$11)</f>
        <v>287.5090909090909</v>
      </c>
      <c r="H82" s="96">
        <f>Odessa!H82+MAX(145,H$2*вспомогат!$J$11)</f>
        <v>387.0181818181818</v>
      </c>
      <c r="I82" s="96">
        <f>Odessa!I82+MAX(145,I$2*вспомогат!$J$11)</f>
        <v>486.5272727272727</v>
      </c>
      <c r="J82" s="96">
        <f>Odessa!J82+MAX(145,J$2*вспомогат!$J$11)</f>
        <v>586.0363636363636</v>
      </c>
      <c r="K82" s="96">
        <f>Odessa!K82+MAX(145,K$2*вспомогат!$J$11)</f>
        <v>635.5454545454545</v>
      </c>
      <c r="L82" s="96">
        <f>Odessa!L82+MAX(145,L$2*вспомогат!$J$11)</f>
        <v>740.0545454545454</v>
      </c>
      <c r="M82" s="96">
        <f>Odessa!M82+MAX(145,M$2*вспомогат!$J$11)</f>
        <v>864.56363636363631</v>
      </c>
      <c r="N82" s="96">
        <f>Odessa!N82+MAX(145,N$2*вспомогат!$J$11)</f>
        <v>989.07272727272721</v>
      </c>
      <c r="O82" s="96">
        <f>Odessa!O82+MAX(145,O$2*вспомогат!$J$11)</f>
        <v>1113.5818181818181</v>
      </c>
      <c r="P82" s="96">
        <f>Odessa!P82+MAX(145,P$2*вспомогат!$J$11)</f>
        <v>1238.090909090909</v>
      </c>
      <c r="Q82" s="96">
        <f>Odessa!Q82+MAX(145,Q$2*вспомогат!$J$11)</f>
        <v>1312.6</v>
      </c>
      <c r="R82" s="96">
        <f>Odessa!R82+MAX(145,R$2*вспомогат!$J$11)</f>
        <v>1437.1090909090908</v>
      </c>
      <c r="S82" s="96">
        <f>Odessa!S82+MAX(145,S$2*вспомогат!$J$11)</f>
        <v>1561.6181818181817</v>
      </c>
      <c r="T82" s="96">
        <f>Odessa!T82+MAX(145,T$2*вспомогат!$J$11)</f>
        <v>1686.1272727272726</v>
      </c>
      <c r="U82" s="96">
        <f>Odessa!U82+MAX(145,U$2*вспомогат!$J$11)</f>
        <v>1810.6363636363635</v>
      </c>
      <c r="V82" s="96">
        <f>Odessa!V82+MAX(145,V$2*вспомогат!$J$11)</f>
        <v>1935.1454545454544</v>
      </c>
      <c r="W82" s="96">
        <f>Odessa!W82+MAX(145,W$2*вспомогат!$J$11)</f>
        <v>2059.6545454545453</v>
      </c>
      <c r="X82" s="96">
        <f>Odessa!X82+MAX(145,X$2*вспомогат!$J$11)</f>
        <v>2184.1636363636362</v>
      </c>
      <c r="Y82" s="96">
        <f>Odessa!Y82+MAX(145,Y$2*вспомогат!$J$11)</f>
        <v>2308.6727272727271</v>
      </c>
      <c r="Z82" s="96">
        <f>Odessa!Z82+MAX(145,Z$2*вспомогат!$J$11)</f>
        <v>2433.181818181818</v>
      </c>
    </row>
    <row r="83" spans="2:26">
      <c r="B83" s="88" t="s">
        <v>167</v>
      </c>
      <c r="C83" s="88" t="s">
        <v>60</v>
      </c>
      <c r="D83" s="89" t="s">
        <v>13</v>
      </c>
      <c r="E83" s="94"/>
      <c r="F83" s="95"/>
      <c r="G83" s="96">
        <f>Odessa!G83+MAX(145,G$2*вспомогат!$J$11)</f>
        <v>287.5090909090909</v>
      </c>
      <c r="H83" s="96">
        <f>Odessa!H83+MAX(145,H$2*вспомогат!$J$11)</f>
        <v>387.0181818181818</v>
      </c>
      <c r="I83" s="96">
        <f>Odessa!I83+MAX(145,I$2*вспомогат!$J$11)</f>
        <v>486.5272727272727</v>
      </c>
      <c r="J83" s="96">
        <f>Odessa!J83+MAX(145,J$2*вспомогат!$J$11)</f>
        <v>586.0363636363636</v>
      </c>
      <c r="K83" s="96">
        <f>Odessa!K83+MAX(145,K$2*вспомогат!$J$11)</f>
        <v>635.5454545454545</v>
      </c>
      <c r="L83" s="96">
        <f>Odessa!L83+MAX(145,L$2*вспомогат!$J$11)</f>
        <v>740.0545454545454</v>
      </c>
      <c r="M83" s="96">
        <f>Odessa!M83+MAX(145,M$2*вспомогат!$J$11)</f>
        <v>864.56363636363631</v>
      </c>
      <c r="N83" s="96">
        <f>Odessa!N83+MAX(145,N$2*вспомогат!$J$11)</f>
        <v>989.07272727272721</v>
      </c>
      <c r="O83" s="96">
        <f>Odessa!O83+MAX(145,O$2*вспомогат!$J$11)</f>
        <v>1113.5818181818181</v>
      </c>
      <c r="P83" s="96">
        <f>Odessa!P83+MAX(145,P$2*вспомогат!$J$11)</f>
        <v>1238.090909090909</v>
      </c>
      <c r="Q83" s="96">
        <f>Odessa!Q83+MAX(145,Q$2*вспомогат!$J$11)</f>
        <v>1312.6</v>
      </c>
      <c r="R83" s="96">
        <f>Odessa!R83+MAX(145,R$2*вспомогат!$J$11)</f>
        <v>1437.1090909090908</v>
      </c>
      <c r="S83" s="96">
        <f>Odessa!S83+MAX(145,S$2*вспомогат!$J$11)</f>
        <v>1561.6181818181817</v>
      </c>
      <c r="T83" s="96">
        <f>Odessa!T83+MAX(145,T$2*вспомогат!$J$11)</f>
        <v>1686.1272727272726</v>
      </c>
      <c r="U83" s="96">
        <f>Odessa!U83+MAX(145,U$2*вспомогат!$J$11)</f>
        <v>1810.6363636363635</v>
      </c>
      <c r="V83" s="96">
        <f>Odessa!V83+MAX(145,V$2*вспомогат!$J$11)</f>
        <v>1935.1454545454544</v>
      </c>
      <c r="W83" s="96">
        <f>Odessa!W83+MAX(145,W$2*вспомогат!$J$11)</f>
        <v>2059.6545454545453</v>
      </c>
      <c r="X83" s="96">
        <f>Odessa!X83+MAX(145,X$2*вспомогат!$J$11)</f>
        <v>2184.1636363636362</v>
      </c>
      <c r="Y83" s="96">
        <f>Odessa!Y83+MAX(145,Y$2*вспомогат!$J$11)</f>
        <v>2308.6727272727271</v>
      </c>
      <c r="Z83" s="96">
        <f>Odessa!Z83+MAX(145,Z$2*вспомогат!$J$11)</f>
        <v>2433.181818181818</v>
      </c>
    </row>
    <row r="84" spans="2:26">
      <c r="B84" s="88" t="s">
        <v>164</v>
      </c>
      <c r="C84" s="88" t="s">
        <v>24</v>
      </c>
      <c r="D84" s="89" t="s">
        <v>13</v>
      </c>
      <c r="E84" s="94"/>
      <c r="F84" s="95"/>
      <c r="G84" s="96">
        <f>Odessa!G84+MAX(145,G$2*вспомогат!$J$11)</f>
        <v>302.5090909090909</v>
      </c>
      <c r="H84" s="96">
        <f>Odessa!H84+MAX(145,H$2*вспомогат!$J$11)</f>
        <v>417.0181818181818</v>
      </c>
      <c r="I84" s="96">
        <f>Odessa!I84+MAX(145,I$2*вспомогат!$J$11)</f>
        <v>531.5272727272727</v>
      </c>
      <c r="J84" s="96">
        <f>Odessa!J84+MAX(145,J$2*вспомогат!$J$11)</f>
        <v>646.0363636363636</v>
      </c>
      <c r="K84" s="96">
        <f>Odessa!K84+MAX(145,K$2*вспомогат!$J$11)</f>
        <v>710.5454545454545</v>
      </c>
      <c r="L84" s="96">
        <f>Odessa!L84+MAX(145,L$2*вспомогат!$J$11)</f>
        <v>830.0545454545454</v>
      </c>
      <c r="M84" s="96">
        <f>Odessa!M84+MAX(145,M$2*вспомогат!$J$11)</f>
        <v>969.56363636363631</v>
      </c>
      <c r="N84" s="96">
        <f>Odessa!N84+MAX(145,N$2*вспомогат!$J$11)</f>
        <v>1109.0727272727272</v>
      </c>
      <c r="O84" s="96">
        <f>Odessa!O84+MAX(145,O$2*вспомогат!$J$11)</f>
        <v>1248.5818181818181</v>
      </c>
      <c r="P84" s="96">
        <f>Odessa!P84+MAX(145,P$2*вспомогат!$J$11)</f>
        <v>1388.090909090909</v>
      </c>
      <c r="Q84" s="96">
        <f>Odessa!Q84+MAX(145,Q$2*вспомогат!$J$11)</f>
        <v>1477.6</v>
      </c>
      <c r="R84" s="96">
        <f>Odessa!R84+MAX(145,R$2*вспомогат!$J$11)</f>
        <v>1617.1090909090908</v>
      </c>
      <c r="S84" s="96">
        <f>Odessa!S84+MAX(145,S$2*вспомогат!$J$11)</f>
        <v>1756.6181818181817</v>
      </c>
      <c r="T84" s="96">
        <f>Odessa!T84+MAX(145,T$2*вспомогат!$J$11)</f>
        <v>1896.1272727272726</v>
      </c>
      <c r="U84" s="96">
        <f>Odessa!U84+MAX(145,U$2*вспомогат!$J$11)</f>
        <v>2035.6363636363635</v>
      </c>
      <c r="V84" s="96">
        <f>Odessa!V84+MAX(145,V$2*вспомогат!$J$11)</f>
        <v>2175.1454545454544</v>
      </c>
      <c r="W84" s="96">
        <f>Odessa!W84+MAX(145,W$2*вспомогат!$J$11)</f>
        <v>2314.6545454545453</v>
      </c>
      <c r="X84" s="96">
        <f>Odessa!X84+MAX(145,X$2*вспомогат!$J$11)</f>
        <v>2454.1636363636362</v>
      </c>
      <c r="Y84" s="96">
        <f>Odessa!Y84+MAX(145,Y$2*вспомогат!$J$11)</f>
        <v>2593.6727272727271</v>
      </c>
      <c r="Z84" s="96">
        <f>Odessa!Z84+MAX(145,Z$2*вспомогат!$J$11)</f>
        <v>2733.181818181818</v>
      </c>
    </row>
    <row r="85" spans="2:26">
      <c r="B85" s="88" t="s">
        <v>168</v>
      </c>
      <c r="C85" s="88" t="s">
        <v>20</v>
      </c>
      <c r="D85" s="89" t="s">
        <v>13</v>
      </c>
      <c r="E85" s="94"/>
      <c r="F85" s="95"/>
      <c r="G85" s="96">
        <f>Odessa!G85+MAX(145,G$2*вспомогат!$J$11)</f>
        <v>302.5090909090909</v>
      </c>
      <c r="H85" s="96">
        <f>Odessa!H85+MAX(145,H$2*вспомогат!$J$11)</f>
        <v>417.0181818181818</v>
      </c>
      <c r="I85" s="96">
        <f>Odessa!I85+MAX(145,I$2*вспомогат!$J$11)</f>
        <v>531.5272727272727</v>
      </c>
      <c r="J85" s="96">
        <f>Odessa!J85+MAX(145,J$2*вспомогат!$J$11)</f>
        <v>646.0363636363636</v>
      </c>
      <c r="K85" s="96">
        <f>Odessa!K85+MAX(145,K$2*вспомогат!$J$11)</f>
        <v>710.5454545454545</v>
      </c>
      <c r="L85" s="96">
        <f>Odessa!L85+MAX(145,L$2*вспомогат!$J$11)</f>
        <v>830.0545454545454</v>
      </c>
      <c r="M85" s="96">
        <f>Odessa!M85+MAX(145,M$2*вспомогат!$J$11)</f>
        <v>969.56363636363631</v>
      </c>
      <c r="N85" s="96">
        <f>Odessa!N85+MAX(145,N$2*вспомогат!$J$11)</f>
        <v>1109.0727272727272</v>
      </c>
      <c r="O85" s="96">
        <f>Odessa!O85+MAX(145,O$2*вспомогат!$J$11)</f>
        <v>1248.5818181818181</v>
      </c>
      <c r="P85" s="96">
        <f>Odessa!P85+MAX(145,P$2*вспомогат!$J$11)</f>
        <v>1388.090909090909</v>
      </c>
      <c r="Q85" s="96">
        <f>Odessa!Q85+MAX(145,Q$2*вспомогат!$J$11)</f>
        <v>1477.6</v>
      </c>
      <c r="R85" s="96">
        <f>Odessa!R85+MAX(145,R$2*вспомогат!$J$11)</f>
        <v>1617.1090909090908</v>
      </c>
      <c r="S85" s="96">
        <f>Odessa!S85+MAX(145,S$2*вспомогат!$J$11)</f>
        <v>1756.6181818181817</v>
      </c>
      <c r="T85" s="96">
        <f>Odessa!T85+MAX(145,T$2*вспомогат!$J$11)</f>
        <v>1896.1272727272726</v>
      </c>
      <c r="U85" s="96">
        <f>Odessa!U85+MAX(145,U$2*вспомогат!$J$11)</f>
        <v>2035.6363636363635</v>
      </c>
      <c r="V85" s="96">
        <f>Odessa!V85+MAX(145,V$2*вспомогат!$J$11)</f>
        <v>2175.1454545454544</v>
      </c>
      <c r="W85" s="96">
        <f>Odessa!W85+MAX(145,W$2*вспомогат!$J$11)</f>
        <v>2314.6545454545453</v>
      </c>
      <c r="X85" s="96">
        <f>Odessa!X85+MAX(145,X$2*вспомогат!$J$11)</f>
        <v>2454.1636363636362</v>
      </c>
      <c r="Y85" s="96">
        <f>Odessa!Y85+MAX(145,Y$2*вспомогат!$J$11)</f>
        <v>2593.6727272727271</v>
      </c>
      <c r="Z85" s="96">
        <f>Odessa!Z85+MAX(145,Z$2*вспомогат!$J$11)</f>
        <v>2733.181818181818</v>
      </c>
    </row>
    <row r="86" spans="2:26">
      <c r="B86" s="88" t="s">
        <v>165</v>
      </c>
      <c r="C86" s="88" t="s">
        <v>24</v>
      </c>
      <c r="D86" s="89" t="s">
        <v>13</v>
      </c>
      <c r="E86" s="94"/>
      <c r="F86" s="95"/>
      <c r="G86" s="96">
        <f>Odessa!G86+MAX(145,G$2*вспомогат!$J$11)</f>
        <v>283.5090909090909</v>
      </c>
      <c r="H86" s="96">
        <f>Odessa!H86+MAX(145,H$2*вспомогат!$J$11)</f>
        <v>379.0181818181818</v>
      </c>
      <c r="I86" s="96">
        <f>Odessa!I86+MAX(145,I$2*вспомогат!$J$11)</f>
        <v>474.5272727272727</v>
      </c>
      <c r="J86" s="96">
        <f>Odessa!J86+MAX(145,J$2*вспомогат!$J$11)</f>
        <v>570.0363636363636</v>
      </c>
      <c r="K86" s="96">
        <f>Odessa!K86+MAX(145,K$2*вспомогат!$J$11)</f>
        <v>615.5454545454545</v>
      </c>
      <c r="L86" s="96">
        <f>Odessa!L86+MAX(145,L$2*вспомогат!$J$11)</f>
        <v>716.0545454545454</v>
      </c>
      <c r="M86" s="96">
        <f>Odessa!M86+MAX(145,M$2*вспомогат!$J$11)</f>
        <v>836.56363636363631</v>
      </c>
      <c r="N86" s="96">
        <f>Odessa!N86+MAX(145,N$2*вспомогат!$J$11)</f>
        <v>957.07272727272721</v>
      </c>
      <c r="O86" s="96">
        <f>Odessa!O86+MAX(145,O$2*вспомогат!$J$11)</f>
        <v>1077.5818181818181</v>
      </c>
      <c r="P86" s="96">
        <f>Odessa!P86+MAX(145,P$2*вспомогат!$J$11)</f>
        <v>1198.090909090909</v>
      </c>
      <c r="Q86" s="96">
        <f>Odessa!Q86+MAX(145,Q$2*вспомогат!$J$11)</f>
        <v>1268.5999999999999</v>
      </c>
      <c r="R86" s="96">
        <f>Odessa!R86+MAX(145,R$2*вспомогат!$J$11)</f>
        <v>1389.1090909090908</v>
      </c>
      <c r="S86" s="96">
        <f>Odessa!S86+MAX(145,S$2*вспомогат!$J$11)</f>
        <v>1509.6181818181817</v>
      </c>
      <c r="T86" s="96">
        <f>Odessa!T86+MAX(145,T$2*вспомогат!$J$11)</f>
        <v>1630.1272727272726</v>
      </c>
      <c r="U86" s="96">
        <f>Odessa!U86+MAX(145,U$2*вспомогат!$J$11)</f>
        <v>1750.6363636363635</v>
      </c>
      <c r="V86" s="96">
        <f>Odessa!V86+MAX(145,V$2*вспомогат!$J$11)</f>
        <v>1871.1454545454544</v>
      </c>
      <c r="W86" s="96">
        <f>Odessa!W86+MAX(145,W$2*вспомогат!$J$11)</f>
        <v>1991.6545454545453</v>
      </c>
      <c r="X86" s="96">
        <f>Odessa!X86+MAX(145,X$2*вспомогат!$J$11)</f>
        <v>2112.1636363636362</v>
      </c>
      <c r="Y86" s="96">
        <f>Odessa!Y86+MAX(145,Y$2*вспомогат!$J$11)</f>
        <v>2232.6727272727271</v>
      </c>
      <c r="Z86" s="96">
        <f>Odessa!Z86+MAX(145,Z$2*вспомогат!$J$11)</f>
        <v>2353.181818181818</v>
      </c>
    </row>
    <row r="87" spans="2:26">
      <c r="B87" s="88" t="s">
        <v>181</v>
      </c>
      <c r="C87" s="88" t="s">
        <v>103</v>
      </c>
      <c r="D87" s="89" t="s">
        <v>9</v>
      </c>
      <c r="E87" s="94"/>
      <c r="F87" s="95"/>
      <c r="G87" s="96">
        <f>Odessa!G87+MAX(145,G$2*вспомогат!$J$11)</f>
        <v>378.6</v>
      </c>
      <c r="H87" s="96">
        <f>Odessa!H87+MAX(145,H$2*вспомогат!$J$11)</f>
        <v>569.20000000000005</v>
      </c>
      <c r="I87" s="96">
        <f>Odessa!I87+MAX(145,I$2*вспомогат!$J$11)</f>
        <v>759.8</v>
      </c>
      <c r="J87" s="96">
        <f>Odessa!J87+MAX(145,J$2*вспомогат!$J$11)</f>
        <v>950.4</v>
      </c>
      <c r="K87" s="96">
        <f>Odessa!K87+MAX(145,K$2*вспомогат!$J$11)</f>
        <v>1091</v>
      </c>
      <c r="L87" s="96">
        <f>Odessa!L87+MAX(145,L$2*вспомогат!$J$11)</f>
        <v>1286.5999999999999</v>
      </c>
      <c r="M87" s="96">
        <f>Odessa!M87+MAX(145,M$2*вспомогат!$J$11)</f>
        <v>1502.1999999999998</v>
      </c>
      <c r="N87" s="96">
        <f>Odessa!N87+MAX(145,N$2*вспомогат!$J$11)</f>
        <v>1717.8</v>
      </c>
      <c r="O87" s="96">
        <f>Odessa!O87+MAX(145,O$2*вспомогат!$J$11)</f>
        <v>1933.4</v>
      </c>
      <c r="P87" s="96">
        <f>Odessa!P87+MAX(145,P$2*вспомогат!$J$11)</f>
        <v>2149</v>
      </c>
      <c r="Q87" s="96">
        <f>Odessa!Q87+MAX(145,Q$2*вспомогат!$J$11)</f>
        <v>2314.6</v>
      </c>
      <c r="R87" s="96">
        <f>Odessa!R87+MAX(145,R$2*вспомогат!$J$11)</f>
        <v>2530.1999999999998</v>
      </c>
      <c r="S87" s="96">
        <f>Odessa!S87+MAX(145,S$2*вспомогат!$J$11)</f>
        <v>2745.8</v>
      </c>
      <c r="T87" s="96">
        <f>Odessa!T87+MAX(145,T$2*вспомогат!$J$11)</f>
        <v>2961.3999999999996</v>
      </c>
      <c r="U87" s="96">
        <f>Odessa!U87+MAX(145,U$2*вспомогат!$J$11)</f>
        <v>3177</v>
      </c>
      <c r="V87" s="96">
        <f>Odessa!V87+MAX(145,V$2*вспомогат!$J$11)</f>
        <v>3392.6</v>
      </c>
      <c r="W87" s="96">
        <f>Odessa!W87+MAX(145,W$2*вспомогат!$J$11)</f>
        <v>3608.2</v>
      </c>
      <c r="X87" s="96">
        <f>Odessa!X87+MAX(145,X$2*вспомогат!$J$11)</f>
        <v>3823.8</v>
      </c>
      <c r="Y87" s="96">
        <f>Odessa!Y87+MAX(145,Y$2*вспомогат!$J$11)</f>
        <v>4039.3999999999996</v>
      </c>
      <c r="Z87" s="96">
        <f>Odessa!Z87+MAX(145,Z$2*вспомогат!$J$11)</f>
        <v>4255</v>
      </c>
    </row>
    <row r="88" spans="2:26">
      <c r="B88" s="2" t="s">
        <v>227</v>
      </c>
      <c r="C88" s="12" t="s">
        <v>216</v>
      </c>
      <c r="D88" s="15" t="s">
        <v>9</v>
      </c>
      <c r="E88" s="94"/>
      <c r="F88" s="95"/>
      <c r="G88" s="96">
        <f>Odessa!G88+MAX(145,G$2*вспомогат!$J$11)</f>
        <v>371.6</v>
      </c>
      <c r="H88" s="96">
        <f>Odessa!H88+MAX(145,H$2*вспомогат!$J$11)</f>
        <v>555.20000000000005</v>
      </c>
      <c r="I88" s="96">
        <f>Odessa!I88+MAX(145,I$2*вспомогат!$J$11)</f>
        <v>738.8</v>
      </c>
      <c r="J88" s="96">
        <f>Odessa!J88+MAX(145,J$2*вспомогат!$J$11)</f>
        <v>922.4</v>
      </c>
      <c r="K88" s="96">
        <f>Odessa!K88+MAX(145,K$2*вспомогат!$J$11)</f>
        <v>1056</v>
      </c>
      <c r="L88" s="96">
        <f>Odessa!L88+MAX(145,L$2*вспомогат!$J$11)</f>
        <v>1244.5999999999999</v>
      </c>
      <c r="M88" s="96">
        <f>Odessa!M88+MAX(145,M$2*вспомогат!$J$11)</f>
        <v>1453.1999999999998</v>
      </c>
      <c r="N88" s="96">
        <f>Odessa!N88+MAX(145,N$2*вспомогат!$J$11)</f>
        <v>1661.8</v>
      </c>
      <c r="O88" s="96">
        <f>Odessa!O88+MAX(145,O$2*вспомогат!$J$11)</f>
        <v>1870.4</v>
      </c>
      <c r="P88" s="96">
        <f>Odessa!P88+MAX(145,P$2*вспомогат!$J$11)</f>
        <v>2079</v>
      </c>
      <c r="Q88" s="96">
        <f>Odessa!Q88+MAX(145,Q$2*вспомогат!$J$11)</f>
        <v>2237.6</v>
      </c>
      <c r="R88" s="96">
        <f>Odessa!R88+MAX(145,R$2*вспомогат!$J$11)</f>
        <v>2446.1999999999998</v>
      </c>
      <c r="S88" s="96">
        <f>Odessa!S88+MAX(145,S$2*вспомогат!$J$11)</f>
        <v>2654.8</v>
      </c>
      <c r="T88" s="96">
        <f>Odessa!T88+MAX(145,T$2*вспомогат!$J$11)</f>
        <v>2863.3999999999996</v>
      </c>
      <c r="U88" s="96">
        <f>Odessa!U88+MAX(145,U$2*вспомогат!$J$11)</f>
        <v>3072</v>
      </c>
      <c r="V88" s="96">
        <f>Odessa!V88+MAX(145,V$2*вспомогат!$J$11)</f>
        <v>3280.6</v>
      </c>
      <c r="W88" s="96">
        <f>Odessa!W88+MAX(145,W$2*вспомогат!$J$11)</f>
        <v>3489.2</v>
      </c>
      <c r="X88" s="96">
        <f>Odessa!X88+MAX(145,X$2*вспомогат!$J$11)</f>
        <v>3697.8</v>
      </c>
      <c r="Y88" s="96">
        <f>Odessa!Y88+MAX(145,Y$2*вспомогат!$J$11)</f>
        <v>3906.3999999999996</v>
      </c>
      <c r="Z88" s="96">
        <f>Odessa!Z88+MAX(145,Z$2*вспомогат!$J$11)</f>
        <v>4115</v>
      </c>
    </row>
    <row r="89" spans="2:26">
      <c r="B89" s="12" t="s">
        <v>228</v>
      </c>
      <c r="C89" s="12" t="s">
        <v>229</v>
      </c>
      <c r="D89" s="15" t="s">
        <v>9</v>
      </c>
      <c r="E89" s="94"/>
      <c r="F89" s="95"/>
      <c r="G89" s="96">
        <f>Odessa!G89+MAX(145,G$2*вспомогат!$J$11)</f>
        <v>368.6</v>
      </c>
      <c r="H89" s="96">
        <f>Odessa!H89+MAX(145,H$2*вспомогат!$J$11)</f>
        <v>549.20000000000005</v>
      </c>
      <c r="I89" s="96">
        <f>Odessa!I89+MAX(145,I$2*вспомогат!$J$11)</f>
        <v>729.8</v>
      </c>
      <c r="J89" s="96">
        <f>Odessa!J89+MAX(145,J$2*вспомогат!$J$11)</f>
        <v>910.4</v>
      </c>
      <c r="K89" s="96">
        <f>Odessa!K89+MAX(145,K$2*вспомогат!$J$11)</f>
        <v>1041</v>
      </c>
      <c r="L89" s="96">
        <f>Odessa!L89+MAX(145,L$2*вспомогат!$J$11)</f>
        <v>1226.5999999999999</v>
      </c>
      <c r="M89" s="96">
        <f>Odessa!M89+MAX(145,M$2*вспомогат!$J$11)</f>
        <v>1432.1999999999998</v>
      </c>
      <c r="N89" s="96">
        <f>Odessa!N89+MAX(145,N$2*вспомогат!$J$11)</f>
        <v>1637.8</v>
      </c>
      <c r="O89" s="96">
        <f>Odessa!O89+MAX(145,O$2*вспомогат!$J$11)</f>
        <v>1843.4</v>
      </c>
      <c r="P89" s="96">
        <f>Odessa!P89+MAX(145,P$2*вспомогат!$J$11)</f>
        <v>2049</v>
      </c>
      <c r="Q89" s="96">
        <f>Odessa!Q89+MAX(145,Q$2*вспомогат!$J$11)</f>
        <v>2204.6</v>
      </c>
      <c r="R89" s="96">
        <f>Odessa!R89+MAX(145,R$2*вспомогат!$J$11)</f>
        <v>2410.1999999999998</v>
      </c>
      <c r="S89" s="96">
        <f>Odessa!S89+MAX(145,S$2*вспомогат!$J$11)</f>
        <v>2615.8000000000002</v>
      </c>
      <c r="T89" s="96">
        <f>Odessa!T89+MAX(145,T$2*вспомогат!$J$11)</f>
        <v>2821.3999999999996</v>
      </c>
      <c r="U89" s="96">
        <f>Odessa!U89+MAX(145,U$2*вспомогат!$J$11)</f>
        <v>3027</v>
      </c>
      <c r="V89" s="96">
        <f>Odessa!V89+MAX(145,V$2*вспомогат!$J$11)</f>
        <v>3232.6</v>
      </c>
      <c r="W89" s="96">
        <f>Odessa!W89+MAX(145,W$2*вспомогат!$J$11)</f>
        <v>3438.2</v>
      </c>
      <c r="X89" s="96">
        <f>Odessa!X89+MAX(145,X$2*вспомогат!$J$11)</f>
        <v>3643.8</v>
      </c>
      <c r="Y89" s="96">
        <f>Odessa!Y89+MAX(145,Y$2*вспомогат!$J$11)</f>
        <v>3849.3999999999996</v>
      </c>
      <c r="Z89" s="96">
        <f>Odessa!Z89+MAX(145,Z$2*вспомогат!$J$11)</f>
        <v>4055</v>
      </c>
    </row>
    <row r="90" spans="2:26">
      <c r="B90" s="88" t="s">
        <v>36</v>
      </c>
      <c r="C90" s="88" t="s">
        <v>37</v>
      </c>
      <c r="D90" s="89" t="s">
        <v>230</v>
      </c>
      <c r="E90" s="2"/>
      <c r="F90" s="2"/>
      <c r="G90" s="96" t="e">
        <f>Odessa!G90+MAX(145,G$2*вспомогат!$J$11)</f>
        <v>#VALUE!</v>
      </c>
      <c r="H90" s="96" t="e">
        <f>Odessa!H90+MAX(145,H$2*вспомогат!$J$11)</f>
        <v>#VALUE!</v>
      </c>
      <c r="I90" s="96" t="e">
        <f>Odessa!I90+MAX(145,I$2*вспомогат!$J$11)</f>
        <v>#VALUE!</v>
      </c>
      <c r="J90" s="96" t="e">
        <f>Odessa!J90+MAX(145,J$2*вспомогат!$J$11)</f>
        <v>#VALUE!</v>
      </c>
      <c r="K90" s="96" t="e">
        <f>Odessa!K90+MAX(145,K$2*вспомогат!$J$11)</f>
        <v>#VALUE!</v>
      </c>
      <c r="L90" s="96" t="e">
        <f>Odessa!L90+MAX(145,L$2*вспомогат!$J$11)</f>
        <v>#VALUE!</v>
      </c>
      <c r="M90" s="96" t="e">
        <f>Odessa!M90+MAX(145,M$2*вспомогат!$J$11)</f>
        <v>#VALUE!</v>
      </c>
      <c r="N90" s="96" t="e">
        <f>Odessa!N90+MAX(145,N$2*вспомогат!$J$11)</f>
        <v>#VALUE!</v>
      </c>
      <c r="O90" s="96" t="e">
        <f>Odessa!O90+MAX(145,O$2*вспомогат!$J$11)</f>
        <v>#VALUE!</v>
      </c>
      <c r="P90" s="96" t="e">
        <f>Odessa!P90+MAX(145,P$2*вспомогат!$J$11)</f>
        <v>#VALUE!</v>
      </c>
      <c r="Q90" s="96" t="e">
        <f>Odessa!Q90+MAX(145,Q$2*вспомогат!$J$11)</f>
        <v>#VALUE!</v>
      </c>
      <c r="R90" s="96" t="e">
        <f>Odessa!R90+MAX(145,R$2*вспомогат!$J$11)</f>
        <v>#VALUE!</v>
      </c>
      <c r="S90" s="96" t="e">
        <f>Odessa!S90+MAX(145,S$2*вспомогат!$J$11)</f>
        <v>#VALUE!</v>
      </c>
      <c r="T90" s="96" t="e">
        <f>Odessa!T90+MAX(145,T$2*вспомогат!$J$11)</f>
        <v>#VALUE!</v>
      </c>
      <c r="U90" s="96" t="e">
        <f>Odessa!U90+MAX(145,U$2*вспомогат!$J$11)</f>
        <v>#VALUE!</v>
      </c>
      <c r="V90" s="96" t="e">
        <f>Odessa!V90+MAX(145,V$2*вспомогат!$J$11)</f>
        <v>#VALUE!</v>
      </c>
      <c r="W90" s="96" t="e">
        <f>Odessa!W90+MAX(145,W$2*вспомогат!$J$11)</f>
        <v>#VALUE!</v>
      </c>
      <c r="X90" s="96" t="e">
        <f>Odessa!X90+MAX(145,X$2*вспомогат!$J$11)</f>
        <v>#VALUE!</v>
      </c>
      <c r="Y90" s="96" t="e">
        <f>Odessa!Y90+MAX(145,Y$2*вспомогат!$J$11)</f>
        <v>#VALUE!</v>
      </c>
      <c r="Z90" s="96" t="e">
        <f>Odessa!Z90+MAX(145,Z$2*вспомогат!$J$11)</f>
        <v>#VALUE!</v>
      </c>
    </row>
    <row r="91" spans="2:26">
      <c r="B91" s="88" t="s">
        <v>7</v>
      </c>
      <c r="C91" s="88" t="s">
        <v>197</v>
      </c>
      <c r="D91" s="89" t="s">
        <v>9</v>
      </c>
      <c r="E91" s="2"/>
      <c r="F91" s="2"/>
      <c r="G91" s="96" t="e">
        <f>Odessa!G91+MAX(145,G$2*вспомогат!$J$11)</f>
        <v>#VALUE!</v>
      </c>
      <c r="H91" s="96" t="e">
        <f>Odessa!H91+MAX(145,H$2*вспомогат!$J$11)</f>
        <v>#VALUE!</v>
      </c>
      <c r="I91" s="96" t="e">
        <f>Odessa!I91+MAX(145,I$2*вспомогат!$J$11)</f>
        <v>#VALUE!</v>
      </c>
      <c r="J91" s="96" t="e">
        <f>Odessa!J91+MAX(145,J$2*вспомогат!$J$11)</f>
        <v>#VALUE!</v>
      </c>
      <c r="K91" s="96" t="e">
        <f>Odessa!K91+MAX(145,K$2*вспомогат!$J$11)</f>
        <v>#VALUE!</v>
      </c>
      <c r="L91" s="96" t="e">
        <f>Odessa!L91+MAX(145,L$2*вспомогат!$J$11)</f>
        <v>#VALUE!</v>
      </c>
      <c r="M91" s="96" t="e">
        <f>Odessa!M91+MAX(145,M$2*вспомогат!$J$11)</f>
        <v>#VALUE!</v>
      </c>
      <c r="N91" s="96" t="e">
        <f>Odessa!N91+MAX(145,N$2*вспомогат!$J$11)</f>
        <v>#VALUE!</v>
      </c>
      <c r="O91" s="96" t="e">
        <f>Odessa!O91+MAX(145,O$2*вспомогат!$J$11)</f>
        <v>#VALUE!</v>
      </c>
      <c r="P91" s="96" t="e">
        <f>Odessa!P91+MAX(145,P$2*вспомогат!$J$11)</f>
        <v>#VALUE!</v>
      </c>
      <c r="Q91" s="96" t="e">
        <f>Odessa!Q91+MAX(145,Q$2*вспомогат!$J$11)</f>
        <v>#VALUE!</v>
      </c>
      <c r="R91" s="96" t="e">
        <f>Odessa!R91+MAX(145,R$2*вспомогат!$J$11)</f>
        <v>#VALUE!</v>
      </c>
      <c r="S91" s="96" t="e">
        <f>Odessa!S91+MAX(145,S$2*вспомогат!$J$11)</f>
        <v>#VALUE!</v>
      </c>
      <c r="T91" s="96" t="e">
        <f>Odessa!T91+MAX(145,T$2*вспомогат!$J$11)</f>
        <v>#VALUE!</v>
      </c>
      <c r="U91" s="96" t="e">
        <f>Odessa!U91+MAX(145,U$2*вспомогат!$J$11)</f>
        <v>#VALUE!</v>
      </c>
      <c r="V91" s="96" t="e">
        <f>Odessa!V91+MAX(145,V$2*вспомогат!$J$11)</f>
        <v>#VALUE!</v>
      </c>
      <c r="W91" s="96" t="e">
        <f>Odessa!W91+MAX(145,W$2*вспомогат!$J$11)</f>
        <v>#VALUE!</v>
      </c>
      <c r="X91" s="96" t="e">
        <f>Odessa!X91+MAX(145,X$2*вспомогат!$J$11)</f>
        <v>#VALUE!</v>
      </c>
      <c r="Y91" s="96" t="e">
        <f>Odessa!Y91+MAX(145,Y$2*вспомогат!$J$11)</f>
        <v>#VALUE!</v>
      </c>
      <c r="Z91" s="96" t="e">
        <f>Odessa!Z91+MAX(145,Z$2*вспомогат!$J$11)</f>
        <v>#VALUE!</v>
      </c>
    </row>
    <row r="92" spans="2:26">
      <c r="B92" s="88" t="s">
        <v>57</v>
      </c>
      <c r="C92" s="88" t="s">
        <v>58</v>
      </c>
      <c r="D92" s="89" t="s">
        <v>9</v>
      </c>
      <c r="E92" s="2"/>
      <c r="F92" s="2"/>
      <c r="G92" s="96" t="e">
        <f>Odessa!G92+MAX(145,G$2*вспомогат!$J$11)</f>
        <v>#VALUE!</v>
      </c>
      <c r="H92" s="96" t="e">
        <f>Odessa!H92+MAX(145,H$2*вспомогат!$J$11)</f>
        <v>#VALUE!</v>
      </c>
      <c r="I92" s="96" t="e">
        <f>Odessa!I92+MAX(145,I$2*вспомогат!$J$11)</f>
        <v>#VALUE!</v>
      </c>
      <c r="J92" s="96" t="e">
        <f>Odessa!J92+MAX(145,J$2*вспомогат!$J$11)</f>
        <v>#VALUE!</v>
      </c>
      <c r="K92" s="96" t="e">
        <f>Odessa!K92+MAX(145,K$2*вспомогат!$J$11)</f>
        <v>#VALUE!</v>
      </c>
      <c r="L92" s="96" t="e">
        <f>Odessa!L92+MAX(145,L$2*вспомогат!$J$11)</f>
        <v>#VALUE!</v>
      </c>
      <c r="M92" s="96" t="e">
        <f>Odessa!M92+MAX(145,M$2*вспомогат!$J$11)</f>
        <v>#VALUE!</v>
      </c>
      <c r="N92" s="96" t="e">
        <f>Odessa!N92+MAX(145,N$2*вспомогат!$J$11)</f>
        <v>#VALUE!</v>
      </c>
      <c r="O92" s="96" t="e">
        <f>Odessa!O92+MAX(145,O$2*вспомогат!$J$11)</f>
        <v>#VALUE!</v>
      </c>
      <c r="P92" s="96" t="e">
        <f>Odessa!P92+MAX(145,P$2*вспомогат!$J$11)</f>
        <v>#VALUE!</v>
      </c>
      <c r="Q92" s="96" t="e">
        <f>Odessa!Q92+MAX(145,Q$2*вспомогат!$J$11)</f>
        <v>#VALUE!</v>
      </c>
      <c r="R92" s="96" t="e">
        <f>Odessa!R92+MAX(145,R$2*вспомогат!$J$11)</f>
        <v>#VALUE!</v>
      </c>
      <c r="S92" s="96" t="e">
        <f>Odessa!S92+MAX(145,S$2*вспомогат!$J$11)</f>
        <v>#VALUE!</v>
      </c>
      <c r="T92" s="96" t="e">
        <f>Odessa!T92+MAX(145,T$2*вспомогат!$J$11)</f>
        <v>#VALUE!</v>
      </c>
      <c r="U92" s="96" t="e">
        <f>Odessa!U92+MAX(145,U$2*вспомогат!$J$11)</f>
        <v>#VALUE!</v>
      </c>
      <c r="V92" s="96" t="e">
        <f>Odessa!V92+MAX(145,V$2*вспомогат!$J$11)</f>
        <v>#VALUE!</v>
      </c>
      <c r="W92" s="96" t="e">
        <f>Odessa!W92+MAX(145,W$2*вспомогат!$J$11)</f>
        <v>#VALUE!</v>
      </c>
      <c r="X92" s="96" t="e">
        <f>Odessa!X92+MAX(145,X$2*вспомогат!$J$11)</f>
        <v>#VALUE!</v>
      </c>
      <c r="Y92" s="96" t="e">
        <f>Odessa!Y92+MAX(145,Y$2*вспомогат!$J$11)</f>
        <v>#VALUE!</v>
      </c>
      <c r="Z92" s="96" t="e">
        <f>Odessa!Z92+MAX(145,Z$2*вспомогат!$J$11)</f>
        <v>#VALUE!</v>
      </c>
    </row>
    <row r="93" spans="2:26">
      <c r="B93" s="88" t="s">
        <v>247</v>
      </c>
      <c r="C93" s="88" t="s">
        <v>103</v>
      </c>
      <c r="D93" s="89" t="s">
        <v>230</v>
      </c>
      <c r="E93" s="2"/>
      <c r="F93" s="2"/>
      <c r="G93" s="96" t="e">
        <f>Odessa!G93+MAX(145,G$2*вспомогат!$J$11)</f>
        <v>#VALUE!</v>
      </c>
      <c r="H93" s="96" t="e">
        <f>Odessa!H93+MAX(145,H$2*вспомогат!$J$11)</f>
        <v>#VALUE!</v>
      </c>
      <c r="I93" s="96" t="e">
        <f>Odessa!I93+MAX(145,I$2*вспомогат!$J$11)</f>
        <v>#VALUE!</v>
      </c>
      <c r="J93" s="96" t="e">
        <f>Odessa!J93+MAX(145,J$2*вспомогат!$J$11)</f>
        <v>#VALUE!</v>
      </c>
      <c r="K93" s="96" t="e">
        <f>Odessa!K93+MAX(145,K$2*вспомогат!$J$11)</f>
        <v>#VALUE!</v>
      </c>
      <c r="L93" s="96" t="e">
        <f>Odessa!L93+MAX(145,L$2*вспомогат!$J$11)</f>
        <v>#VALUE!</v>
      </c>
      <c r="M93" s="96" t="e">
        <f>Odessa!M93+MAX(145,M$2*вспомогат!$J$11)</f>
        <v>#VALUE!</v>
      </c>
      <c r="N93" s="96" t="e">
        <f>Odessa!N93+MAX(145,N$2*вспомогат!$J$11)</f>
        <v>#VALUE!</v>
      </c>
      <c r="O93" s="96" t="e">
        <f>Odessa!O93+MAX(145,O$2*вспомогат!$J$11)</f>
        <v>#VALUE!</v>
      </c>
      <c r="P93" s="96" t="e">
        <f>Odessa!P93+MAX(145,P$2*вспомогат!$J$11)</f>
        <v>#VALUE!</v>
      </c>
      <c r="Q93" s="96" t="e">
        <f>Odessa!Q93+MAX(145,Q$2*вспомогат!$J$11)</f>
        <v>#VALUE!</v>
      </c>
      <c r="R93" s="96" t="e">
        <f>Odessa!R93+MAX(145,R$2*вспомогат!$J$11)</f>
        <v>#VALUE!</v>
      </c>
      <c r="S93" s="96" t="e">
        <f>Odessa!S93+MAX(145,S$2*вспомогат!$J$11)</f>
        <v>#VALUE!</v>
      </c>
      <c r="T93" s="96" t="e">
        <f>Odessa!T93+MAX(145,T$2*вспомогат!$J$11)</f>
        <v>#VALUE!</v>
      </c>
      <c r="U93" s="96" t="e">
        <f>Odessa!U93+MAX(145,U$2*вспомогат!$J$11)</f>
        <v>#VALUE!</v>
      </c>
      <c r="V93" s="96" t="e">
        <f>Odessa!V93+MAX(145,V$2*вспомогат!$J$11)</f>
        <v>#VALUE!</v>
      </c>
      <c r="W93" s="96" t="e">
        <f>Odessa!W93+MAX(145,W$2*вспомогат!$J$11)</f>
        <v>#VALUE!</v>
      </c>
      <c r="X93" s="96" t="e">
        <f>Odessa!X93+MAX(145,X$2*вспомогат!$J$11)</f>
        <v>#VALUE!</v>
      </c>
      <c r="Y93" s="96" t="e">
        <f>Odessa!Y93+MAX(145,Y$2*вспомогат!$J$11)</f>
        <v>#VALUE!</v>
      </c>
      <c r="Z93" s="96" t="e">
        <f>Odessa!Z93+MAX(145,Z$2*вспомогат!$J$11)</f>
        <v>#VALUE!</v>
      </c>
    </row>
    <row r="94" spans="2:26">
      <c r="B94" s="12" t="s">
        <v>232</v>
      </c>
      <c r="C94" s="88" t="s">
        <v>75</v>
      </c>
      <c r="D94" s="89" t="s">
        <v>230</v>
      </c>
      <c r="E94" s="2"/>
      <c r="F94" s="2"/>
      <c r="G94" s="96" t="e">
        <f>Odessa!G94+MAX(145,G$2*вспомогат!$J$11)</f>
        <v>#VALUE!</v>
      </c>
      <c r="H94" s="96" t="e">
        <f>Odessa!H94+MAX(145,H$2*вспомогат!$J$11)</f>
        <v>#VALUE!</v>
      </c>
      <c r="I94" s="96" t="e">
        <f>Odessa!I94+MAX(145,I$2*вспомогат!$J$11)</f>
        <v>#VALUE!</v>
      </c>
      <c r="J94" s="96" t="e">
        <f>Odessa!J94+MAX(145,J$2*вспомогат!$J$11)</f>
        <v>#VALUE!</v>
      </c>
      <c r="K94" s="96" t="e">
        <f>Odessa!K94+MAX(145,K$2*вспомогат!$J$11)</f>
        <v>#VALUE!</v>
      </c>
      <c r="L94" s="96" t="e">
        <f>Odessa!L94+MAX(145,L$2*вспомогат!$J$11)</f>
        <v>#VALUE!</v>
      </c>
      <c r="M94" s="96" t="e">
        <f>Odessa!M94+MAX(145,M$2*вспомогат!$J$11)</f>
        <v>#VALUE!</v>
      </c>
      <c r="N94" s="96" t="e">
        <f>Odessa!N94+MAX(145,N$2*вспомогат!$J$11)</f>
        <v>#VALUE!</v>
      </c>
      <c r="O94" s="96" t="e">
        <f>Odessa!O94+MAX(145,O$2*вспомогат!$J$11)</f>
        <v>#VALUE!</v>
      </c>
      <c r="P94" s="96" t="e">
        <f>Odessa!P94+MAX(145,P$2*вспомогат!$J$11)</f>
        <v>#VALUE!</v>
      </c>
      <c r="Q94" s="96" t="e">
        <f>Odessa!Q94+MAX(145,Q$2*вспомогат!$J$11)</f>
        <v>#VALUE!</v>
      </c>
      <c r="R94" s="96" t="e">
        <f>Odessa!R94+MAX(145,R$2*вспомогат!$J$11)</f>
        <v>#VALUE!</v>
      </c>
      <c r="S94" s="96" t="e">
        <f>Odessa!S94+MAX(145,S$2*вспомогат!$J$11)</f>
        <v>#VALUE!</v>
      </c>
      <c r="T94" s="96" t="e">
        <f>Odessa!T94+MAX(145,T$2*вспомогат!$J$11)</f>
        <v>#VALUE!</v>
      </c>
      <c r="U94" s="96" t="e">
        <f>Odessa!U94+MAX(145,U$2*вспомогат!$J$11)</f>
        <v>#VALUE!</v>
      </c>
      <c r="V94" s="96" t="e">
        <f>Odessa!V94+MAX(145,V$2*вспомогат!$J$11)</f>
        <v>#VALUE!</v>
      </c>
      <c r="W94" s="96" t="e">
        <f>Odessa!W94+MAX(145,W$2*вспомогат!$J$11)</f>
        <v>#VALUE!</v>
      </c>
      <c r="X94" s="96" t="e">
        <f>Odessa!X94+MAX(145,X$2*вспомогат!$J$11)</f>
        <v>#VALUE!</v>
      </c>
      <c r="Y94" s="96" t="e">
        <f>Odessa!Y94+MAX(145,Y$2*вспомогат!$J$11)</f>
        <v>#VALUE!</v>
      </c>
      <c r="Z94" s="96" t="e">
        <f>Odessa!Z94+MAX(145,Z$2*вспомогат!$J$11)</f>
        <v>#VALUE!</v>
      </c>
    </row>
    <row r="95" spans="2:26">
      <c r="B95" s="12" t="s">
        <v>235</v>
      </c>
      <c r="C95" s="88" t="s">
        <v>58</v>
      </c>
      <c r="D95" s="89" t="s">
        <v>230</v>
      </c>
      <c r="E95" s="2"/>
      <c r="F95" s="2"/>
      <c r="G95" s="96" t="e">
        <f>Odessa!G95+MAX(145,G$2*вспомогат!$J$11)</f>
        <v>#VALUE!</v>
      </c>
      <c r="H95" s="96" t="e">
        <f>Odessa!H95+MAX(145,H$2*вспомогат!$J$11)</f>
        <v>#VALUE!</v>
      </c>
      <c r="I95" s="96" t="e">
        <f>Odessa!I95+MAX(145,I$2*вспомогат!$J$11)</f>
        <v>#VALUE!</v>
      </c>
      <c r="J95" s="96" t="e">
        <f>Odessa!J95+MAX(145,J$2*вспомогат!$J$11)</f>
        <v>#VALUE!</v>
      </c>
      <c r="K95" s="96" t="e">
        <f>Odessa!K95+MAX(145,K$2*вспомогат!$J$11)</f>
        <v>#VALUE!</v>
      </c>
      <c r="L95" s="96" t="e">
        <f>Odessa!L95+MAX(145,L$2*вспомогат!$J$11)</f>
        <v>#VALUE!</v>
      </c>
      <c r="M95" s="96" t="e">
        <f>Odessa!M95+MAX(145,M$2*вспомогат!$J$11)</f>
        <v>#VALUE!</v>
      </c>
      <c r="N95" s="96" t="e">
        <f>Odessa!N95+MAX(145,N$2*вспомогат!$J$11)</f>
        <v>#VALUE!</v>
      </c>
      <c r="O95" s="96" t="e">
        <f>Odessa!O95+MAX(145,O$2*вспомогат!$J$11)</f>
        <v>#VALUE!</v>
      </c>
      <c r="P95" s="96" t="e">
        <f>Odessa!P95+MAX(145,P$2*вспомогат!$J$11)</f>
        <v>#VALUE!</v>
      </c>
      <c r="Q95" s="96" t="e">
        <f>Odessa!Q95+MAX(145,Q$2*вспомогат!$J$11)</f>
        <v>#VALUE!</v>
      </c>
      <c r="R95" s="96" t="e">
        <f>Odessa!R95+MAX(145,R$2*вспомогат!$J$11)</f>
        <v>#VALUE!</v>
      </c>
      <c r="S95" s="96" t="e">
        <f>Odessa!S95+MAX(145,S$2*вспомогат!$J$11)</f>
        <v>#VALUE!</v>
      </c>
      <c r="T95" s="96" t="e">
        <f>Odessa!T95+MAX(145,T$2*вспомогат!$J$11)</f>
        <v>#VALUE!</v>
      </c>
      <c r="U95" s="96" t="e">
        <f>Odessa!U95+MAX(145,U$2*вспомогат!$J$11)</f>
        <v>#VALUE!</v>
      </c>
      <c r="V95" s="96" t="e">
        <f>Odessa!V95+MAX(145,V$2*вспомогат!$J$11)</f>
        <v>#VALUE!</v>
      </c>
      <c r="W95" s="96" t="e">
        <f>Odessa!W95+MAX(145,W$2*вспомогат!$J$11)</f>
        <v>#VALUE!</v>
      </c>
      <c r="X95" s="96" t="e">
        <f>Odessa!X95+MAX(145,X$2*вспомогат!$J$11)</f>
        <v>#VALUE!</v>
      </c>
      <c r="Y95" s="96" t="e">
        <f>Odessa!Y95+MAX(145,Y$2*вспомогат!$J$11)</f>
        <v>#VALUE!</v>
      </c>
      <c r="Z95" s="96" t="e">
        <f>Odessa!Z95+MAX(145,Z$2*вспомогат!$J$11)</f>
        <v>#VALUE!</v>
      </c>
    </row>
    <row r="96" spans="2:26">
      <c r="B96" s="12" t="s">
        <v>262</v>
      </c>
      <c r="C96" s="88" t="s">
        <v>263</v>
      </c>
      <c r="D96" s="89" t="s">
        <v>230</v>
      </c>
      <c r="E96" s="2"/>
      <c r="F96" s="2"/>
      <c r="G96" s="96" t="e">
        <f>Odessa!G96+MAX(145,G$2*вспомогат!$J$11)</f>
        <v>#VALUE!</v>
      </c>
      <c r="H96" s="96" t="e">
        <f>Odessa!H96+MAX(145,H$2*вспомогат!$J$11)</f>
        <v>#VALUE!</v>
      </c>
      <c r="I96" s="96" t="e">
        <f>Odessa!I96+MAX(145,I$2*вспомогат!$J$11)</f>
        <v>#VALUE!</v>
      </c>
      <c r="J96" s="96" t="e">
        <f>Odessa!J96+MAX(145,J$2*вспомогат!$J$11)</f>
        <v>#VALUE!</v>
      </c>
      <c r="K96" s="96" t="e">
        <f>Odessa!K96+MAX(145,K$2*вспомогат!$J$11)</f>
        <v>#VALUE!</v>
      </c>
      <c r="L96" s="96" t="e">
        <f>Odessa!L96+MAX(145,L$2*вспомогат!$J$11)</f>
        <v>#VALUE!</v>
      </c>
      <c r="M96" s="96" t="e">
        <f>Odessa!M96+MAX(145,M$2*вспомогат!$J$11)</f>
        <v>#VALUE!</v>
      </c>
      <c r="N96" s="96" t="e">
        <f>Odessa!N96+MAX(145,N$2*вспомогат!$J$11)</f>
        <v>#VALUE!</v>
      </c>
      <c r="O96" s="96" t="e">
        <f>Odessa!O96+MAX(145,O$2*вспомогат!$J$11)</f>
        <v>#VALUE!</v>
      </c>
      <c r="P96" s="96" t="e">
        <f>Odessa!P96+MAX(145,P$2*вспомогат!$J$11)</f>
        <v>#VALUE!</v>
      </c>
      <c r="Q96" s="96" t="e">
        <f>Odessa!Q96+MAX(145,Q$2*вспомогат!$J$11)</f>
        <v>#VALUE!</v>
      </c>
      <c r="R96" s="96" t="e">
        <f>Odessa!R96+MAX(145,R$2*вспомогат!$J$11)</f>
        <v>#VALUE!</v>
      </c>
      <c r="S96" s="96" t="e">
        <f>Odessa!S96+MAX(145,S$2*вспомогат!$J$11)</f>
        <v>#VALUE!</v>
      </c>
      <c r="T96" s="96" t="e">
        <f>Odessa!T96+MAX(145,T$2*вспомогат!$J$11)</f>
        <v>#VALUE!</v>
      </c>
      <c r="U96" s="96" t="e">
        <f>Odessa!U96+MAX(145,U$2*вспомогат!$J$11)</f>
        <v>#VALUE!</v>
      </c>
      <c r="V96" s="96" t="e">
        <f>Odessa!V96+MAX(145,V$2*вспомогат!$J$11)</f>
        <v>#VALUE!</v>
      </c>
      <c r="W96" s="96" t="e">
        <f>Odessa!W96+MAX(145,W$2*вспомогат!$J$11)</f>
        <v>#VALUE!</v>
      </c>
      <c r="X96" s="96" t="e">
        <f>Odessa!X96+MAX(145,X$2*вспомогат!$J$11)</f>
        <v>#VALUE!</v>
      </c>
      <c r="Y96" s="96" t="e">
        <f>Odessa!Y96+MAX(145,Y$2*вспомогат!$J$11)</f>
        <v>#VALUE!</v>
      </c>
      <c r="Z96" s="96" t="e">
        <f>Odessa!Z96+MAX(145,Z$2*вспомогат!$J$11)</f>
        <v>#VALUE!</v>
      </c>
    </row>
    <row r="97" spans="2:26">
      <c r="B97" s="121" t="s">
        <v>236</v>
      </c>
      <c r="C97" s="88" t="s">
        <v>103</v>
      </c>
      <c r="D97" s="89" t="s">
        <v>13</v>
      </c>
      <c r="E97" s="2"/>
      <c r="F97" s="2"/>
      <c r="G97" s="96">
        <f>Odessa!G97+MAX(145,G$2*вспомогат!$J$11)</f>
        <v>353.5090909090909</v>
      </c>
      <c r="H97" s="96">
        <f>Odessa!H97+MAX(145,H$2*вспомогат!$J$11)</f>
        <v>519.0181818181818</v>
      </c>
      <c r="I97" s="96">
        <f>Odessa!I97+MAX(145,I$2*вспомогат!$J$11)</f>
        <v>684.5272727272727</v>
      </c>
      <c r="J97" s="96">
        <f>Odessa!J97+MAX(145,J$2*вспомогат!$J$11)</f>
        <v>850.0363636363636</v>
      </c>
      <c r="K97" s="96">
        <f>Odessa!K97+MAX(145,K$2*вспомогат!$J$11)</f>
        <v>965.5454545454545</v>
      </c>
      <c r="L97" s="96">
        <f>Odessa!L97+MAX(145,L$2*вспомогат!$J$11)</f>
        <v>1136.0545454545454</v>
      </c>
      <c r="M97" s="96">
        <f>Odessa!M97+MAX(145,M$2*вспомогат!$J$11)</f>
        <v>1326.5636363636363</v>
      </c>
      <c r="N97" s="96">
        <f>Odessa!N97+MAX(145,N$2*вспомогат!$J$11)</f>
        <v>1517.0727272727272</v>
      </c>
      <c r="O97" s="96">
        <f>Odessa!O97+MAX(145,O$2*вспомогат!$J$11)</f>
        <v>1707.5818181818181</v>
      </c>
      <c r="P97" s="96">
        <f>Odessa!P97+MAX(145,P$2*вспомогат!$J$11)</f>
        <v>1898.090909090909</v>
      </c>
      <c r="Q97" s="96">
        <f>Odessa!Q97+MAX(145,Q$2*вспомогат!$J$11)</f>
        <v>2038.6</v>
      </c>
      <c r="R97" s="96">
        <f>Odessa!R97+MAX(145,R$2*вспомогат!$J$11)</f>
        <v>2229.1090909090908</v>
      </c>
      <c r="S97" s="96">
        <f>Odessa!S97+MAX(145,S$2*вспомогат!$J$11)</f>
        <v>2419.6181818181817</v>
      </c>
      <c r="T97" s="96">
        <f>Odessa!T97+MAX(145,T$2*вспомогат!$J$11)</f>
        <v>2610.1272727272726</v>
      </c>
      <c r="U97" s="96">
        <f>Odessa!U97+MAX(145,U$2*вспомогат!$J$11)</f>
        <v>2800.6363636363635</v>
      </c>
      <c r="V97" s="96">
        <f>Odessa!V97+MAX(145,V$2*вспомогат!$J$11)</f>
        <v>2991.1454545454544</v>
      </c>
      <c r="W97" s="96">
        <f>Odessa!W97+MAX(145,W$2*вспомогат!$J$11)</f>
        <v>3181.6545454545453</v>
      </c>
      <c r="X97" s="96">
        <f>Odessa!X97+MAX(145,X$2*вспомогат!$J$11)</f>
        <v>3372.1636363636362</v>
      </c>
      <c r="Y97" s="96">
        <f>Odessa!Y97+MAX(145,Y$2*вспомогат!$J$11)</f>
        <v>3562.6727272727271</v>
      </c>
      <c r="Z97" s="96">
        <f>Odessa!Z97+MAX(145,Z$2*вспомогат!$J$11)</f>
        <v>3753.181818181818</v>
      </c>
    </row>
    <row r="98" spans="2:26">
      <c r="B98" s="121" t="s">
        <v>264</v>
      </c>
      <c r="C98" s="121" t="s">
        <v>197</v>
      </c>
      <c r="D98" s="89" t="s">
        <v>230</v>
      </c>
      <c r="E98" s="2"/>
      <c r="F98" s="2"/>
      <c r="G98" s="96" t="e">
        <f>Odessa!G98+MAX(145,G$2*вспомогат!$J$11)</f>
        <v>#VALUE!</v>
      </c>
      <c r="H98" s="96" t="e">
        <f>Odessa!H98+MAX(145,H$2*вспомогат!$J$11)</f>
        <v>#VALUE!</v>
      </c>
      <c r="I98" s="96" t="e">
        <f>Odessa!I98+MAX(145,I$2*вспомогат!$J$11)</f>
        <v>#VALUE!</v>
      </c>
      <c r="J98" s="96" t="e">
        <f>Odessa!J98+MAX(145,J$2*вспомогат!$J$11)</f>
        <v>#VALUE!</v>
      </c>
      <c r="K98" s="96" t="e">
        <f>Odessa!K98+MAX(145,K$2*вспомогат!$J$11)</f>
        <v>#VALUE!</v>
      </c>
      <c r="L98" s="96" t="e">
        <f>Odessa!L98+MAX(145,L$2*вспомогат!$J$11)</f>
        <v>#VALUE!</v>
      </c>
      <c r="M98" s="96" t="e">
        <f>Odessa!M98+MAX(145,M$2*вспомогат!$J$11)</f>
        <v>#VALUE!</v>
      </c>
      <c r="N98" s="96" t="e">
        <f>Odessa!N98+MAX(145,N$2*вспомогат!$J$11)</f>
        <v>#VALUE!</v>
      </c>
      <c r="O98" s="96" t="e">
        <f>Odessa!O98+MAX(145,O$2*вспомогат!$J$11)</f>
        <v>#VALUE!</v>
      </c>
      <c r="P98" s="96" t="e">
        <f>Odessa!P98+MAX(145,P$2*вспомогат!$J$11)</f>
        <v>#VALUE!</v>
      </c>
      <c r="Q98" s="96" t="e">
        <f>Odessa!Q98+MAX(145,Q$2*вспомогат!$J$11)</f>
        <v>#VALUE!</v>
      </c>
      <c r="R98" s="96" t="e">
        <f>Odessa!R98+MAX(145,R$2*вспомогат!$J$11)</f>
        <v>#VALUE!</v>
      </c>
      <c r="S98" s="96" t="e">
        <f>Odessa!S98+MAX(145,S$2*вспомогат!$J$11)</f>
        <v>#VALUE!</v>
      </c>
      <c r="T98" s="96" t="e">
        <f>Odessa!T98+MAX(145,T$2*вспомогат!$J$11)</f>
        <v>#VALUE!</v>
      </c>
      <c r="U98" s="96" t="e">
        <f>Odessa!U98+MAX(145,U$2*вспомогат!$J$11)</f>
        <v>#VALUE!</v>
      </c>
      <c r="V98" s="96" t="e">
        <f>Odessa!V98+MAX(145,V$2*вспомогат!$J$11)</f>
        <v>#VALUE!</v>
      </c>
      <c r="W98" s="96" t="e">
        <f>Odessa!W98+MAX(145,W$2*вспомогат!$J$11)</f>
        <v>#VALUE!</v>
      </c>
      <c r="X98" s="96" t="e">
        <f>Odessa!X98+MAX(145,X$2*вспомогат!$J$11)</f>
        <v>#VALUE!</v>
      </c>
      <c r="Y98" s="96" t="e">
        <f>Odessa!Y98+MAX(145,Y$2*вспомогат!$J$11)</f>
        <v>#VALUE!</v>
      </c>
      <c r="Z98" s="96" t="e">
        <f>Odessa!Z98+MAX(145,Z$2*вспомогат!$J$11)</f>
        <v>#VALUE!</v>
      </c>
    </row>
    <row r="99" spans="2:26">
      <c r="B99" s="121" t="s">
        <v>237</v>
      </c>
      <c r="C99" s="88" t="s">
        <v>103</v>
      </c>
      <c r="D99" s="89" t="s">
        <v>13</v>
      </c>
      <c r="E99" s="2"/>
      <c r="F99" s="2"/>
      <c r="G99" s="96">
        <f>Odessa!G99+MAX(145,G$2*вспомогат!$J$11)</f>
        <v>352.5090909090909</v>
      </c>
      <c r="H99" s="96">
        <f>Odessa!H99+MAX(145,H$2*вспомогат!$J$11)</f>
        <v>517.0181818181818</v>
      </c>
      <c r="I99" s="96">
        <f>Odessa!I99+MAX(145,I$2*вспомогат!$J$11)</f>
        <v>681.5272727272727</v>
      </c>
      <c r="J99" s="96">
        <f>Odessa!J99+MAX(145,J$2*вспомогат!$J$11)</f>
        <v>846.0363636363636</v>
      </c>
      <c r="K99" s="96">
        <f>Odessa!K99+MAX(145,K$2*вспомогат!$J$11)</f>
        <v>960.5454545454545</v>
      </c>
      <c r="L99" s="96">
        <f>Odessa!L99+MAX(145,L$2*вспомогат!$J$11)</f>
        <v>1130.0545454545454</v>
      </c>
      <c r="M99" s="96">
        <f>Odessa!M99+MAX(145,M$2*вспомогат!$J$11)</f>
        <v>1319.5636363636363</v>
      </c>
      <c r="N99" s="96">
        <f>Odessa!N99+MAX(145,N$2*вспомогат!$J$11)</f>
        <v>1509.0727272727272</v>
      </c>
      <c r="O99" s="96">
        <f>Odessa!O99+MAX(145,O$2*вспомогат!$J$11)</f>
        <v>1698.5818181818181</v>
      </c>
      <c r="P99" s="96">
        <f>Odessa!P99+MAX(145,P$2*вспомогат!$J$11)</f>
        <v>1888.090909090909</v>
      </c>
      <c r="Q99" s="96">
        <f>Odessa!Q99+MAX(145,Q$2*вспомогат!$J$11)</f>
        <v>2027.6</v>
      </c>
      <c r="R99" s="96">
        <f>Odessa!R99+MAX(145,R$2*вспомогат!$J$11)</f>
        <v>2217.1090909090908</v>
      </c>
      <c r="S99" s="96">
        <f>Odessa!S99+MAX(145,S$2*вспомогат!$J$11)</f>
        <v>2406.6181818181817</v>
      </c>
      <c r="T99" s="96">
        <f>Odessa!T99+MAX(145,T$2*вспомогат!$J$11)</f>
        <v>2596.1272727272726</v>
      </c>
      <c r="U99" s="96">
        <f>Odessa!U99+MAX(145,U$2*вспомогат!$J$11)</f>
        <v>2785.6363636363635</v>
      </c>
      <c r="V99" s="96">
        <f>Odessa!V99+MAX(145,V$2*вспомогат!$J$11)</f>
        <v>2975.1454545454544</v>
      </c>
      <c r="W99" s="96">
        <f>Odessa!W99+MAX(145,W$2*вспомогат!$J$11)</f>
        <v>3164.6545454545453</v>
      </c>
      <c r="X99" s="96">
        <f>Odessa!X99+MAX(145,X$2*вспомогат!$J$11)</f>
        <v>3354.1636363636362</v>
      </c>
      <c r="Y99" s="96">
        <f>Odessa!Y99+MAX(145,Y$2*вспомогат!$J$11)</f>
        <v>3543.6727272727271</v>
      </c>
      <c r="Z99" s="96">
        <f>Odessa!Z99+MAX(145,Z$2*вспомогат!$J$11)</f>
        <v>3733.181818181818</v>
      </c>
    </row>
    <row r="100" spans="2:26">
      <c r="B100" s="12" t="s">
        <v>7</v>
      </c>
      <c r="C100" s="12" t="s">
        <v>8</v>
      </c>
      <c r="D100" s="89" t="s">
        <v>230</v>
      </c>
      <c r="E100" s="2"/>
      <c r="F100" s="2"/>
      <c r="G100" s="96" t="e">
        <f>Odessa!G100+MAX(145,G$2*вспомогат!$J$11)</f>
        <v>#VALUE!</v>
      </c>
      <c r="H100" s="96" t="e">
        <f>Odessa!H100+MAX(145,H$2*вспомогат!$J$11)</f>
        <v>#VALUE!</v>
      </c>
      <c r="I100" s="96" t="e">
        <f>Odessa!I100+MAX(145,I$2*вспомогат!$J$11)</f>
        <v>#VALUE!</v>
      </c>
      <c r="J100" s="96" t="e">
        <f>Odessa!J100+MAX(145,J$2*вспомогат!$J$11)</f>
        <v>#VALUE!</v>
      </c>
      <c r="K100" s="96" t="e">
        <f>Odessa!K100+MAX(145,K$2*вспомогат!$J$11)</f>
        <v>#VALUE!</v>
      </c>
      <c r="L100" s="96" t="e">
        <f>Odessa!L100+MAX(145,L$2*вспомогат!$J$11)</f>
        <v>#VALUE!</v>
      </c>
      <c r="M100" s="96" t="e">
        <f>Odessa!M100+MAX(145,M$2*вспомогат!$J$11)</f>
        <v>#VALUE!</v>
      </c>
      <c r="N100" s="96" t="e">
        <f>Odessa!N100+MAX(145,N$2*вспомогат!$J$11)</f>
        <v>#VALUE!</v>
      </c>
      <c r="O100" s="96" t="e">
        <f>Odessa!O100+MAX(145,O$2*вспомогат!$J$11)</f>
        <v>#VALUE!</v>
      </c>
      <c r="P100" s="96" t="e">
        <f>Odessa!P100+MAX(145,P$2*вспомогат!$J$11)</f>
        <v>#VALUE!</v>
      </c>
      <c r="Q100" s="96" t="e">
        <f>Odessa!Q100+MAX(145,Q$2*вспомогат!$J$11)</f>
        <v>#VALUE!</v>
      </c>
      <c r="R100" s="96" t="e">
        <f>Odessa!R100+MAX(145,R$2*вспомогат!$J$11)</f>
        <v>#VALUE!</v>
      </c>
      <c r="S100" s="96" t="e">
        <f>Odessa!S100+MAX(145,S$2*вспомогат!$J$11)</f>
        <v>#VALUE!</v>
      </c>
      <c r="T100" s="96" t="e">
        <f>Odessa!T100+MAX(145,T$2*вспомогат!$J$11)</f>
        <v>#VALUE!</v>
      </c>
      <c r="U100" s="96" t="e">
        <f>Odessa!U100+MAX(145,U$2*вспомогат!$J$11)</f>
        <v>#VALUE!</v>
      </c>
      <c r="V100" s="96" t="e">
        <f>Odessa!V100+MAX(145,V$2*вспомогат!$J$11)</f>
        <v>#VALUE!</v>
      </c>
      <c r="W100" s="96" t="e">
        <f>Odessa!W100+MAX(145,W$2*вспомогат!$J$11)</f>
        <v>#VALUE!</v>
      </c>
      <c r="X100" s="96" t="e">
        <f>Odessa!X100+MAX(145,X$2*вспомогат!$J$11)</f>
        <v>#VALUE!</v>
      </c>
      <c r="Y100" s="96" t="e">
        <f>Odessa!Y100+MAX(145,Y$2*вспомогат!$J$11)</f>
        <v>#VALUE!</v>
      </c>
      <c r="Z100" s="96" t="e">
        <f>Odessa!Z100+MAX(145,Z$2*вспомогат!$J$11)</f>
        <v>#VALUE!</v>
      </c>
    </row>
    <row r="101" spans="2:26">
      <c r="B101" s="121" t="s">
        <v>238</v>
      </c>
      <c r="C101" s="121" t="s">
        <v>22</v>
      </c>
      <c r="D101" s="89" t="s">
        <v>230</v>
      </c>
      <c r="E101" s="2"/>
      <c r="F101" s="2"/>
      <c r="G101" s="96" t="e">
        <f>Odessa!G101+MAX(145,G$2*вспомогат!$J$11)</f>
        <v>#VALUE!</v>
      </c>
      <c r="H101" s="96" t="e">
        <f>Odessa!H101+MAX(145,H$2*вспомогат!$J$11)</f>
        <v>#VALUE!</v>
      </c>
      <c r="I101" s="96" t="e">
        <f>Odessa!I101+MAX(145,I$2*вспомогат!$J$11)</f>
        <v>#VALUE!</v>
      </c>
      <c r="J101" s="96" t="e">
        <f>Odessa!J101+MAX(145,J$2*вспомогат!$J$11)</f>
        <v>#VALUE!</v>
      </c>
      <c r="K101" s="96" t="e">
        <f>Odessa!K101+MAX(145,K$2*вспомогат!$J$11)</f>
        <v>#VALUE!</v>
      </c>
      <c r="L101" s="96" t="e">
        <f>Odessa!L101+MAX(145,L$2*вспомогат!$J$11)</f>
        <v>#VALUE!</v>
      </c>
      <c r="M101" s="96" t="e">
        <f>Odessa!M101+MAX(145,M$2*вспомогат!$J$11)</f>
        <v>#VALUE!</v>
      </c>
      <c r="N101" s="96" t="e">
        <f>Odessa!N101+MAX(145,N$2*вспомогат!$J$11)</f>
        <v>#VALUE!</v>
      </c>
      <c r="O101" s="96" t="e">
        <f>Odessa!O101+MAX(145,O$2*вспомогат!$J$11)</f>
        <v>#VALUE!</v>
      </c>
      <c r="P101" s="96" t="e">
        <f>Odessa!P101+MAX(145,P$2*вспомогат!$J$11)</f>
        <v>#VALUE!</v>
      </c>
      <c r="Q101" s="96" t="e">
        <f>Odessa!Q101+MAX(145,Q$2*вспомогат!$J$11)</f>
        <v>#VALUE!</v>
      </c>
      <c r="R101" s="96" t="e">
        <f>Odessa!R101+MAX(145,R$2*вспомогат!$J$11)</f>
        <v>#VALUE!</v>
      </c>
      <c r="S101" s="96" t="e">
        <f>Odessa!S101+MAX(145,S$2*вспомогат!$J$11)</f>
        <v>#VALUE!</v>
      </c>
      <c r="T101" s="96" t="e">
        <f>Odessa!T101+MAX(145,T$2*вспомогат!$J$11)</f>
        <v>#VALUE!</v>
      </c>
      <c r="U101" s="96" t="e">
        <f>Odessa!U101+MAX(145,U$2*вспомогат!$J$11)</f>
        <v>#VALUE!</v>
      </c>
      <c r="V101" s="96" t="e">
        <f>Odessa!V101+MAX(145,V$2*вспомогат!$J$11)</f>
        <v>#VALUE!</v>
      </c>
      <c r="W101" s="96" t="e">
        <f>Odessa!W101+MAX(145,W$2*вспомогат!$J$11)</f>
        <v>#VALUE!</v>
      </c>
      <c r="X101" s="96" t="e">
        <f>Odessa!X101+MAX(145,X$2*вспомогат!$J$11)</f>
        <v>#VALUE!</v>
      </c>
      <c r="Y101" s="96" t="e">
        <f>Odessa!Y101+MAX(145,Y$2*вспомогат!$J$11)</f>
        <v>#VALUE!</v>
      </c>
      <c r="Z101" s="96" t="e">
        <f>Odessa!Z101+MAX(145,Z$2*вспомогат!$J$11)</f>
        <v>#VALUE!</v>
      </c>
    </row>
    <row r="102" spans="2:26">
      <c r="B102" s="121" t="s">
        <v>265</v>
      </c>
      <c r="C102" s="121" t="s">
        <v>266</v>
      </c>
      <c r="D102" s="89" t="s">
        <v>230</v>
      </c>
      <c r="E102" s="2"/>
      <c r="F102" s="2"/>
      <c r="G102" s="96" t="e">
        <f>Odessa!G102+MAX(145,G$2*вспомогат!$J$11)</f>
        <v>#VALUE!</v>
      </c>
      <c r="H102" s="96" t="e">
        <f>Odessa!H102+MAX(145,H$2*вспомогат!$J$11)</f>
        <v>#VALUE!</v>
      </c>
      <c r="I102" s="96" t="e">
        <f>Odessa!I102+MAX(145,I$2*вспомогат!$J$11)</f>
        <v>#VALUE!</v>
      </c>
      <c r="J102" s="96" t="e">
        <f>Odessa!J102+MAX(145,J$2*вспомогат!$J$11)</f>
        <v>#VALUE!</v>
      </c>
      <c r="K102" s="96" t="e">
        <f>Odessa!K102+MAX(145,K$2*вспомогат!$J$11)</f>
        <v>#VALUE!</v>
      </c>
      <c r="L102" s="96" t="e">
        <f>Odessa!L102+MAX(145,L$2*вспомогат!$J$11)</f>
        <v>#VALUE!</v>
      </c>
      <c r="M102" s="96" t="e">
        <f>Odessa!M102+MAX(145,M$2*вспомогат!$J$11)</f>
        <v>#VALUE!</v>
      </c>
      <c r="N102" s="96" t="e">
        <f>Odessa!N102+MAX(145,N$2*вспомогат!$J$11)</f>
        <v>#VALUE!</v>
      </c>
      <c r="O102" s="96" t="e">
        <f>Odessa!O102+MAX(145,O$2*вспомогат!$J$11)</f>
        <v>#VALUE!</v>
      </c>
      <c r="P102" s="96" t="e">
        <f>Odessa!P102+MAX(145,P$2*вспомогат!$J$11)</f>
        <v>#VALUE!</v>
      </c>
      <c r="Q102" s="96" t="e">
        <f>Odessa!Q102+MAX(145,Q$2*вспомогат!$J$11)</f>
        <v>#VALUE!</v>
      </c>
      <c r="R102" s="96" t="e">
        <f>Odessa!R102+MAX(145,R$2*вспомогат!$J$11)</f>
        <v>#VALUE!</v>
      </c>
      <c r="S102" s="96" t="e">
        <f>Odessa!S102+MAX(145,S$2*вспомогат!$J$11)</f>
        <v>#VALUE!</v>
      </c>
      <c r="T102" s="96" t="e">
        <f>Odessa!T102+MAX(145,T$2*вспомогат!$J$11)</f>
        <v>#VALUE!</v>
      </c>
      <c r="U102" s="96" t="e">
        <f>Odessa!U102+MAX(145,U$2*вспомогат!$J$11)</f>
        <v>#VALUE!</v>
      </c>
      <c r="V102" s="96" t="e">
        <f>Odessa!V102+MAX(145,V$2*вспомогат!$J$11)</f>
        <v>#VALUE!</v>
      </c>
      <c r="W102" s="96" t="e">
        <f>Odessa!W102+MAX(145,W$2*вспомогат!$J$11)</f>
        <v>#VALUE!</v>
      </c>
      <c r="X102" s="96" t="e">
        <f>Odessa!X102+MAX(145,X$2*вспомогат!$J$11)</f>
        <v>#VALUE!</v>
      </c>
      <c r="Y102" s="96" t="e">
        <f>Odessa!Y102+MAX(145,Y$2*вспомогат!$J$11)</f>
        <v>#VALUE!</v>
      </c>
      <c r="Z102" s="96" t="e">
        <f>Odessa!Z102+MAX(145,Z$2*вспомогат!$J$11)</f>
        <v>#VALUE!</v>
      </c>
    </row>
    <row r="103" spans="2:26">
      <c r="B103" s="121" t="s">
        <v>239</v>
      </c>
      <c r="C103" s="88" t="s">
        <v>103</v>
      </c>
      <c r="D103" s="89" t="s">
        <v>13</v>
      </c>
      <c r="E103" s="2"/>
      <c r="F103" s="2"/>
      <c r="G103" s="96">
        <f>Odessa!G103+MAX(145,G$2*вспомогат!$J$11)</f>
        <v>362.5090909090909</v>
      </c>
      <c r="H103" s="96">
        <f>Odessa!H103+MAX(145,H$2*вспомогат!$J$11)</f>
        <v>537.0181818181818</v>
      </c>
      <c r="I103" s="96">
        <f>Odessa!I103+MAX(145,I$2*вспомогат!$J$11)</f>
        <v>711.5272727272727</v>
      </c>
      <c r="J103" s="96">
        <f>Odessa!J103+MAX(145,J$2*вспомогат!$J$11)</f>
        <v>886.0363636363636</v>
      </c>
      <c r="K103" s="96">
        <f>Odessa!K103+MAX(145,K$2*вспомогат!$J$11)</f>
        <v>1010.5454545454545</v>
      </c>
      <c r="L103" s="96">
        <f>Odessa!L103+MAX(145,L$2*вспомогат!$J$11)</f>
        <v>1190.0545454545454</v>
      </c>
      <c r="M103" s="96">
        <f>Odessa!M103+MAX(145,M$2*вспомогат!$J$11)</f>
        <v>1389.5636363636363</v>
      </c>
      <c r="N103" s="96">
        <f>Odessa!N103+MAX(145,N$2*вспомогат!$J$11)</f>
        <v>1589.0727272727272</v>
      </c>
      <c r="O103" s="96">
        <f>Odessa!O103+MAX(145,O$2*вспомогат!$J$11)</f>
        <v>1788.5818181818181</v>
      </c>
      <c r="P103" s="96">
        <f>Odessa!P103+MAX(145,P$2*вспомогат!$J$11)</f>
        <v>1988.090909090909</v>
      </c>
      <c r="Q103" s="96">
        <f>Odessa!Q103+MAX(145,Q$2*вспомогат!$J$11)</f>
        <v>2137.6</v>
      </c>
      <c r="R103" s="96">
        <f>Odessa!R103+MAX(145,R$2*вспомогат!$J$11)</f>
        <v>2337.1090909090908</v>
      </c>
      <c r="S103" s="96">
        <f>Odessa!S103+MAX(145,S$2*вспомогат!$J$11)</f>
        <v>2536.6181818181817</v>
      </c>
      <c r="T103" s="96">
        <f>Odessa!T103+MAX(145,T$2*вспомогат!$J$11)</f>
        <v>2736.1272727272726</v>
      </c>
      <c r="U103" s="96">
        <f>Odessa!U103+MAX(145,U$2*вспомогат!$J$11)</f>
        <v>2935.6363636363635</v>
      </c>
      <c r="V103" s="96">
        <f>Odessa!V103+MAX(145,V$2*вспомогат!$J$11)</f>
        <v>3135.1454545454544</v>
      </c>
      <c r="W103" s="96">
        <f>Odessa!W103+MAX(145,W$2*вспомогат!$J$11)</f>
        <v>3334.6545454545453</v>
      </c>
      <c r="X103" s="96">
        <f>Odessa!X103+MAX(145,X$2*вспомогат!$J$11)</f>
        <v>3534.1636363636362</v>
      </c>
      <c r="Y103" s="96">
        <f>Odessa!Y103+MAX(145,Y$2*вспомогат!$J$11)</f>
        <v>3733.6727272727271</v>
      </c>
      <c r="Z103" s="96">
        <f>Odessa!Z103+MAX(145,Z$2*вспомогат!$J$11)</f>
        <v>3933.181818181818</v>
      </c>
    </row>
    <row r="104" spans="2:26">
      <c r="B104" s="121" t="s">
        <v>240</v>
      </c>
      <c r="C104" s="88" t="s">
        <v>103</v>
      </c>
      <c r="D104" s="89" t="s">
        <v>230</v>
      </c>
      <c r="E104" s="2"/>
      <c r="F104" s="2"/>
      <c r="G104" s="96" t="e">
        <f>Odessa!G104+MAX(145,G$2*вспомогат!$J$11)</f>
        <v>#VALUE!</v>
      </c>
      <c r="H104" s="96" t="e">
        <f>Odessa!H104+MAX(145,H$2*вспомогат!$J$11)</f>
        <v>#VALUE!</v>
      </c>
      <c r="I104" s="96" t="e">
        <f>Odessa!I104+MAX(145,I$2*вспомогат!$J$11)</f>
        <v>#VALUE!</v>
      </c>
      <c r="J104" s="96" t="e">
        <f>Odessa!J104+MAX(145,J$2*вспомогат!$J$11)</f>
        <v>#VALUE!</v>
      </c>
      <c r="K104" s="96" t="e">
        <f>Odessa!K104+MAX(145,K$2*вспомогат!$J$11)</f>
        <v>#VALUE!</v>
      </c>
      <c r="L104" s="96" t="e">
        <f>Odessa!L104+MAX(145,L$2*вспомогат!$J$11)</f>
        <v>#VALUE!</v>
      </c>
      <c r="M104" s="96" t="e">
        <f>Odessa!M104+MAX(145,M$2*вспомогат!$J$11)</f>
        <v>#VALUE!</v>
      </c>
      <c r="N104" s="96" t="e">
        <f>Odessa!N104+MAX(145,N$2*вспомогат!$J$11)</f>
        <v>#VALUE!</v>
      </c>
      <c r="O104" s="96" t="e">
        <f>Odessa!O104+MAX(145,O$2*вспомогат!$J$11)</f>
        <v>#VALUE!</v>
      </c>
      <c r="P104" s="96" t="e">
        <f>Odessa!P104+MAX(145,P$2*вспомогат!$J$11)</f>
        <v>#VALUE!</v>
      </c>
      <c r="Q104" s="96" t="e">
        <f>Odessa!Q104+MAX(145,Q$2*вспомогат!$J$11)</f>
        <v>#VALUE!</v>
      </c>
      <c r="R104" s="96" t="e">
        <f>Odessa!R104+MAX(145,R$2*вспомогат!$J$11)</f>
        <v>#VALUE!</v>
      </c>
      <c r="S104" s="96" t="e">
        <f>Odessa!S104+MAX(145,S$2*вспомогат!$J$11)</f>
        <v>#VALUE!</v>
      </c>
      <c r="T104" s="96" t="e">
        <f>Odessa!T104+MAX(145,T$2*вспомогат!$J$11)</f>
        <v>#VALUE!</v>
      </c>
      <c r="U104" s="96" t="e">
        <f>Odessa!U104+MAX(145,U$2*вспомогат!$J$11)</f>
        <v>#VALUE!</v>
      </c>
      <c r="V104" s="96" t="e">
        <f>Odessa!V104+MAX(145,V$2*вспомогат!$J$11)</f>
        <v>#VALUE!</v>
      </c>
      <c r="W104" s="96" t="e">
        <f>Odessa!W104+MAX(145,W$2*вспомогат!$J$11)</f>
        <v>#VALUE!</v>
      </c>
      <c r="X104" s="96" t="e">
        <f>Odessa!X104+MAX(145,X$2*вспомогат!$J$11)</f>
        <v>#VALUE!</v>
      </c>
      <c r="Y104" s="96" t="e">
        <f>Odessa!Y104+MAX(145,Y$2*вспомогат!$J$11)</f>
        <v>#VALUE!</v>
      </c>
      <c r="Z104" s="96" t="e">
        <f>Odessa!Z104+MAX(145,Z$2*вспомогат!$J$11)</f>
        <v>#VALUE!</v>
      </c>
    </row>
    <row r="105" spans="2:26">
      <c r="B105" s="81" t="s">
        <v>231</v>
      </c>
      <c r="C105" s="81" t="s">
        <v>77</v>
      </c>
      <c r="D105" s="89" t="s">
        <v>230</v>
      </c>
      <c r="E105" s="2"/>
      <c r="F105" s="2"/>
      <c r="G105" s="96" t="e">
        <f>Odessa!G105+MAX(145,G$2*вспомогат!$J$11)</f>
        <v>#VALUE!</v>
      </c>
      <c r="H105" s="96" t="e">
        <f>Odessa!H105+MAX(145,H$2*вспомогат!$J$11)</f>
        <v>#VALUE!</v>
      </c>
      <c r="I105" s="96" t="e">
        <f>Odessa!I105+MAX(145,I$2*вспомогат!$J$11)</f>
        <v>#VALUE!</v>
      </c>
      <c r="J105" s="96" t="e">
        <f>Odessa!J105+MAX(145,J$2*вспомогат!$J$11)</f>
        <v>#VALUE!</v>
      </c>
      <c r="K105" s="96" t="e">
        <f>Odessa!K105+MAX(145,K$2*вспомогат!$J$11)</f>
        <v>#VALUE!</v>
      </c>
      <c r="L105" s="96" t="e">
        <f>Odessa!L105+MAX(145,L$2*вспомогат!$J$11)</f>
        <v>#VALUE!</v>
      </c>
      <c r="M105" s="96" t="e">
        <f>Odessa!M105+MAX(145,M$2*вспомогат!$J$11)</f>
        <v>#VALUE!</v>
      </c>
      <c r="N105" s="96" t="e">
        <f>Odessa!N105+MAX(145,N$2*вспомогат!$J$11)</f>
        <v>#VALUE!</v>
      </c>
      <c r="O105" s="96" t="e">
        <f>Odessa!O105+MAX(145,O$2*вспомогат!$J$11)</f>
        <v>#VALUE!</v>
      </c>
      <c r="P105" s="96" t="e">
        <f>Odessa!P105+MAX(145,P$2*вспомогат!$J$11)</f>
        <v>#VALUE!</v>
      </c>
      <c r="Q105" s="96" t="e">
        <f>Odessa!Q105+MAX(145,Q$2*вспомогат!$J$11)</f>
        <v>#VALUE!</v>
      </c>
      <c r="R105" s="96" t="e">
        <f>Odessa!R105+MAX(145,R$2*вспомогат!$J$11)</f>
        <v>#VALUE!</v>
      </c>
      <c r="S105" s="96" t="e">
        <f>Odessa!S105+MAX(145,S$2*вспомогат!$J$11)</f>
        <v>#VALUE!</v>
      </c>
      <c r="T105" s="96" t="e">
        <f>Odessa!T105+MAX(145,T$2*вспомогат!$J$11)</f>
        <v>#VALUE!</v>
      </c>
      <c r="U105" s="96" t="e">
        <f>Odessa!U105+MAX(145,U$2*вспомогат!$J$11)</f>
        <v>#VALUE!</v>
      </c>
      <c r="V105" s="96" t="e">
        <f>Odessa!V105+MAX(145,V$2*вспомогат!$J$11)</f>
        <v>#VALUE!</v>
      </c>
      <c r="W105" s="96" t="e">
        <f>Odessa!W105+MAX(145,W$2*вспомогат!$J$11)</f>
        <v>#VALUE!</v>
      </c>
      <c r="X105" s="96" t="e">
        <f>Odessa!X105+MAX(145,X$2*вспомогат!$J$11)</f>
        <v>#VALUE!</v>
      </c>
      <c r="Y105" s="96" t="e">
        <f>Odessa!Y105+MAX(145,Y$2*вспомогат!$J$11)</f>
        <v>#VALUE!</v>
      </c>
      <c r="Z105" s="96" t="e">
        <f>Odessa!Z105+MAX(145,Z$2*вспомогат!$J$11)</f>
        <v>#VALUE!</v>
      </c>
    </row>
    <row r="106" spans="2:26">
      <c r="B106" s="124" t="s">
        <v>241</v>
      </c>
      <c r="C106" s="88" t="s">
        <v>103</v>
      </c>
      <c r="D106" s="89" t="s">
        <v>13</v>
      </c>
      <c r="E106" s="2"/>
      <c r="F106" s="2"/>
      <c r="G106" s="96">
        <f>Odessa!G106+MAX(145,G$2*вспомогат!$J$11)</f>
        <v>410.5090909090909</v>
      </c>
      <c r="H106" s="96">
        <f>Odessa!H106+MAX(145,H$2*вспомогат!$J$11)</f>
        <v>633.0181818181818</v>
      </c>
      <c r="I106" s="96">
        <f>Odessa!I106+MAX(145,I$2*вспомогат!$J$11)</f>
        <v>855.5272727272727</v>
      </c>
      <c r="J106" s="96">
        <f>Odessa!J106+MAX(145,J$2*вспомогат!$J$11)</f>
        <v>1078.0363636363636</v>
      </c>
      <c r="K106" s="96">
        <f>Odessa!K106+MAX(145,K$2*вспомогат!$J$11)</f>
        <v>1250.5454545454545</v>
      </c>
      <c r="L106" s="96">
        <f>Odessa!L106+MAX(145,L$2*вспомогат!$J$11)</f>
        <v>1478.0545454545454</v>
      </c>
      <c r="M106" s="96">
        <f>Odessa!M106+MAX(145,M$2*вспомогат!$J$11)</f>
        <v>1725.5636363636363</v>
      </c>
      <c r="N106" s="96">
        <f>Odessa!N106+MAX(145,N$2*вспомогат!$J$11)</f>
        <v>1973.0727272727272</v>
      </c>
      <c r="O106" s="96">
        <f>Odessa!O106+MAX(145,O$2*вспомогат!$J$11)</f>
        <v>2220.5818181818181</v>
      </c>
      <c r="P106" s="96">
        <f>Odessa!P106+MAX(145,P$2*вспомогат!$J$11)</f>
        <v>2468.090909090909</v>
      </c>
      <c r="Q106" s="96">
        <f>Odessa!Q106+MAX(145,Q$2*вспомогат!$J$11)</f>
        <v>2665.6</v>
      </c>
      <c r="R106" s="96">
        <f>Odessa!R106+MAX(145,R$2*вспомогат!$J$11)</f>
        <v>2913.1090909090908</v>
      </c>
      <c r="S106" s="96">
        <f>Odessa!S106+MAX(145,S$2*вспомогат!$J$11)</f>
        <v>3160.6181818181817</v>
      </c>
      <c r="T106" s="96">
        <f>Odessa!T106+MAX(145,T$2*вспомогат!$J$11)</f>
        <v>3408.1272727272726</v>
      </c>
      <c r="U106" s="96">
        <f>Odessa!U106+MAX(145,U$2*вспомогат!$J$11)</f>
        <v>3655.6363636363635</v>
      </c>
      <c r="V106" s="96">
        <f>Odessa!V106+MAX(145,V$2*вспомогат!$J$11)</f>
        <v>3903.1454545454544</v>
      </c>
      <c r="W106" s="96">
        <f>Odessa!W106+MAX(145,W$2*вспомогат!$J$11)</f>
        <v>4150.6545454545449</v>
      </c>
      <c r="X106" s="96">
        <f>Odessa!X106+MAX(145,X$2*вспомогат!$J$11)</f>
        <v>4398.1636363636362</v>
      </c>
      <c r="Y106" s="96">
        <f>Odessa!Y106+MAX(145,Y$2*вспомогат!$J$11)</f>
        <v>4645.6727272727276</v>
      </c>
      <c r="Z106" s="96">
        <f>Odessa!Z106+MAX(145,Z$2*вспомогат!$J$11)</f>
        <v>4893.181818181818</v>
      </c>
    </row>
    <row r="107" spans="2:26">
      <c r="B107" s="121" t="s">
        <v>242</v>
      </c>
      <c r="C107" s="88" t="s">
        <v>103</v>
      </c>
      <c r="D107" s="89" t="s">
        <v>230</v>
      </c>
      <c r="E107" s="2"/>
      <c r="F107" s="2"/>
      <c r="G107" s="96" t="e">
        <f>Odessa!G107+MAX(145,G$2*вспомогат!$J$11)</f>
        <v>#VALUE!</v>
      </c>
      <c r="H107" s="96" t="e">
        <f>Odessa!H107+MAX(145,H$2*вспомогат!$J$11)</f>
        <v>#VALUE!</v>
      </c>
      <c r="I107" s="96" t="e">
        <f>Odessa!I107+MAX(145,I$2*вспомогат!$J$11)</f>
        <v>#VALUE!</v>
      </c>
      <c r="J107" s="96" t="e">
        <f>Odessa!J107+MAX(145,J$2*вспомогат!$J$11)</f>
        <v>#VALUE!</v>
      </c>
      <c r="K107" s="96" t="e">
        <f>Odessa!K107+MAX(145,K$2*вспомогат!$J$11)</f>
        <v>#VALUE!</v>
      </c>
      <c r="L107" s="96" t="e">
        <f>Odessa!L107+MAX(145,L$2*вспомогат!$J$11)</f>
        <v>#VALUE!</v>
      </c>
      <c r="M107" s="96" t="e">
        <f>Odessa!M107+MAX(145,M$2*вспомогат!$J$11)</f>
        <v>#VALUE!</v>
      </c>
      <c r="N107" s="96" t="e">
        <f>Odessa!N107+MAX(145,N$2*вспомогат!$J$11)</f>
        <v>#VALUE!</v>
      </c>
      <c r="O107" s="96" t="e">
        <f>Odessa!O107+MAX(145,O$2*вспомогат!$J$11)</f>
        <v>#VALUE!</v>
      </c>
      <c r="P107" s="96" t="e">
        <f>Odessa!P107+MAX(145,P$2*вспомогат!$J$11)</f>
        <v>#VALUE!</v>
      </c>
      <c r="Q107" s="96" t="e">
        <f>Odessa!Q107+MAX(145,Q$2*вспомогат!$J$11)</f>
        <v>#VALUE!</v>
      </c>
      <c r="R107" s="96" t="e">
        <f>Odessa!R107+MAX(145,R$2*вспомогат!$J$11)</f>
        <v>#VALUE!</v>
      </c>
      <c r="S107" s="96" t="e">
        <f>Odessa!S107+MAX(145,S$2*вспомогат!$J$11)</f>
        <v>#VALUE!</v>
      </c>
      <c r="T107" s="96" t="e">
        <f>Odessa!T107+MAX(145,T$2*вспомогат!$J$11)</f>
        <v>#VALUE!</v>
      </c>
      <c r="U107" s="96" t="e">
        <f>Odessa!U107+MAX(145,U$2*вспомогат!$J$11)</f>
        <v>#VALUE!</v>
      </c>
      <c r="V107" s="96" t="e">
        <f>Odessa!V107+MAX(145,V$2*вспомогат!$J$11)</f>
        <v>#VALUE!</v>
      </c>
      <c r="W107" s="96" t="e">
        <f>Odessa!W107+MAX(145,W$2*вспомогат!$J$11)</f>
        <v>#VALUE!</v>
      </c>
      <c r="X107" s="96" t="e">
        <f>Odessa!X107+MAX(145,X$2*вспомогат!$J$11)</f>
        <v>#VALUE!</v>
      </c>
      <c r="Y107" s="96" t="e">
        <f>Odessa!Y107+MAX(145,Y$2*вспомогат!$J$11)</f>
        <v>#VALUE!</v>
      </c>
      <c r="Z107" s="96" t="e">
        <f>Odessa!Z107+MAX(145,Z$2*вспомогат!$J$11)</f>
        <v>#VALUE!</v>
      </c>
    </row>
    <row r="108" spans="2:26">
      <c r="B108" s="121" t="s">
        <v>267</v>
      </c>
      <c r="C108" s="121" t="s">
        <v>8</v>
      </c>
      <c r="D108" s="89" t="s">
        <v>230</v>
      </c>
      <c r="E108" s="2"/>
      <c r="F108" s="2"/>
      <c r="G108" s="96" t="e">
        <f>Odessa!G108+MAX(145,G$2*вспомогат!$J$11)</f>
        <v>#VALUE!</v>
      </c>
      <c r="H108" s="96" t="e">
        <f>Odessa!H108+MAX(145,H$2*вспомогат!$J$11)</f>
        <v>#VALUE!</v>
      </c>
      <c r="I108" s="96" t="e">
        <f>Odessa!I108+MAX(145,I$2*вспомогат!$J$11)</f>
        <v>#VALUE!</v>
      </c>
      <c r="J108" s="96" t="e">
        <f>Odessa!J108+MAX(145,J$2*вспомогат!$J$11)</f>
        <v>#VALUE!</v>
      </c>
      <c r="K108" s="96" t="e">
        <f>Odessa!K108+MAX(145,K$2*вспомогат!$J$11)</f>
        <v>#VALUE!</v>
      </c>
      <c r="L108" s="96" t="e">
        <f>Odessa!L108+MAX(145,L$2*вспомогат!$J$11)</f>
        <v>#VALUE!</v>
      </c>
      <c r="M108" s="96" t="e">
        <f>Odessa!M108+MAX(145,M$2*вспомогат!$J$11)</f>
        <v>#VALUE!</v>
      </c>
      <c r="N108" s="96" t="e">
        <f>Odessa!N108+MAX(145,N$2*вспомогат!$J$11)</f>
        <v>#VALUE!</v>
      </c>
      <c r="O108" s="96" t="e">
        <f>Odessa!O108+MAX(145,O$2*вспомогат!$J$11)</f>
        <v>#VALUE!</v>
      </c>
      <c r="P108" s="96" t="e">
        <f>Odessa!P108+MAX(145,P$2*вспомогат!$J$11)</f>
        <v>#VALUE!</v>
      </c>
      <c r="Q108" s="96" t="e">
        <f>Odessa!Q108+MAX(145,Q$2*вспомогат!$J$11)</f>
        <v>#VALUE!</v>
      </c>
      <c r="R108" s="96" t="e">
        <f>Odessa!R108+MAX(145,R$2*вспомогат!$J$11)</f>
        <v>#VALUE!</v>
      </c>
      <c r="S108" s="96" t="e">
        <f>Odessa!S108+MAX(145,S$2*вспомогат!$J$11)</f>
        <v>#VALUE!</v>
      </c>
      <c r="T108" s="96" t="e">
        <f>Odessa!T108+MAX(145,T$2*вспомогат!$J$11)</f>
        <v>#VALUE!</v>
      </c>
      <c r="U108" s="96" t="e">
        <f>Odessa!U108+MAX(145,U$2*вспомогат!$J$11)</f>
        <v>#VALUE!</v>
      </c>
      <c r="V108" s="96" t="e">
        <f>Odessa!V108+MAX(145,V$2*вспомогат!$J$11)</f>
        <v>#VALUE!</v>
      </c>
      <c r="W108" s="96" t="e">
        <f>Odessa!W108+MAX(145,W$2*вспомогат!$J$11)</f>
        <v>#VALUE!</v>
      </c>
      <c r="X108" s="96" t="e">
        <f>Odessa!X108+MAX(145,X$2*вспомогат!$J$11)</f>
        <v>#VALUE!</v>
      </c>
      <c r="Y108" s="96" t="e">
        <f>Odessa!Y108+MAX(145,Y$2*вспомогат!$J$11)</f>
        <v>#VALUE!</v>
      </c>
      <c r="Z108" s="96" t="e">
        <f>Odessa!Z108+MAX(145,Z$2*вспомогат!$J$11)</f>
        <v>#VALUE!</v>
      </c>
    </row>
    <row r="109" spans="2:26">
      <c r="B109" s="121" t="s">
        <v>268</v>
      </c>
      <c r="C109" s="121" t="s">
        <v>197</v>
      </c>
      <c r="D109" s="89" t="s">
        <v>230</v>
      </c>
      <c r="E109" s="2"/>
      <c r="F109" s="2"/>
      <c r="G109" s="96" t="e">
        <f>Odessa!G109+MAX(145,G$2*вспомогат!$J$11)</f>
        <v>#VALUE!</v>
      </c>
      <c r="H109" s="96" t="e">
        <f>Odessa!H109+MAX(145,H$2*вспомогат!$J$11)</f>
        <v>#VALUE!</v>
      </c>
      <c r="I109" s="96" t="e">
        <f>Odessa!I109+MAX(145,I$2*вспомогат!$J$11)</f>
        <v>#VALUE!</v>
      </c>
      <c r="J109" s="96" t="e">
        <f>Odessa!J109+MAX(145,J$2*вспомогат!$J$11)</f>
        <v>#VALUE!</v>
      </c>
      <c r="K109" s="96" t="e">
        <f>Odessa!K109+MAX(145,K$2*вспомогат!$J$11)</f>
        <v>#VALUE!</v>
      </c>
      <c r="L109" s="96" t="e">
        <f>Odessa!L109+MAX(145,L$2*вспомогат!$J$11)</f>
        <v>#VALUE!</v>
      </c>
      <c r="M109" s="96" t="e">
        <f>Odessa!M109+MAX(145,M$2*вспомогат!$J$11)</f>
        <v>#VALUE!</v>
      </c>
      <c r="N109" s="96" t="e">
        <f>Odessa!N109+MAX(145,N$2*вспомогат!$J$11)</f>
        <v>#VALUE!</v>
      </c>
      <c r="O109" s="96" t="e">
        <f>Odessa!O109+MAX(145,O$2*вспомогат!$J$11)</f>
        <v>#VALUE!</v>
      </c>
      <c r="P109" s="96" t="e">
        <f>Odessa!P109+MAX(145,P$2*вспомогат!$J$11)</f>
        <v>#VALUE!</v>
      </c>
      <c r="Q109" s="96" t="e">
        <f>Odessa!Q109+MAX(145,Q$2*вспомогат!$J$11)</f>
        <v>#VALUE!</v>
      </c>
      <c r="R109" s="96" t="e">
        <f>Odessa!R109+MAX(145,R$2*вспомогат!$J$11)</f>
        <v>#VALUE!</v>
      </c>
      <c r="S109" s="96" t="e">
        <f>Odessa!S109+MAX(145,S$2*вспомогат!$J$11)</f>
        <v>#VALUE!</v>
      </c>
      <c r="T109" s="96" t="e">
        <f>Odessa!T109+MAX(145,T$2*вспомогат!$J$11)</f>
        <v>#VALUE!</v>
      </c>
      <c r="U109" s="96" t="e">
        <f>Odessa!U109+MAX(145,U$2*вспомогат!$J$11)</f>
        <v>#VALUE!</v>
      </c>
      <c r="V109" s="96" t="e">
        <f>Odessa!V109+MAX(145,V$2*вспомогат!$J$11)</f>
        <v>#VALUE!</v>
      </c>
      <c r="W109" s="96" t="e">
        <f>Odessa!W109+MAX(145,W$2*вспомогат!$J$11)</f>
        <v>#VALUE!</v>
      </c>
      <c r="X109" s="96" t="e">
        <f>Odessa!X109+MAX(145,X$2*вспомогат!$J$11)</f>
        <v>#VALUE!</v>
      </c>
      <c r="Y109" s="96" t="e">
        <f>Odessa!Y109+MAX(145,Y$2*вспомогат!$J$11)</f>
        <v>#VALUE!</v>
      </c>
      <c r="Z109" s="96" t="e">
        <f>Odessa!Z109+MAX(145,Z$2*вспомогат!$J$11)</f>
        <v>#VALUE!</v>
      </c>
    </row>
    <row r="110" spans="2:26">
      <c r="B110" s="121" t="s">
        <v>243</v>
      </c>
      <c r="C110" s="88" t="s">
        <v>103</v>
      </c>
      <c r="D110" s="89" t="s">
        <v>13</v>
      </c>
      <c r="E110" s="2"/>
      <c r="F110" s="2"/>
      <c r="G110" s="96">
        <f>Odessa!G110+MAX(145,G$2*вспомогат!$J$11)</f>
        <v>346.5090909090909</v>
      </c>
      <c r="H110" s="96">
        <f>Odessa!H110+MAX(145,H$2*вспомогат!$J$11)</f>
        <v>505.0181818181818</v>
      </c>
      <c r="I110" s="96">
        <f>Odessa!I110+MAX(145,I$2*вспомогат!$J$11)</f>
        <v>663.5272727272727</v>
      </c>
      <c r="J110" s="96">
        <f>Odessa!J110+MAX(145,J$2*вспомогат!$J$11)</f>
        <v>822.0363636363636</v>
      </c>
      <c r="K110" s="96">
        <f>Odessa!K110+MAX(145,K$2*вспомогат!$J$11)</f>
        <v>930.5454545454545</v>
      </c>
      <c r="L110" s="96">
        <f>Odessa!L110+MAX(145,L$2*вспомогат!$J$11)</f>
        <v>1094.0545454545454</v>
      </c>
      <c r="M110" s="96">
        <f>Odessa!M110+MAX(145,M$2*вспомогат!$J$11)</f>
        <v>1277.5636363636363</v>
      </c>
      <c r="N110" s="96">
        <f>Odessa!N110+MAX(145,N$2*вспомогат!$J$11)</f>
        <v>1461.0727272727272</v>
      </c>
      <c r="O110" s="96">
        <f>Odessa!O110+MAX(145,O$2*вспомогат!$J$11)</f>
        <v>1644.5818181818181</v>
      </c>
      <c r="P110" s="96">
        <f>Odessa!P110+MAX(145,P$2*вспомогат!$J$11)</f>
        <v>1828.090909090909</v>
      </c>
      <c r="Q110" s="96">
        <f>Odessa!Q110+MAX(145,Q$2*вспомогат!$J$11)</f>
        <v>1961.6</v>
      </c>
      <c r="R110" s="96">
        <f>Odessa!R110+MAX(145,R$2*вспомогат!$J$11)</f>
        <v>2145.1090909090908</v>
      </c>
      <c r="S110" s="96">
        <f>Odessa!S110+MAX(145,S$2*вспомогат!$J$11)</f>
        <v>2328.6181818181817</v>
      </c>
      <c r="T110" s="96">
        <f>Odessa!T110+MAX(145,T$2*вспомогат!$J$11)</f>
        <v>2512.1272727272726</v>
      </c>
      <c r="U110" s="96">
        <f>Odessa!U110+MAX(145,U$2*вспомогат!$J$11)</f>
        <v>2695.6363636363635</v>
      </c>
      <c r="V110" s="96">
        <f>Odessa!V110+MAX(145,V$2*вспомогат!$J$11)</f>
        <v>2879.1454545454544</v>
      </c>
      <c r="W110" s="96">
        <f>Odessa!W110+MAX(145,W$2*вспомогат!$J$11)</f>
        <v>3062.6545454545453</v>
      </c>
      <c r="X110" s="96">
        <f>Odessa!X110+MAX(145,X$2*вспомогат!$J$11)</f>
        <v>3246.1636363636362</v>
      </c>
      <c r="Y110" s="96">
        <f>Odessa!Y110+MAX(145,Y$2*вспомогат!$J$11)</f>
        <v>3429.6727272727271</v>
      </c>
      <c r="Z110" s="96">
        <f>Odessa!Z110+MAX(145,Z$2*вспомогат!$J$11)</f>
        <v>3613.181818181818</v>
      </c>
    </row>
    <row r="111" spans="2:26">
      <c r="B111" s="121" t="s">
        <v>244</v>
      </c>
      <c r="C111" s="88" t="s">
        <v>103</v>
      </c>
      <c r="D111" s="89" t="s">
        <v>13</v>
      </c>
      <c r="E111" s="2"/>
      <c r="F111" s="2"/>
      <c r="G111" s="96">
        <f>Odessa!G111+MAX(145,G$2*вспомогат!$J$11)</f>
        <v>399.5090909090909</v>
      </c>
      <c r="H111" s="96">
        <f>Odessa!H111+MAX(145,H$2*вспомогат!$J$11)</f>
        <v>611.0181818181818</v>
      </c>
      <c r="I111" s="96">
        <f>Odessa!I111+MAX(145,I$2*вспомогат!$J$11)</f>
        <v>822.5272727272727</v>
      </c>
      <c r="J111" s="96">
        <f>Odessa!J111+MAX(145,J$2*вспомогат!$J$11)</f>
        <v>1034.0363636363636</v>
      </c>
      <c r="K111" s="96">
        <f>Odessa!K111+MAX(145,K$2*вспомогат!$J$11)</f>
        <v>1195.5454545454545</v>
      </c>
      <c r="L111" s="96">
        <f>Odessa!L111+MAX(145,L$2*вспомогат!$J$11)</f>
        <v>1412.0545454545454</v>
      </c>
      <c r="M111" s="96">
        <f>Odessa!M111+MAX(145,M$2*вспомогат!$J$11)</f>
        <v>1648.5636363636363</v>
      </c>
      <c r="N111" s="96">
        <f>Odessa!N111+MAX(145,N$2*вспомогат!$J$11)</f>
        <v>1885.0727272727272</v>
      </c>
      <c r="O111" s="96">
        <f>Odessa!O111+MAX(145,O$2*вспомогат!$J$11)</f>
        <v>2121.5818181818181</v>
      </c>
      <c r="P111" s="96">
        <f>Odessa!P111+MAX(145,P$2*вспомогат!$J$11)</f>
        <v>2358.090909090909</v>
      </c>
      <c r="Q111" s="96">
        <f>Odessa!Q111+MAX(145,Q$2*вспомогат!$J$11)</f>
        <v>2544.6</v>
      </c>
      <c r="R111" s="96">
        <f>Odessa!R111+MAX(145,R$2*вспомогат!$J$11)</f>
        <v>2781.1090909090908</v>
      </c>
      <c r="S111" s="96">
        <f>Odessa!S111+MAX(145,S$2*вспомогат!$J$11)</f>
        <v>3017.6181818181817</v>
      </c>
      <c r="T111" s="96">
        <f>Odessa!T111+MAX(145,T$2*вспомогат!$J$11)</f>
        <v>3254.1272727272726</v>
      </c>
      <c r="U111" s="96">
        <f>Odessa!U111+MAX(145,U$2*вспомогат!$J$11)</f>
        <v>3490.6363636363635</v>
      </c>
      <c r="V111" s="96">
        <f>Odessa!V111+MAX(145,V$2*вспомогат!$J$11)</f>
        <v>3727.1454545454544</v>
      </c>
      <c r="W111" s="96">
        <f>Odessa!W111+MAX(145,W$2*вспомогат!$J$11)</f>
        <v>3963.6545454545453</v>
      </c>
      <c r="X111" s="96">
        <f>Odessa!X111+MAX(145,X$2*вспомогат!$J$11)</f>
        <v>4200.1636363636362</v>
      </c>
      <c r="Y111" s="96">
        <f>Odessa!Y111+MAX(145,Y$2*вспомогат!$J$11)</f>
        <v>4436.6727272727276</v>
      </c>
      <c r="Z111" s="96">
        <f>Odessa!Z111+MAX(145,Z$2*вспомогат!$J$11)</f>
        <v>4673.181818181818</v>
      </c>
    </row>
    <row r="112" spans="2:26">
      <c r="B112" s="121" t="s">
        <v>245</v>
      </c>
      <c r="C112" s="121" t="s">
        <v>22</v>
      </c>
      <c r="D112" s="89" t="s">
        <v>230</v>
      </c>
      <c r="E112" s="2"/>
      <c r="F112" s="2"/>
      <c r="G112" s="96" t="e">
        <f>Odessa!G112+MAX(145,G$2*вспомогат!$J$11)</f>
        <v>#VALUE!</v>
      </c>
      <c r="H112" s="96" t="e">
        <f>Odessa!H112+MAX(145,H$2*вспомогат!$J$11)</f>
        <v>#VALUE!</v>
      </c>
      <c r="I112" s="96" t="e">
        <f>Odessa!I112+MAX(145,I$2*вспомогат!$J$11)</f>
        <v>#VALUE!</v>
      </c>
      <c r="J112" s="96" t="e">
        <f>Odessa!J112+MAX(145,J$2*вспомогат!$J$11)</f>
        <v>#VALUE!</v>
      </c>
      <c r="K112" s="96" t="e">
        <f>Odessa!K112+MAX(145,K$2*вспомогат!$J$11)</f>
        <v>#VALUE!</v>
      </c>
      <c r="L112" s="96" t="e">
        <f>Odessa!L112+MAX(145,L$2*вспомогат!$J$11)</f>
        <v>#VALUE!</v>
      </c>
      <c r="M112" s="96" t="e">
        <f>Odessa!M112+MAX(145,M$2*вспомогат!$J$11)</f>
        <v>#VALUE!</v>
      </c>
      <c r="N112" s="96" t="e">
        <f>Odessa!N112+MAX(145,N$2*вспомогат!$J$11)</f>
        <v>#VALUE!</v>
      </c>
      <c r="O112" s="96" t="e">
        <f>Odessa!O112+MAX(145,O$2*вспомогат!$J$11)</f>
        <v>#VALUE!</v>
      </c>
      <c r="P112" s="96" t="e">
        <f>Odessa!P112+MAX(145,P$2*вспомогат!$J$11)</f>
        <v>#VALUE!</v>
      </c>
      <c r="Q112" s="96" t="e">
        <f>Odessa!Q112+MAX(145,Q$2*вспомогат!$J$11)</f>
        <v>#VALUE!</v>
      </c>
      <c r="R112" s="96" t="e">
        <f>Odessa!R112+MAX(145,R$2*вспомогат!$J$11)</f>
        <v>#VALUE!</v>
      </c>
      <c r="S112" s="96" t="e">
        <f>Odessa!S112+MAX(145,S$2*вспомогат!$J$11)</f>
        <v>#VALUE!</v>
      </c>
      <c r="T112" s="96" t="e">
        <f>Odessa!T112+MAX(145,T$2*вспомогат!$J$11)</f>
        <v>#VALUE!</v>
      </c>
      <c r="U112" s="96" t="e">
        <f>Odessa!U112+MAX(145,U$2*вспомогат!$J$11)</f>
        <v>#VALUE!</v>
      </c>
      <c r="V112" s="96" t="e">
        <f>Odessa!V112+MAX(145,V$2*вспомогат!$J$11)</f>
        <v>#VALUE!</v>
      </c>
      <c r="W112" s="96" t="e">
        <f>Odessa!W112+MAX(145,W$2*вспомогат!$J$11)</f>
        <v>#VALUE!</v>
      </c>
      <c r="X112" s="96" t="e">
        <f>Odessa!X112+MAX(145,X$2*вспомогат!$J$11)</f>
        <v>#VALUE!</v>
      </c>
      <c r="Y112" s="96" t="e">
        <f>Odessa!Y112+MAX(145,Y$2*вспомогат!$J$11)</f>
        <v>#VALUE!</v>
      </c>
      <c r="Z112" s="96" t="e">
        <f>Odessa!Z112+MAX(145,Z$2*вспомогат!$J$11)</f>
        <v>#VALUE!</v>
      </c>
    </row>
    <row r="113" spans="2:26">
      <c r="B113" s="121" t="s">
        <v>269</v>
      </c>
      <c r="C113" s="121" t="s">
        <v>270</v>
      </c>
      <c r="D113" s="89" t="s">
        <v>230</v>
      </c>
      <c r="E113" s="2"/>
      <c r="F113" s="2"/>
      <c r="G113" s="96" t="e">
        <f>Odessa!G113+MAX(145,G$2*вспомогат!$J$11)</f>
        <v>#VALUE!</v>
      </c>
      <c r="H113" s="96" t="e">
        <f>Odessa!H113+MAX(145,H$2*вспомогат!$J$11)</f>
        <v>#VALUE!</v>
      </c>
      <c r="I113" s="96" t="e">
        <f>Odessa!I113+MAX(145,I$2*вспомогат!$J$11)</f>
        <v>#VALUE!</v>
      </c>
      <c r="J113" s="96" t="e">
        <f>Odessa!J113+MAX(145,J$2*вспомогат!$J$11)</f>
        <v>#VALUE!</v>
      </c>
      <c r="K113" s="96" t="e">
        <f>Odessa!K113+MAX(145,K$2*вспомогат!$J$11)</f>
        <v>#VALUE!</v>
      </c>
      <c r="L113" s="96" t="e">
        <f>Odessa!L113+MAX(145,L$2*вспомогат!$J$11)</f>
        <v>#VALUE!</v>
      </c>
      <c r="M113" s="96" t="e">
        <f>Odessa!M113+MAX(145,M$2*вспомогат!$J$11)</f>
        <v>#VALUE!</v>
      </c>
      <c r="N113" s="96" t="e">
        <f>Odessa!N113+MAX(145,N$2*вспомогат!$J$11)</f>
        <v>#VALUE!</v>
      </c>
      <c r="O113" s="96" t="e">
        <f>Odessa!O113+MAX(145,O$2*вспомогат!$J$11)</f>
        <v>#VALUE!</v>
      </c>
      <c r="P113" s="96" t="e">
        <f>Odessa!P113+MAX(145,P$2*вспомогат!$J$11)</f>
        <v>#VALUE!</v>
      </c>
      <c r="Q113" s="96" t="e">
        <f>Odessa!Q113+MAX(145,Q$2*вспомогат!$J$11)</f>
        <v>#VALUE!</v>
      </c>
      <c r="R113" s="96" t="e">
        <f>Odessa!R113+MAX(145,R$2*вспомогат!$J$11)</f>
        <v>#VALUE!</v>
      </c>
      <c r="S113" s="96" t="e">
        <f>Odessa!S113+MAX(145,S$2*вспомогат!$J$11)</f>
        <v>#VALUE!</v>
      </c>
      <c r="T113" s="96" t="e">
        <f>Odessa!T113+MAX(145,T$2*вспомогат!$J$11)</f>
        <v>#VALUE!</v>
      </c>
      <c r="U113" s="96" t="e">
        <f>Odessa!U113+MAX(145,U$2*вспомогат!$J$11)</f>
        <v>#VALUE!</v>
      </c>
      <c r="V113" s="96" t="e">
        <f>Odessa!V113+MAX(145,V$2*вспомогат!$J$11)</f>
        <v>#VALUE!</v>
      </c>
      <c r="W113" s="96" t="e">
        <f>Odessa!W113+MAX(145,W$2*вспомогат!$J$11)</f>
        <v>#VALUE!</v>
      </c>
      <c r="X113" s="96" t="e">
        <f>Odessa!X113+MAX(145,X$2*вспомогат!$J$11)</f>
        <v>#VALUE!</v>
      </c>
      <c r="Y113" s="96" t="e">
        <f>Odessa!Y113+MAX(145,Y$2*вспомогат!$J$11)</f>
        <v>#VALUE!</v>
      </c>
      <c r="Z113" s="96" t="e">
        <f>Odessa!Z113+MAX(145,Z$2*вспомогат!$J$11)</f>
        <v>#VALUE!</v>
      </c>
    </row>
    <row r="114" spans="2:26">
      <c r="B114" s="12" t="s">
        <v>57</v>
      </c>
      <c r="C114" s="12" t="s">
        <v>58</v>
      </c>
      <c r="D114" s="89" t="s">
        <v>230</v>
      </c>
      <c r="E114" s="2"/>
      <c r="F114" s="2"/>
      <c r="G114" s="96" t="e">
        <f>Odessa!G114+MAX(145,G$2*вспомогат!$J$11)</f>
        <v>#VALUE!</v>
      </c>
      <c r="H114" s="96" t="e">
        <f>Odessa!H114+MAX(145,H$2*вспомогат!$J$11)</f>
        <v>#VALUE!</v>
      </c>
      <c r="I114" s="96" t="e">
        <f>Odessa!I114+MAX(145,I$2*вспомогат!$J$11)</f>
        <v>#VALUE!</v>
      </c>
      <c r="J114" s="96" t="e">
        <f>Odessa!J114+MAX(145,J$2*вспомогат!$J$11)</f>
        <v>#VALUE!</v>
      </c>
      <c r="K114" s="96" t="e">
        <f>Odessa!K114+MAX(145,K$2*вспомогат!$J$11)</f>
        <v>#VALUE!</v>
      </c>
      <c r="L114" s="96" t="e">
        <f>Odessa!L114+MAX(145,L$2*вспомогат!$J$11)</f>
        <v>#VALUE!</v>
      </c>
      <c r="M114" s="96" t="e">
        <f>Odessa!M114+MAX(145,M$2*вспомогат!$J$11)</f>
        <v>#VALUE!</v>
      </c>
      <c r="N114" s="96" t="e">
        <f>Odessa!N114+MAX(145,N$2*вспомогат!$J$11)</f>
        <v>#VALUE!</v>
      </c>
      <c r="O114" s="96" t="e">
        <f>Odessa!O114+MAX(145,O$2*вспомогат!$J$11)</f>
        <v>#VALUE!</v>
      </c>
      <c r="P114" s="96" t="e">
        <f>Odessa!P114+MAX(145,P$2*вспомогат!$J$11)</f>
        <v>#VALUE!</v>
      </c>
      <c r="Q114" s="96" t="e">
        <f>Odessa!Q114+MAX(145,Q$2*вспомогат!$J$11)</f>
        <v>#VALUE!</v>
      </c>
      <c r="R114" s="96" t="e">
        <f>Odessa!R114+MAX(145,R$2*вспомогат!$J$11)</f>
        <v>#VALUE!</v>
      </c>
      <c r="S114" s="96" t="e">
        <f>Odessa!S114+MAX(145,S$2*вспомогат!$J$11)</f>
        <v>#VALUE!</v>
      </c>
      <c r="T114" s="96" t="e">
        <f>Odessa!T114+MAX(145,T$2*вспомогат!$J$11)</f>
        <v>#VALUE!</v>
      </c>
      <c r="U114" s="96" t="e">
        <f>Odessa!U114+MAX(145,U$2*вспомогат!$J$11)</f>
        <v>#VALUE!</v>
      </c>
      <c r="V114" s="96" t="e">
        <f>Odessa!V114+MAX(145,V$2*вспомогат!$J$11)</f>
        <v>#VALUE!</v>
      </c>
      <c r="W114" s="96" t="e">
        <f>Odessa!W114+MAX(145,W$2*вспомогат!$J$11)</f>
        <v>#VALUE!</v>
      </c>
      <c r="X114" s="96" t="e">
        <f>Odessa!X114+MAX(145,X$2*вспомогат!$J$11)</f>
        <v>#VALUE!</v>
      </c>
      <c r="Y114" s="96" t="e">
        <f>Odessa!Y114+MAX(145,Y$2*вспомогат!$J$11)</f>
        <v>#VALUE!</v>
      </c>
      <c r="Z114" s="96" t="e">
        <f>Odessa!Z114+MAX(145,Z$2*вспомогат!$J$11)</f>
        <v>#VALUE!</v>
      </c>
    </row>
    <row r="115" spans="2:26">
      <c r="B115" s="121" t="s">
        <v>246</v>
      </c>
      <c r="C115" s="121" t="s">
        <v>22</v>
      </c>
      <c r="D115" s="15" t="s">
        <v>9</v>
      </c>
      <c r="E115" s="2"/>
      <c r="F115" s="2"/>
      <c r="G115" s="96">
        <f>Odessa!G115+MAX(145,G$2*вспомогат!$J$11)</f>
        <v>444.6</v>
      </c>
      <c r="H115" s="96">
        <f>Odessa!H115+MAX(145,H$2*вспомогат!$J$11)</f>
        <v>701.2</v>
      </c>
      <c r="I115" s="96">
        <f>Odessa!I115+MAX(145,I$2*вспомогат!$J$11)</f>
        <v>957.8</v>
      </c>
      <c r="J115" s="96">
        <f>Odessa!J115+MAX(145,J$2*вспомогат!$J$11)</f>
        <v>1214.4000000000001</v>
      </c>
      <c r="K115" s="96">
        <f>Odessa!K115+MAX(145,K$2*вспомогат!$J$11)</f>
        <v>1421</v>
      </c>
      <c r="L115" s="96">
        <f>Odessa!L115+MAX(145,L$2*вспомогат!$J$11)</f>
        <v>1682.6</v>
      </c>
      <c r="M115" s="96">
        <f>Odessa!M115+MAX(145,M$2*вспомогат!$J$11)</f>
        <v>1964.1999999999998</v>
      </c>
      <c r="N115" s="96">
        <f>Odessa!N115+MAX(145,N$2*вспомогат!$J$11)</f>
        <v>2245.8000000000002</v>
      </c>
      <c r="O115" s="96">
        <f>Odessa!O115+MAX(145,O$2*вспомогат!$J$11)</f>
        <v>2527.4</v>
      </c>
      <c r="P115" s="96">
        <f>Odessa!P115+MAX(145,P$2*вспомогат!$J$11)</f>
        <v>2809</v>
      </c>
      <c r="Q115" s="96">
        <f>Odessa!Q115+MAX(145,Q$2*вспомогат!$J$11)</f>
        <v>3040.6</v>
      </c>
      <c r="R115" s="96">
        <f>Odessa!R115+MAX(145,R$2*вспомогат!$J$11)</f>
        <v>3322.2</v>
      </c>
      <c r="S115" s="96">
        <f>Odessa!S115+MAX(145,S$2*вспомогат!$J$11)</f>
        <v>3603.8</v>
      </c>
      <c r="T115" s="96">
        <f>Odessa!T115+MAX(145,T$2*вспомогат!$J$11)</f>
        <v>3885.3999999999996</v>
      </c>
      <c r="U115" s="96">
        <f>Odessa!U115+MAX(145,U$2*вспомогат!$J$11)</f>
        <v>4167</v>
      </c>
      <c r="V115" s="96">
        <f>Odessa!V115+MAX(145,V$2*вспомогат!$J$11)</f>
        <v>4448.6000000000004</v>
      </c>
      <c r="W115" s="96">
        <f>Odessa!W115+MAX(145,W$2*вспомогат!$J$11)</f>
        <v>4730.2</v>
      </c>
      <c r="X115" s="96">
        <f>Odessa!X115+MAX(145,X$2*вспомогат!$J$11)</f>
        <v>5011.8</v>
      </c>
      <c r="Y115" s="96">
        <f>Odessa!Y115+MAX(145,Y$2*вспомогат!$J$11)</f>
        <v>5293.4</v>
      </c>
      <c r="Z115" s="96">
        <f>Odessa!Z115+MAX(145,Z$2*вспомогат!$J$11)</f>
        <v>5575</v>
      </c>
    </row>
    <row r="116" spans="2:26">
      <c r="B116" s="121" t="s">
        <v>271</v>
      </c>
      <c r="C116" s="121" t="s">
        <v>197</v>
      </c>
      <c r="D116" s="89" t="s">
        <v>230</v>
      </c>
      <c r="E116" s="2"/>
      <c r="F116" s="2"/>
      <c r="G116" s="96" t="e">
        <f>Odessa!G116+MAX(145,G$2*вспомогат!$J$11)</f>
        <v>#VALUE!</v>
      </c>
      <c r="H116" s="96" t="e">
        <f>Odessa!H116+MAX(145,H$2*вспомогат!$J$11)</f>
        <v>#VALUE!</v>
      </c>
      <c r="I116" s="96" t="e">
        <f>Odessa!I116+MAX(145,I$2*вспомогат!$J$11)</f>
        <v>#VALUE!</v>
      </c>
      <c r="J116" s="96" t="e">
        <f>Odessa!J116+MAX(145,J$2*вспомогат!$J$11)</f>
        <v>#VALUE!</v>
      </c>
      <c r="K116" s="96" t="e">
        <f>Odessa!K116+MAX(145,K$2*вспомогат!$J$11)</f>
        <v>#VALUE!</v>
      </c>
      <c r="L116" s="96" t="e">
        <f>Odessa!L116+MAX(145,L$2*вспомогат!$J$11)</f>
        <v>#VALUE!</v>
      </c>
      <c r="M116" s="96" t="e">
        <f>Odessa!M116+MAX(145,M$2*вспомогат!$J$11)</f>
        <v>#VALUE!</v>
      </c>
      <c r="N116" s="96" t="e">
        <f>Odessa!N116+MAX(145,N$2*вспомогат!$J$11)</f>
        <v>#VALUE!</v>
      </c>
      <c r="O116" s="96" t="e">
        <f>Odessa!O116+MAX(145,O$2*вспомогат!$J$11)</f>
        <v>#VALUE!</v>
      </c>
      <c r="P116" s="96" t="e">
        <f>Odessa!P116+MAX(145,P$2*вспомогат!$J$11)</f>
        <v>#VALUE!</v>
      </c>
      <c r="Q116" s="96" t="e">
        <f>Odessa!Q116+MAX(145,Q$2*вспомогат!$J$11)</f>
        <v>#VALUE!</v>
      </c>
      <c r="R116" s="96" t="e">
        <f>Odessa!R116+MAX(145,R$2*вспомогат!$J$11)</f>
        <v>#VALUE!</v>
      </c>
      <c r="S116" s="96" t="e">
        <f>Odessa!S116+MAX(145,S$2*вспомогат!$J$11)</f>
        <v>#VALUE!</v>
      </c>
      <c r="T116" s="96" t="e">
        <f>Odessa!T116+MAX(145,T$2*вспомогат!$J$11)</f>
        <v>#VALUE!</v>
      </c>
      <c r="U116" s="96" t="e">
        <f>Odessa!U116+MAX(145,U$2*вспомогат!$J$11)</f>
        <v>#VALUE!</v>
      </c>
      <c r="V116" s="96" t="e">
        <f>Odessa!V116+MAX(145,V$2*вспомогат!$J$11)</f>
        <v>#VALUE!</v>
      </c>
      <c r="W116" s="96" t="e">
        <f>Odessa!W116+MAX(145,W$2*вспомогат!$J$11)</f>
        <v>#VALUE!</v>
      </c>
      <c r="X116" s="96" t="e">
        <f>Odessa!X116+MAX(145,X$2*вспомогат!$J$11)</f>
        <v>#VALUE!</v>
      </c>
      <c r="Y116" s="96" t="e">
        <f>Odessa!Y116+MAX(145,Y$2*вспомогат!$J$11)</f>
        <v>#VALUE!</v>
      </c>
      <c r="Z116" s="96" t="e">
        <f>Odessa!Z116+MAX(145,Z$2*вспомогат!$J$11)</f>
        <v>#VALUE!</v>
      </c>
    </row>
    <row r="117" spans="2:26">
      <c r="B117" s="121" t="s">
        <v>248</v>
      </c>
      <c r="C117" s="88" t="s">
        <v>103</v>
      </c>
      <c r="D117" s="89" t="s">
        <v>13</v>
      </c>
      <c r="E117" s="2"/>
      <c r="F117" s="2"/>
      <c r="G117" s="96">
        <f>Odessa!G117+MAX(145,G$2*вспомогат!$J$11)</f>
        <v>422.5090909090909</v>
      </c>
      <c r="H117" s="96">
        <f>Odessa!H117+MAX(145,H$2*вспомогат!$J$11)</f>
        <v>657.0181818181818</v>
      </c>
      <c r="I117" s="96">
        <f>Odessa!I117+MAX(145,I$2*вспомогат!$J$11)</f>
        <v>891.5272727272727</v>
      </c>
      <c r="J117" s="96">
        <f>Odessa!J117+MAX(145,J$2*вспомогат!$J$11)</f>
        <v>1126.0363636363636</v>
      </c>
      <c r="K117" s="96">
        <f>Odessa!K117+MAX(145,K$2*вспомогат!$J$11)</f>
        <v>1310.5454545454545</v>
      </c>
      <c r="L117" s="96">
        <f>Odessa!L117+MAX(145,L$2*вспомогат!$J$11)</f>
        <v>1550.0545454545454</v>
      </c>
      <c r="M117" s="96">
        <f>Odessa!M117+MAX(145,M$2*вспомогат!$J$11)</f>
        <v>1809.5636363636363</v>
      </c>
      <c r="N117" s="96">
        <f>Odessa!N117+MAX(145,N$2*вспомогат!$J$11)</f>
        <v>2069.0727272727272</v>
      </c>
      <c r="O117" s="96">
        <f>Odessa!O117+MAX(145,O$2*вспомогат!$J$11)</f>
        <v>2328.5818181818181</v>
      </c>
      <c r="P117" s="96">
        <f>Odessa!P117+MAX(145,P$2*вспомогат!$J$11)</f>
        <v>2588.090909090909</v>
      </c>
      <c r="Q117" s="96">
        <f>Odessa!Q117+MAX(145,Q$2*вспомогат!$J$11)</f>
        <v>2797.6</v>
      </c>
      <c r="R117" s="96">
        <f>Odessa!R117+MAX(145,R$2*вспомогат!$J$11)</f>
        <v>3057.1090909090908</v>
      </c>
      <c r="S117" s="96">
        <f>Odessa!S117+MAX(145,S$2*вспомогат!$J$11)</f>
        <v>3316.6181818181817</v>
      </c>
      <c r="T117" s="96">
        <f>Odessa!T117+MAX(145,T$2*вспомогат!$J$11)</f>
        <v>3576.1272727272726</v>
      </c>
      <c r="U117" s="96">
        <f>Odessa!U117+MAX(145,U$2*вспомогат!$J$11)</f>
        <v>3835.6363636363635</v>
      </c>
      <c r="V117" s="96">
        <f>Odessa!V117+MAX(145,V$2*вспомогат!$J$11)</f>
        <v>4095.1454545454544</v>
      </c>
      <c r="W117" s="96">
        <f>Odessa!W117+MAX(145,W$2*вспомогат!$J$11)</f>
        <v>4354.6545454545449</v>
      </c>
      <c r="X117" s="96">
        <f>Odessa!X117+MAX(145,X$2*вспомогат!$J$11)</f>
        <v>4614.1636363636362</v>
      </c>
      <c r="Y117" s="96">
        <f>Odessa!Y117+MAX(145,Y$2*вспомогат!$J$11)</f>
        <v>4873.6727272727276</v>
      </c>
      <c r="Z117" s="96">
        <f>Odessa!Z117+MAX(145,Z$2*вспомогат!$J$11)</f>
        <v>5133.181818181818</v>
      </c>
    </row>
    <row r="118" spans="2:26">
      <c r="B118" s="128" t="s">
        <v>233</v>
      </c>
      <c r="C118" s="88" t="s">
        <v>75</v>
      </c>
      <c r="D118" s="89" t="s">
        <v>230</v>
      </c>
      <c r="E118" s="2"/>
      <c r="F118" s="2"/>
      <c r="G118" s="96" t="e">
        <f>Odessa!G118+MAX(145,G$2*вспомогат!$J$11)</f>
        <v>#VALUE!</v>
      </c>
      <c r="H118" s="96" t="e">
        <f>Odessa!H118+MAX(145,H$2*вспомогат!$J$11)</f>
        <v>#VALUE!</v>
      </c>
      <c r="I118" s="96" t="e">
        <f>Odessa!I118+MAX(145,I$2*вспомогат!$J$11)</f>
        <v>#VALUE!</v>
      </c>
      <c r="J118" s="96" t="e">
        <f>Odessa!J118+MAX(145,J$2*вспомогат!$J$11)</f>
        <v>#VALUE!</v>
      </c>
      <c r="K118" s="96" t="e">
        <f>Odessa!K118+MAX(145,K$2*вспомогат!$J$11)</f>
        <v>#VALUE!</v>
      </c>
      <c r="L118" s="96" t="e">
        <f>Odessa!L118+MAX(145,L$2*вспомогат!$J$11)</f>
        <v>#VALUE!</v>
      </c>
      <c r="M118" s="96" t="e">
        <f>Odessa!M118+MAX(145,M$2*вспомогат!$J$11)</f>
        <v>#VALUE!</v>
      </c>
      <c r="N118" s="96" t="e">
        <f>Odessa!N118+MAX(145,N$2*вспомогат!$J$11)</f>
        <v>#VALUE!</v>
      </c>
      <c r="O118" s="96" t="e">
        <f>Odessa!O118+MAX(145,O$2*вспомогат!$J$11)</f>
        <v>#VALUE!</v>
      </c>
      <c r="P118" s="96" t="e">
        <f>Odessa!P118+MAX(145,P$2*вспомогат!$J$11)</f>
        <v>#VALUE!</v>
      </c>
      <c r="Q118" s="96" t="e">
        <f>Odessa!Q118+MAX(145,Q$2*вспомогат!$J$11)</f>
        <v>#VALUE!</v>
      </c>
      <c r="R118" s="96" t="e">
        <f>Odessa!R118+MAX(145,R$2*вспомогат!$J$11)</f>
        <v>#VALUE!</v>
      </c>
      <c r="S118" s="96" t="e">
        <f>Odessa!S118+MAX(145,S$2*вспомогат!$J$11)</f>
        <v>#VALUE!</v>
      </c>
      <c r="T118" s="96" t="e">
        <f>Odessa!T118+MAX(145,T$2*вспомогат!$J$11)</f>
        <v>#VALUE!</v>
      </c>
      <c r="U118" s="96" t="e">
        <f>Odessa!U118+MAX(145,U$2*вспомогат!$J$11)</f>
        <v>#VALUE!</v>
      </c>
      <c r="V118" s="96" t="e">
        <f>Odessa!V118+MAX(145,V$2*вспомогат!$J$11)</f>
        <v>#VALUE!</v>
      </c>
      <c r="W118" s="96" t="e">
        <f>Odessa!W118+MAX(145,W$2*вспомогат!$J$11)</f>
        <v>#VALUE!</v>
      </c>
      <c r="X118" s="96" t="e">
        <f>Odessa!X118+MAX(145,X$2*вспомогат!$J$11)</f>
        <v>#VALUE!</v>
      </c>
      <c r="Y118" s="96" t="e">
        <f>Odessa!Y118+MAX(145,Y$2*вспомогат!$J$11)</f>
        <v>#VALUE!</v>
      </c>
      <c r="Z118" s="96" t="e">
        <f>Odessa!Z118+MAX(145,Z$2*вспомогат!$J$11)</f>
        <v>#VALUE!</v>
      </c>
    </row>
    <row r="119" spans="2:26">
      <c r="B119" s="121" t="s">
        <v>249</v>
      </c>
      <c r="C119" s="88" t="s">
        <v>103</v>
      </c>
      <c r="D119" s="89" t="s">
        <v>13</v>
      </c>
      <c r="E119" s="2"/>
      <c r="F119" s="2"/>
      <c r="G119" s="96">
        <f>Odessa!G119+MAX(145,G$2*вспомогат!$J$11)</f>
        <v>367.5090909090909</v>
      </c>
      <c r="H119" s="96">
        <f>Odessa!H119+MAX(145,H$2*вспомогат!$J$11)</f>
        <v>547.0181818181818</v>
      </c>
      <c r="I119" s="96">
        <f>Odessa!I119+MAX(145,I$2*вспомогат!$J$11)</f>
        <v>726.5272727272727</v>
      </c>
      <c r="J119" s="96">
        <f>Odessa!J119+MAX(145,J$2*вспомогат!$J$11)</f>
        <v>906.0363636363636</v>
      </c>
      <c r="K119" s="96">
        <f>Odessa!K119+MAX(145,K$2*вспомогат!$J$11)</f>
        <v>1035.5454545454545</v>
      </c>
      <c r="L119" s="96">
        <f>Odessa!L119+MAX(145,L$2*вспомогат!$J$11)</f>
        <v>1220.0545454545454</v>
      </c>
      <c r="M119" s="96">
        <f>Odessa!M119+MAX(145,M$2*вспомогат!$J$11)</f>
        <v>1424.5636363636363</v>
      </c>
      <c r="N119" s="96">
        <f>Odessa!N119+MAX(145,N$2*вспомогат!$J$11)</f>
        <v>1629.0727272727272</v>
      </c>
      <c r="O119" s="96">
        <f>Odessa!O119+MAX(145,O$2*вспомогат!$J$11)</f>
        <v>1833.5818181818181</v>
      </c>
      <c r="P119" s="96">
        <f>Odessa!P119+MAX(145,P$2*вспомогат!$J$11)</f>
        <v>2038.090909090909</v>
      </c>
      <c r="Q119" s="96">
        <f>Odessa!Q119+MAX(145,Q$2*вспомогат!$J$11)</f>
        <v>2192.6</v>
      </c>
      <c r="R119" s="96">
        <f>Odessa!R119+MAX(145,R$2*вспомогат!$J$11)</f>
        <v>2397.1090909090908</v>
      </c>
      <c r="S119" s="96">
        <f>Odessa!S119+MAX(145,S$2*вспомогат!$J$11)</f>
        <v>2601.6181818181817</v>
      </c>
      <c r="T119" s="96">
        <f>Odessa!T119+MAX(145,T$2*вспомогат!$J$11)</f>
        <v>2806.1272727272726</v>
      </c>
      <c r="U119" s="96">
        <f>Odessa!U119+MAX(145,U$2*вспомогат!$J$11)</f>
        <v>3010.6363636363635</v>
      </c>
      <c r="V119" s="96">
        <f>Odessa!V119+MAX(145,V$2*вспомогат!$J$11)</f>
        <v>3215.1454545454544</v>
      </c>
      <c r="W119" s="96">
        <f>Odessa!W119+MAX(145,W$2*вспомогат!$J$11)</f>
        <v>3419.6545454545453</v>
      </c>
      <c r="X119" s="96">
        <f>Odessa!X119+MAX(145,X$2*вспомогат!$J$11)</f>
        <v>3624.1636363636362</v>
      </c>
      <c r="Y119" s="96">
        <f>Odessa!Y119+MAX(145,Y$2*вспомогат!$J$11)</f>
        <v>3828.6727272727271</v>
      </c>
      <c r="Z119" s="96">
        <f>Odessa!Z119+MAX(145,Z$2*вспомогат!$J$11)</f>
        <v>4033.181818181818</v>
      </c>
    </row>
    <row r="120" spans="2:26">
      <c r="B120" s="121" t="s">
        <v>272</v>
      </c>
      <c r="C120" s="121" t="s">
        <v>273</v>
      </c>
      <c r="D120" s="89" t="s">
        <v>230</v>
      </c>
      <c r="E120" s="2"/>
      <c r="F120" s="2"/>
      <c r="G120" s="96" t="e">
        <f>Odessa!G120+MAX(145,G$2*вспомогат!$J$11)</f>
        <v>#VALUE!</v>
      </c>
      <c r="H120" s="96" t="e">
        <f>Odessa!H120+MAX(145,H$2*вспомогат!$J$11)</f>
        <v>#VALUE!</v>
      </c>
      <c r="I120" s="96" t="e">
        <f>Odessa!I120+MAX(145,I$2*вспомогат!$J$11)</f>
        <v>#VALUE!</v>
      </c>
      <c r="J120" s="96" t="e">
        <f>Odessa!J120+MAX(145,J$2*вспомогат!$J$11)</f>
        <v>#VALUE!</v>
      </c>
      <c r="K120" s="96" t="e">
        <f>Odessa!K120+MAX(145,K$2*вспомогат!$J$11)</f>
        <v>#VALUE!</v>
      </c>
      <c r="L120" s="96" t="e">
        <f>Odessa!L120+MAX(145,L$2*вспомогат!$J$11)</f>
        <v>#VALUE!</v>
      </c>
      <c r="M120" s="96" t="e">
        <f>Odessa!M120+MAX(145,M$2*вспомогат!$J$11)</f>
        <v>#VALUE!</v>
      </c>
      <c r="N120" s="96" t="e">
        <f>Odessa!N120+MAX(145,N$2*вспомогат!$J$11)</f>
        <v>#VALUE!</v>
      </c>
      <c r="O120" s="96" t="e">
        <f>Odessa!O120+MAX(145,O$2*вспомогат!$J$11)</f>
        <v>#VALUE!</v>
      </c>
      <c r="P120" s="96" t="e">
        <f>Odessa!P120+MAX(145,P$2*вспомогат!$J$11)</f>
        <v>#VALUE!</v>
      </c>
      <c r="Q120" s="96" t="e">
        <f>Odessa!Q120+MAX(145,Q$2*вспомогат!$J$11)</f>
        <v>#VALUE!</v>
      </c>
      <c r="R120" s="96" t="e">
        <f>Odessa!R120+MAX(145,R$2*вспомогат!$J$11)</f>
        <v>#VALUE!</v>
      </c>
      <c r="S120" s="96" t="e">
        <f>Odessa!S120+MAX(145,S$2*вспомогат!$J$11)</f>
        <v>#VALUE!</v>
      </c>
      <c r="T120" s="96" t="e">
        <f>Odessa!T120+MAX(145,T$2*вспомогат!$J$11)</f>
        <v>#VALUE!</v>
      </c>
      <c r="U120" s="96" t="e">
        <f>Odessa!U120+MAX(145,U$2*вспомогат!$J$11)</f>
        <v>#VALUE!</v>
      </c>
      <c r="V120" s="96" t="e">
        <f>Odessa!V120+MAX(145,V$2*вспомогат!$J$11)</f>
        <v>#VALUE!</v>
      </c>
      <c r="W120" s="96" t="e">
        <f>Odessa!W120+MAX(145,W$2*вспомогат!$J$11)</f>
        <v>#VALUE!</v>
      </c>
      <c r="X120" s="96" t="e">
        <f>Odessa!X120+MAX(145,X$2*вспомогат!$J$11)</f>
        <v>#VALUE!</v>
      </c>
      <c r="Y120" s="96" t="e">
        <f>Odessa!Y120+MAX(145,Y$2*вспомогат!$J$11)</f>
        <v>#VALUE!</v>
      </c>
      <c r="Z120" s="96" t="e">
        <f>Odessa!Z120+MAX(145,Z$2*вспомогат!$J$11)</f>
        <v>#VALUE!</v>
      </c>
    </row>
    <row r="121" spans="2:26">
      <c r="B121" s="121" t="s">
        <v>250</v>
      </c>
      <c r="C121" s="121" t="s">
        <v>22</v>
      </c>
      <c r="D121" s="15" t="s">
        <v>9</v>
      </c>
      <c r="E121" s="2"/>
      <c r="F121" s="2"/>
      <c r="G121" s="96">
        <f>Odessa!G121+MAX(145,G$2*вспомогат!$J$11)</f>
        <v>391.6</v>
      </c>
      <c r="H121" s="96">
        <f>Odessa!H121+MAX(145,H$2*вспомогат!$J$11)</f>
        <v>595.20000000000005</v>
      </c>
      <c r="I121" s="96">
        <f>Odessa!I121+MAX(145,I$2*вспомогат!$J$11)</f>
        <v>798.8</v>
      </c>
      <c r="J121" s="96">
        <f>Odessa!J121+MAX(145,J$2*вспомогат!$J$11)</f>
        <v>1002.4</v>
      </c>
      <c r="K121" s="96">
        <f>Odessa!K121+MAX(145,K$2*вспомогат!$J$11)</f>
        <v>1156</v>
      </c>
      <c r="L121" s="96">
        <f>Odessa!L121+MAX(145,L$2*вспомогат!$J$11)</f>
        <v>1364.6</v>
      </c>
      <c r="M121" s="96">
        <f>Odessa!M121+MAX(145,M$2*вспомогат!$J$11)</f>
        <v>1593.1999999999998</v>
      </c>
      <c r="N121" s="96">
        <f>Odessa!N121+MAX(145,N$2*вспомогат!$J$11)</f>
        <v>1821.8</v>
      </c>
      <c r="O121" s="96">
        <f>Odessa!O121+MAX(145,O$2*вспомогат!$J$11)</f>
        <v>2050.4</v>
      </c>
      <c r="P121" s="96">
        <f>Odessa!P121+MAX(145,P$2*вспомогат!$J$11)</f>
        <v>2279</v>
      </c>
      <c r="Q121" s="96">
        <f>Odessa!Q121+MAX(145,Q$2*вспомогат!$J$11)</f>
        <v>2457.6</v>
      </c>
      <c r="R121" s="96">
        <f>Odessa!R121+MAX(145,R$2*вспомогат!$J$11)</f>
        <v>2686.2</v>
      </c>
      <c r="S121" s="96">
        <f>Odessa!S121+MAX(145,S$2*вспомогат!$J$11)</f>
        <v>2914.8</v>
      </c>
      <c r="T121" s="96">
        <f>Odessa!T121+MAX(145,T$2*вспомогат!$J$11)</f>
        <v>3143.3999999999996</v>
      </c>
      <c r="U121" s="96">
        <f>Odessa!U121+MAX(145,U$2*вспомогат!$J$11)</f>
        <v>3372</v>
      </c>
      <c r="V121" s="96">
        <f>Odessa!V121+MAX(145,V$2*вспомогат!$J$11)</f>
        <v>3600.6</v>
      </c>
      <c r="W121" s="96">
        <f>Odessa!W121+MAX(145,W$2*вспомогат!$J$11)</f>
        <v>3829.2</v>
      </c>
      <c r="X121" s="96">
        <f>Odessa!X121+MAX(145,X$2*вспомогат!$J$11)</f>
        <v>4057.8</v>
      </c>
      <c r="Y121" s="96">
        <f>Odessa!Y121+MAX(145,Y$2*вспомогат!$J$11)</f>
        <v>4286.3999999999996</v>
      </c>
      <c r="Z121" s="96">
        <f>Odessa!Z121+MAX(145,Z$2*вспомогат!$J$11)</f>
        <v>4515</v>
      </c>
    </row>
    <row r="122" spans="2:26">
      <c r="B122" s="124" t="s">
        <v>251</v>
      </c>
      <c r="C122" s="88" t="s">
        <v>103</v>
      </c>
      <c r="D122" s="89" t="s">
        <v>13</v>
      </c>
      <c r="E122" s="2"/>
      <c r="F122" s="2"/>
      <c r="G122" s="96">
        <f>Odessa!G122+MAX(145,G$2*вспомогат!$J$11)</f>
        <v>373.5090909090909</v>
      </c>
      <c r="H122" s="96">
        <f>Odessa!H122+MAX(145,H$2*вспомогат!$J$11)</f>
        <v>559.0181818181818</v>
      </c>
      <c r="I122" s="96">
        <f>Odessa!I122+MAX(145,I$2*вспомогат!$J$11)</f>
        <v>744.5272727272727</v>
      </c>
      <c r="J122" s="96">
        <f>Odessa!J122+MAX(145,J$2*вспомогат!$J$11)</f>
        <v>930.0363636363636</v>
      </c>
      <c r="K122" s="96">
        <f>Odessa!K122+MAX(145,K$2*вспомогат!$J$11)</f>
        <v>1065.5454545454545</v>
      </c>
      <c r="L122" s="96">
        <f>Odessa!L122+MAX(145,L$2*вспомогат!$J$11)</f>
        <v>1256.0545454545454</v>
      </c>
      <c r="M122" s="96">
        <f>Odessa!M122+MAX(145,M$2*вспомогат!$J$11)</f>
        <v>1466.5636363636363</v>
      </c>
      <c r="N122" s="96">
        <f>Odessa!N122+MAX(145,N$2*вспомогат!$J$11)</f>
        <v>1677.0727272727272</v>
      </c>
      <c r="O122" s="96">
        <f>Odessa!O122+MAX(145,O$2*вспомогат!$J$11)</f>
        <v>1887.5818181818181</v>
      </c>
      <c r="P122" s="96">
        <f>Odessa!P122+MAX(145,P$2*вспомогат!$J$11)</f>
        <v>2098.090909090909</v>
      </c>
      <c r="Q122" s="96">
        <f>Odessa!Q122+MAX(145,Q$2*вспомогат!$J$11)</f>
        <v>2258.6</v>
      </c>
      <c r="R122" s="96">
        <f>Odessa!R122+MAX(145,R$2*вспомогат!$J$11)</f>
        <v>2469.1090909090908</v>
      </c>
      <c r="S122" s="96">
        <f>Odessa!S122+MAX(145,S$2*вспомогат!$J$11)</f>
        <v>2679.6181818181817</v>
      </c>
      <c r="T122" s="96">
        <f>Odessa!T122+MAX(145,T$2*вспомогат!$J$11)</f>
        <v>2890.1272727272726</v>
      </c>
      <c r="U122" s="96">
        <f>Odessa!U122+MAX(145,U$2*вспомогат!$J$11)</f>
        <v>3100.6363636363635</v>
      </c>
      <c r="V122" s="96">
        <f>Odessa!V122+MAX(145,V$2*вспомогат!$J$11)</f>
        <v>3311.1454545454544</v>
      </c>
      <c r="W122" s="96">
        <f>Odessa!W122+MAX(145,W$2*вспомогат!$J$11)</f>
        <v>3521.6545454545453</v>
      </c>
      <c r="X122" s="96">
        <f>Odessa!X122+MAX(145,X$2*вспомогат!$J$11)</f>
        <v>3732.1636363636362</v>
      </c>
      <c r="Y122" s="96">
        <f>Odessa!Y122+MAX(145,Y$2*вспомогат!$J$11)</f>
        <v>3942.6727272727271</v>
      </c>
      <c r="Z122" s="96">
        <f>Odessa!Z122+MAX(145,Z$2*вспомогат!$J$11)</f>
        <v>4153.181818181818</v>
      </c>
    </row>
    <row r="123" spans="2:26">
      <c r="B123" s="12" t="s">
        <v>104</v>
      </c>
      <c r="C123" s="88" t="s">
        <v>103</v>
      </c>
      <c r="D123" s="15" t="s">
        <v>9</v>
      </c>
      <c r="E123" s="2"/>
      <c r="F123" s="2"/>
      <c r="G123" s="96">
        <f>Odessa!G123+MAX(145,G$2*вспомогат!$J$11)</f>
        <v>378.6</v>
      </c>
      <c r="H123" s="96">
        <f>Odessa!H123+MAX(145,H$2*вспомогат!$J$11)</f>
        <v>569.20000000000005</v>
      </c>
      <c r="I123" s="96">
        <f>Odessa!I123+MAX(145,I$2*вспомогат!$J$11)</f>
        <v>759.8</v>
      </c>
      <c r="J123" s="96">
        <f>Odessa!J123+MAX(145,J$2*вспомогат!$J$11)</f>
        <v>950.4</v>
      </c>
      <c r="K123" s="96">
        <f>Odessa!K123+MAX(145,K$2*вспомогат!$J$11)</f>
        <v>1091</v>
      </c>
      <c r="L123" s="96">
        <f>Odessa!L123+MAX(145,L$2*вспомогат!$J$11)</f>
        <v>1286.5999999999999</v>
      </c>
      <c r="M123" s="96">
        <f>Odessa!M123+MAX(145,M$2*вспомогат!$J$11)</f>
        <v>1502.1999999999998</v>
      </c>
      <c r="N123" s="96">
        <f>Odessa!N123+MAX(145,N$2*вспомогат!$J$11)</f>
        <v>1717.8</v>
      </c>
      <c r="O123" s="96">
        <f>Odessa!O123+MAX(145,O$2*вспомогат!$J$11)</f>
        <v>1933.4</v>
      </c>
      <c r="P123" s="96">
        <f>Odessa!P123+MAX(145,P$2*вспомогат!$J$11)</f>
        <v>2149</v>
      </c>
      <c r="Q123" s="96">
        <f>Odessa!Q123+MAX(145,Q$2*вспомогат!$J$11)</f>
        <v>2314.6</v>
      </c>
      <c r="R123" s="96">
        <f>Odessa!R123+MAX(145,R$2*вспомогат!$J$11)</f>
        <v>2530.1999999999998</v>
      </c>
      <c r="S123" s="96">
        <f>Odessa!S123+MAX(145,S$2*вспомогат!$J$11)</f>
        <v>2745.8</v>
      </c>
      <c r="T123" s="96">
        <f>Odessa!T123+MAX(145,T$2*вспомогат!$J$11)</f>
        <v>2961.3999999999996</v>
      </c>
      <c r="U123" s="96">
        <f>Odessa!U123+MAX(145,U$2*вспомогат!$J$11)</f>
        <v>3177</v>
      </c>
      <c r="V123" s="96">
        <f>Odessa!V123+MAX(145,V$2*вспомогат!$J$11)</f>
        <v>3392.6</v>
      </c>
      <c r="W123" s="96">
        <f>Odessa!W123+MAX(145,W$2*вспомогат!$J$11)</f>
        <v>3608.2</v>
      </c>
      <c r="X123" s="96">
        <f>Odessa!X123+MAX(145,X$2*вспомогат!$J$11)</f>
        <v>3823.8</v>
      </c>
      <c r="Y123" s="96">
        <f>Odessa!Y123+MAX(145,Y$2*вспомогат!$J$11)</f>
        <v>4039.3999999999996</v>
      </c>
      <c r="Z123" s="96">
        <f>Odessa!Z123+MAX(145,Z$2*вспомогат!$J$11)</f>
        <v>4255</v>
      </c>
    </row>
    <row r="124" spans="2:26">
      <c r="B124" s="121" t="s">
        <v>252</v>
      </c>
      <c r="C124" s="88" t="s">
        <v>103</v>
      </c>
      <c r="D124" s="89" t="s">
        <v>230</v>
      </c>
      <c r="E124" s="2"/>
      <c r="F124" s="2"/>
      <c r="G124" s="96" t="e">
        <f>Odessa!G124+MAX(145,G$2*вспомогат!$J$11)</f>
        <v>#VALUE!</v>
      </c>
      <c r="H124" s="96" t="e">
        <f>Odessa!H124+MAX(145,H$2*вспомогат!$J$11)</f>
        <v>#VALUE!</v>
      </c>
      <c r="I124" s="96" t="e">
        <f>Odessa!I124+MAX(145,I$2*вспомогат!$J$11)</f>
        <v>#VALUE!</v>
      </c>
      <c r="J124" s="96" t="e">
        <f>Odessa!J124+MAX(145,J$2*вспомогат!$J$11)</f>
        <v>#VALUE!</v>
      </c>
      <c r="K124" s="96" t="e">
        <f>Odessa!K124+MAX(145,K$2*вспомогат!$J$11)</f>
        <v>#VALUE!</v>
      </c>
      <c r="L124" s="96" t="e">
        <f>Odessa!L124+MAX(145,L$2*вспомогат!$J$11)</f>
        <v>#VALUE!</v>
      </c>
      <c r="M124" s="96" t="e">
        <f>Odessa!M124+MAX(145,M$2*вспомогат!$J$11)</f>
        <v>#VALUE!</v>
      </c>
      <c r="N124" s="96" t="e">
        <f>Odessa!N124+MAX(145,N$2*вспомогат!$J$11)</f>
        <v>#VALUE!</v>
      </c>
      <c r="O124" s="96" t="e">
        <f>Odessa!O124+MAX(145,O$2*вспомогат!$J$11)</f>
        <v>#VALUE!</v>
      </c>
      <c r="P124" s="96" t="e">
        <f>Odessa!P124+MAX(145,P$2*вспомогат!$J$11)</f>
        <v>#VALUE!</v>
      </c>
      <c r="Q124" s="96" t="e">
        <f>Odessa!Q124+MAX(145,Q$2*вспомогат!$J$11)</f>
        <v>#VALUE!</v>
      </c>
      <c r="R124" s="96" t="e">
        <f>Odessa!R124+MAX(145,R$2*вспомогат!$J$11)</f>
        <v>#VALUE!</v>
      </c>
      <c r="S124" s="96" t="e">
        <f>Odessa!S124+MAX(145,S$2*вспомогат!$J$11)</f>
        <v>#VALUE!</v>
      </c>
      <c r="T124" s="96" t="e">
        <f>Odessa!T124+MAX(145,T$2*вспомогат!$J$11)</f>
        <v>#VALUE!</v>
      </c>
      <c r="U124" s="96" t="e">
        <f>Odessa!U124+MAX(145,U$2*вспомогат!$J$11)</f>
        <v>#VALUE!</v>
      </c>
      <c r="V124" s="96" t="e">
        <f>Odessa!V124+MAX(145,V$2*вспомогат!$J$11)</f>
        <v>#VALUE!</v>
      </c>
      <c r="W124" s="96" t="e">
        <f>Odessa!W124+MAX(145,W$2*вспомогат!$J$11)</f>
        <v>#VALUE!</v>
      </c>
      <c r="X124" s="96" t="e">
        <f>Odessa!X124+MAX(145,X$2*вспомогат!$J$11)</f>
        <v>#VALUE!</v>
      </c>
      <c r="Y124" s="96" t="e">
        <f>Odessa!Y124+MAX(145,Y$2*вспомогат!$J$11)</f>
        <v>#VALUE!</v>
      </c>
      <c r="Z124" s="96" t="e">
        <f>Odessa!Z124+MAX(145,Z$2*вспомогат!$J$11)</f>
        <v>#VALUE!</v>
      </c>
    </row>
    <row r="125" spans="2:26">
      <c r="B125" s="121" t="s">
        <v>253</v>
      </c>
      <c r="C125" s="121" t="s">
        <v>22</v>
      </c>
      <c r="D125" s="15" t="s">
        <v>9</v>
      </c>
      <c r="E125" s="2"/>
      <c r="F125" s="2"/>
      <c r="G125" s="96">
        <f>Odessa!G125+MAX(145,G$2*вспомогат!$J$11)</f>
        <v>444.6</v>
      </c>
      <c r="H125" s="96">
        <f>Odessa!H125+MAX(145,H$2*вспомогат!$J$11)</f>
        <v>701.2</v>
      </c>
      <c r="I125" s="96">
        <f>Odessa!I125+MAX(145,I$2*вспомогат!$J$11)</f>
        <v>957.8</v>
      </c>
      <c r="J125" s="96">
        <f>Odessa!J125+MAX(145,J$2*вспомогат!$J$11)</f>
        <v>1214.4000000000001</v>
      </c>
      <c r="K125" s="96">
        <f>Odessa!K125+MAX(145,K$2*вспомогат!$J$11)</f>
        <v>1421</v>
      </c>
      <c r="L125" s="96">
        <f>Odessa!L125+MAX(145,L$2*вспомогат!$J$11)</f>
        <v>1682.6</v>
      </c>
      <c r="M125" s="96">
        <f>Odessa!M125+MAX(145,M$2*вспомогат!$J$11)</f>
        <v>1964.1999999999998</v>
      </c>
      <c r="N125" s="96">
        <f>Odessa!N125+MAX(145,N$2*вспомогат!$J$11)</f>
        <v>2245.8000000000002</v>
      </c>
      <c r="O125" s="96">
        <f>Odessa!O125+MAX(145,O$2*вспомогат!$J$11)</f>
        <v>2527.4</v>
      </c>
      <c r="P125" s="96">
        <f>Odessa!P125+MAX(145,P$2*вспомогат!$J$11)</f>
        <v>2809</v>
      </c>
      <c r="Q125" s="96">
        <f>Odessa!Q125+MAX(145,Q$2*вспомогат!$J$11)</f>
        <v>3040.6</v>
      </c>
      <c r="R125" s="96">
        <f>Odessa!R125+MAX(145,R$2*вспомогат!$J$11)</f>
        <v>3322.2</v>
      </c>
      <c r="S125" s="96">
        <f>Odessa!S125+MAX(145,S$2*вспомогат!$J$11)</f>
        <v>3603.8</v>
      </c>
      <c r="T125" s="96">
        <f>Odessa!T125+MAX(145,T$2*вспомогат!$J$11)</f>
        <v>3885.3999999999996</v>
      </c>
      <c r="U125" s="96">
        <f>Odessa!U125+MAX(145,U$2*вспомогат!$J$11)</f>
        <v>4167</v>
      </c>
      <c r="V125" s="96">
        <f>Odessa!V125+MAX(145,V$2*вспомогат!$J$11)</f>
        <v>4448.6000000000004</v>
      </c>
      <c r="W125" s="96">
        <f>Odessa!W125+MAX(145,W$2*вспомогат!$J$11)</f>
        <v>4730.2</v>
      </c>
      <c r="X125" s="96">
        <f>Odessa!X125+MAX(145,X$2*вспомогат!$J$11)</f>
        <v>5011.8</v>
      </c>
      <c r="Y125" s="96">
        <f>Odessa!Y125+MAX(145,Y$2*вспомогат!$J$11)</f>
        <v>5293.4</v>
      </c>
      <c r="Z125" s="96">
        <f>Odessa!Z125+MAX(145,Z$2*вспомогат!$J$11)</f>
        <v>5575</v>
      </c>
    </row>
    <row r="126" spans="2:26">
      <c r="B126" s="121" t="s">
        <v>254</v>
      </c>
      <c r="C126" s="88" t="s">
        <v>103</v>
      </c>
      <c r="D126" s="89" t="s">
        <v>13</v>
      </c>
      <c r="E126" s="2"/>
      <c r="F126" s="2"/>
      <c r="G126" s="96">
        <f>Odessa!G126+MAX(145,G$2*вспомогат!$J$11)</f>
        <v>344.5090909090909</v>
      </c>
      <c r="H126" s="96">
        <f>Odessa!H126+MAX(145,H$2*вспомогат!$J$11)</f>
        <v>501.0181818181818</v>
      </c>
      <c r="I126" s="96">
        <f>Odessa!I126+MAX(145,I$2*вспомогат!$J$11)</f>
        <v>657.5272727272727</v>
      </c>
      <c r="J126" s="96">
        <f>Odessa!J126+MAX(145,J$2*вспомогат!$J$11)</f>
        <v>814.0363636363636</v>
      </c>
      <c r="K126" s="96">
        <f>Odessa!K126+MAX(145,K$2*вспомогат!$J$11)</f>
        <v>920.5454545454545</v>
      </c>
      <c r="L126" s="96">
        <f>Odessa!L126+MAX(145,L$2*вспомогат!$J$11)</f>
        <v>1082.0545454545454</v>
      </c>
      <c r="M126" s="96">
        <f>Odessa!M126+MAX(145,M$2*вспомогат!$J$11)</f>
        <v>1263.5636363636363</v>
      </c>
      <c r="N126" s="96">
        <f>Odessa!N126+MAX(145,N$2*вспомогат!$J$11)</f>
        <v>1445.0727272727272</v>
      </c>
      <c r="O126" s="96">
        <f>Odessa!O126+MAX(145,O$2*вспомогат!$J$11)</f>
        <v>1626.5818181818181</v>
      </c>
      <c r="P126" s="96">
        <f>Odessa!P126+MAX(145,P$2*вспомогат!$J$11)</f>
        <v>1808.090909090909</v>
      </c>
      <c r="Q126" s="96">
        <f>Odessa!Q126+MAX(145,Q$2*вспомогат!$J$11)</f>
        <v>1939.6</v>
      </c>
      <c r="R126" s="96">
        <f>Odessa!R126+MAX(145,R$2*вспомогат!$J$11)</f>
        <v>2121.1090909090908</v>
      </c>
      <c r="S126" s="96">
        <f>Odessa!S126+MAX(145,S$2*вспомогат!$J$11)</f>
        <v>2302.6181818181817</v>
      </c>
      <c r="T126" s="96">
        <f>Odessa!T126+MAX(145,T$2*вспомогат!$J$11)</f>
        <v>2484.1272727272726</v>
      </c>
      <c r="U126" s="96">
        <f>Odessa!U126+MAX(145,U$2*вспомогат!$J$11)</f>
        <v>2665.6363636363635</v>
      </c>
      <c r="V126" s="96">
        <f>Odessa!V126+MAX(145,V$2*вспомогат!$J$11)</f>
        <v>2847.1454545454544</v>
      </c>
      <c r="W126" s="96">
        <f>Odessa!W126+MAX(145,W$2*вспомогат!$J$11)</f>
        <v>3028.6545454545453</v>
      </c>
      <c r="X126" s="96">
        <f>Odessa!X126+MAX(145,X$2*вспомогат!$J$11)</f>
        <v>3210.1636363636362</v>
      </c>
      <c r="Y126" s="96">
        <f>Odessa!Y126+MAX(145,Y$2*вспомогат!$J$11)</f>
        <v>3391.6727272727271</v>
      </c>
      <c r="Z126" s="96">
        <f>Odessa!Z126+MAX(145,Z$2*вспомогат!$J$11)</f>
        <v>3573.181818181818</v>
      </c>
    </row>
    <row r="127" spans="2:26">
      <c r="B127" s="12" t="s">
        <v>255</v>
      </c>
      <c r="C127" s="88" t="s">
        <v>103</v>
      </c>
      <c r="D127" s="89" t="s">
        <v>13</v>
      </c>
      <c r="E127" s="2"/>
      <c r="F127" s="2"/>
      <c r="G127" s="96">
        <f>Odessa!G127+MAX(145,G$2*вспомогат!$J$11)</f>
        <v>360.5090909090909</v>
      </c>
      <c r="H127" s="96">
        <f>Odessa!H127+MAX(145,H$2*вспомогат!$J$11)</f>
        <v>533.0181818181818</v>
      </c>
      <c r="I127" s="96">
        <f>Odessa!I127+MAX(145,I$2*вспомогат!$J$11)</f>
        <v>705.5272727272727</v>
      </c>
      <c r="J127" s="96">
        <f>Odessa!J127+MAX(145,J$2*вспомогат!$J$11)</f>
        <v>878.0363636363636</v>
      </c>
      <c r="K127" s="96">
        <f>Odessa!K127+MAX(145,K$2*вспомогат!$J$11)</f>
        <v>1000.5454545454545</v>
      </c>
      <c r="L127" s="96">
        <f>Odessa!L127+MAX(145,L$2*вспомогат!$J$11)</f>
        <v>1178.0545454545454</v>
      </c>
      <c r="M127" s="96">
        <f>Odessa!M127+MAX(145,M$2*вспомогат!$J$11)</f>
        <v>1375.5636363636363</v>
      </c>
      <c r="N127" s="96">
        <f>Odessa!N127+MAX(145,N$2*вспомогат!$J$11)</f>
        <v>1573.0727272727272</v>
      </c>
      <c r="O127" s="96">
        <f>Odessa!O127+MAX(145,O$2*вспомогат!$J$11)</f>
        <v>1770.5818181818181</v>
      </c>
      <c r="P127" s="96">
        <f>Odessa!P127+MAX(145,P$2*вспомогат!$J$11)</f>
        <v>1968.090909090909</v>
      </c>
      <c r="Q127" s="96">
        <f>Odessa!Q127+MAX(145,Q$2*вспомогат!$J$11)</f>
        <v>2115.6</v>
      </c>
      <c r="R127" s="96">
        <f>Odessa!R127+MAX(145,R$2*вспомогат!$J$11)</f>
        <v>2313.1090909090908</v>
      </c>
      <c r="S127" s="96">
        <f>Odessa!S127+MAX(145,S$2*вспомогат!$J$11)</f>
        <v>2510.6181818181817</v>
      </c>
      <c r="T127" s="96">
        <f>Odessa!T127+MAX(145,T$2*вспомогат!$J$11)</f>
        <v>2708.1272727272726</v>
      </c>
      <c r="U127" s="96">
        <f>Odessa!U127+MAX(145,U$2*вспомогат!$J$11)</f>
        <v>2905.6363636363635</v>
      </c>
      <c r="V127" s="96">
        <f>Odessa!V127+MAX(145,V$2*вспомогат!$J$11)</f>
        <v>3103.1454545454544</v>
      </c>
      <c r="W127" s="96">
        <f>Odessa!W127+MAX(145,W$2*вспомогат!$J$11)</f>
        <v>3300.6545454545453</v>
      </c>
      <c r="X127" s="96">
        <f>Odessa!X127+MAX(145,X$2*вспомогат!$J$11)</f>
        <v>3498.1636363636362</v>
      </c>
      <c r="Y127" s="96">
        <f>Odessa!Y127+MAX(145,Y$2*вспомогат!$J$11)</f>
        <v>3695.6727272727271</v>
      </c>
      <c r="Z127" s="96">
        <f>Odessa!Z127+MAX(145,Z$2*вспомогат!$J$11)</f>
        <v>3893.181818181818</v>
      </c>
    </row>
    <row r="128" spans="2:26">
      <c r="B128" s="121" t="s">
        <v>274</v>
      </c>
      <c r="C128" s="121" t="s">
        <v>197</v>
      </c>
      <c r="D128" s="89" t="s">
        <v>230</v>
      </c>
      <c r="E128" s="2"/>
      <c r="F128" s="2"/>
      <c r="G128" s="96" t="e">
        <f>Odessa!G128+MAX(145,G$2*вспомогат!$J$11)</f>
        <v>#VALUE!</v>
      </c>
      <c r="H128" s="96" t="e">
        <f>Odessa!H128+MAX(145,H$2*вспомогат!$J$11)</f>
        <v>#VALUE!</v>
      </c>
      <c r="I128" s="96" t="e">
        <f>Odessa!I128+MAX(145,I$2*вспомогат!$J$11)</f>
        <v>#VALUE!</v>
      </c>
      <c r="J128" s="96" t="e">
        <f>Odessa!J128+MAX(145,J$2*вспомогат!$J$11)</f>
        <v>#VALUE!</v>
      </c>
      <c r="K128" s="96" t="e">
        <f>Odessa!K128+MAX(145,K$2*вспомогат!$J$11)</f>
        <v>#VALUE!</v>
      </c>
      <c r="L128" s="96" t="e">
        <f>Odessa!L128+MAX(145,L$2*вспомогат!$J$11)</f>
        <v>#VALUE!</v>
      </c>
      <c r="M128" s="96" t="e">
        <f>Odessa!M128+MAX(145,M$2*вспомогат!$J$11)</f>
        <v>#VALUE!</v>
      </c>
      <c r="N128" s="96" t="e">
        <f>Odessa!N128+MAX(145,N$2*вспомогат!$J$11)</f>
        <v>#VALUE!</v>
      </c>
      <c r="O128" s="96" t="e">
        <f>Odessa!O128+MAX(145,O$2*вспомогат!$J$11)</f>
        <v>#VALUE!</v>
      </c>
      <c r="P128" s="96" t="e">
        <f>Odessa!P128+MAX(145,P$2*вспомогат!$J$11)</f>
        <v>#VALUE!</v>
      </c>
      <c r="Q128" s="96" t="e">
        <f>Odessa!Q128+MAX(145,Q$2*вспомогат!$J$11)</f>
        <v>#VALUE!</v>
      </c>
      <c r="R128" s="96" t="e">
        <f>Odessa!R128+MAX(145,R$2*вспомогат!$J$11)</f>
        <v>#VALUE!</v>
      </c>
      <c r="S128" s="96" t="e">
        <f>Odessa!S128+MAX(145,S$2*вспомогат!$J$11)</f>
        <v>#VALUE!</v>
      </c>
      <c r="T128" s="96" t="e">
        <f>Odessa!T128+MAX(145,T$2*вспомогат!$J$11)</f>
        <v>#VALUE!</v>
      </c>
      <c r="U128" s="96" t="e">
        <f>Odessa!U128+MAX(145,U$2*вспомогат!$J$11)</f>
        <v>#VALUE!</v>
      </c>
      <c r="V128" s="96" t="e">
        <f>Odessa!V128+MAX(145,V$2*вспомогат!$J$11)</f>
        <v>#VALUE!</v>
      </c>
      <c r="W128" s="96" t="e">
        <f>Odessa!W128+MAX(145,W$2*вспомогат!$J$11)</f>
        <v>#VALUE!</v>
      </c>
      <c r="X128" s="96" t="e">
        <f>Odessa!X128+MAX(145,X$2*вспомогат!$J$11)</f>
        <v>#VALUE!</v>
      </c>
      <c r="Y128" s="96" t="e">
        <f>Odessa!Y128+MAX(145,Y$2*вспомогат!$J$11)</f>
        <v>#VALUE!</v>
      </c>
      <c r="Z128" s="96" t="e">
        <f>Odessa!Z128+MAX(145,Z$2*вспомогат!$J$11)</f>
        <v>#VALUE!</v>
      </c>
    </row>
    <row r="129" spans="2:26">
      <c r="B129" s="121" t="s">
        <v>256</v>
      </c>
      <c r="C129" s="121" t="s">
        <v>22</v>
      </c>
      <c r="D129" s="89" t="s">
        <v>230</v>
      </c>
      <c r="E129" s="2"/>
      <c r="F129" s="2"/>
      <c r="G129" s="96" t="e">
        <f>Odessa!G129+MAX(145,G$2*вспомогат!$J$11)</f>
        <v>#VALUE!</v>
      </c>
      <c r="H129" s="96" t="e">
        <f>Odessa!H129+MAX(145,H$2*вспомогат!$J$11)</f>
        <v>#VALUE!</v>
      </c>
      <c r="I129" s="96" t="e">
        <f>Odessa!I129+MAX(145,I$2*вспомогат!$J$11)</f>
        <v>#VALUE!</v>
      </c>
      <c r="J129" s="96" t="e">
        <f>Odessa!J129+MAX(145,J$2*вспомогат!$J$11)</f>
        <v>#VALUE!</v>
      </c>
      <c r="K129" s="96" t="e">
        <f>Odessa!K129+MAX(145,K$2*вспомогат!$J$11)</f>
        <v>#VALUE!</v>
      </c>
      <c r="L129" s="96" t="e">
        <f>Odessa!L129+MAX(145,L$2*вспомогат!$J$11)</f>
        <v>#VALUE!</v>
      </c>
      <c r="M129" s="96" t="e">
        <f>Odessa!M129+MAX(145,M$2*вспомогат!$J$11)</f>
        <v>#VALUE!</v>
      </c>
      <c r="N129" s="96" t="e">
        <f>Odessa!N129+MAX(145,N$2*вспомогат!$J$11)</f>
        <v>#VALUE!</v>
      </c>
      <c r="O129" s="96" t="e">
        <f>Odessa!O129+MAX(145,O$2*вспомогат!$J$11)</f>
        <v>#VALUE!</v>
      </c>
      <c r="P129" s="96" t="e">
        <f>Odessa!P129+MAX(145,P$2*вспомогат!$J$11)</f>
        <v>#VALUE!</v>
      </c>
      <c r="Q129" s="96" t="e">
        <f>Odessa!Q129+MAX(145,Q$2*вспомогат!$J$11)</f>
        <v>#VALUE!</v>
      </c>
      <c r="R129" s="96" t="e">
        <f>Odessa!R129+MAX(145,R$2*вспомогат!$J$11)</f>
        <v>#VALUE!</v>
      </c>
      <c r="S129" s="96" t="e">
        <f>Odessa!S129+MAX(145,S$2*вспомогат!$J$11)</f>
        <v>#VALUE!</v>
      </c>
      <c r="T129" s="96" t="e">
        <f>Odessa!T129+MAX(145,T$2*вспомогат!$J$11)</f>
        <v>#VALUE!</v>
      </c>
      <c r="U129" s="96" t="e">
        <f>Odessa!U129+MAX(145,U$2*вспомогат!$J$11)</f>
        <v>#VALUE!</v>
      </c>
      <c r="V129" s="96" t="e">
        <f>Odessa!V129+MAX(145,V$2*вспомогат!$J$11)</f>
        <v>#VALUE!</v>
      </c>
      <c r="W129" s="96" t="e">
        <f>Odessa!W129+MAX(145,W$2*вспомогат!$J$11)</f>
        <v>#VALUE!</v>
      </c>
      <c r="X129" s="96" t="e">
        <f>Odessa!X129+MAX(145,X$2*вспомогат!$J$11)</f>
        <v>#VALUE!</v>
      </c>
      <c r="Y129" s="96" t="e">
        <f>Odessa!Y129+MAX(145,Y$2*вспомогат!$J$11)</f>
        <v>#VALUE!</v>
      </c>
      <c r="Z129" s="96" t="e">
        <f>Odessa!Z129+MAX(145,Z$2*вспомогат!$J$11)</f>
        <v>#VALUE!</v>
      </c>
    </row>
    <row r="130" spans="2:26">
      <c r="B130" s="121" t="s">
        <v>275</v>
      </c>
      <c r="C130" s="121" t="s">
        <v>197</v>
      </c>
      <c r="D130" s="89" t="s">
        <v>230</v>
      </c>
      <c r="E130" s="2"/>
      <c r="F130" s="2"/>
      <c r="G130" s="96" t="e">
        <f>Odessa!G130+MAX(145,G$2*вспомогат!$J$11)</f>
        <v>#VALUE!</v>
      </c>
      <c r="H130" s="96" t="e">
        <f>Odessa!H130+MAX(145,H$2*вспомогат!$J$11)</f>
        <v>#VALUE!</v>
      </c>
      <c r="I130" s="96" t="e">
        <f>Odessa!I130+MAX(145,I$2*вспомогат!$J$11)</f>
        <v>#VALUE!</v>
      </c>
      <c r="J130" s="96" t="e">
        <f>Odessa!J130+MAX(145,J$2*вспомогат!$J$11)</f>
        <v>#VALUE!</v>
      </c>
      <c r="K130" s="96" t="e">
        <f>Odessa!K130+MAX(145,K$2*вспомогат!$J$11)</f>
        <v>#VALUE!</v>
      </c>
      <c r="L130" s="96" t="e">
        <f>Odessa!L130+MAX(145,L$2*вспомогат!$J$11)</f>
        <v>#VALUE!</v>
      </c>
      <c r="M130" s="96" t="e">
        <f>Odessa!M130+MAX(145,M$2*вспомогат!$J$11)</f>
        <v>#VALUE!</v>
      </c>
      <c r="N130" s="96" t="e">
        <f>Odessa!N130+MAX(145,N$2*вспомогат!$J$11)</f>
        <v>#VALUE!</v>
      </c>
      <c r="O130" s="96" t="e">
        <f>Odessa!O130+MAX(145,O$2*вспомогат!$J$11)</f>
        <v>#VALUE!</v>
      </c>
      <c r="P130" s="96" t="e">
        <f>Odessa!P130+MAX(145,P$2*вспомогат!$J$11)</f>
        <v>#VALUE!</v>
      </c>
      <c r="Q130" s="96" t="e">
        <f>Odessa!Q130+MAX(145,Q$2*вспомогат!$J$11)</f>
        <v>#VALUE!</v>
      </c>
      <c r="R130" s="96" t="e">
        <f>Odessa!R130+MAX(145,R$2*вспомогат!$J$11)</f>
        <v>#VALUE!</v>
      </c>
      <c r="S130" s="96" t="e">
        <f>Odessa!S130+MAX(145,S$2*вспомогат!$J$11)</f>
        <v>#VALUE!</v>
      </c>
      <c r="T130" s="96" t="e">
        <f>Odessa!T130+MAX(145,T$2*вспомогат!$J$11)</f>
        <v>#VALUE!</v>
      </c>
      <c r="U130" s="96" t="e">
        <f>Odessa!U130+MAX(145,U$2*вспомогат!$J$11)</f>
        <v>#VALUE!</v>
      </c>
      <c r="V130" s="96" t="e">
        <f>Odessa!V130+MAX(145,V$2*вспомогат!$J$11)</f>
        <v>#VALUE!</v>
      </c>
      <c r="W130" s="96" t="e">
        <f>Odessa!W130+MAX(145,W$2*вспомогат!$J$11)</f>
        <v>#VALUE!</v>
      </c>
      <c r="X130" s="96" t="e">
        <f>Odessa!X130+MAX(145,X$2*вспомогат!$J$11)</f>
        <v>#VALUE!</v>
      </c>
      <c r="Y130" s="96" t="e">
        <f>Odessa!Y130+MAX(145,Y$2*вспомогат!$J$11)</f>
        <v>#VALUE!</v>
      </c>
      <c r="Z130" s="96" t="e">
        <f>Odessa!Z130+MAX(145,Z$2*вспомогат!$J$11)</f>
        <v>#VALUE!</v>
      </c>
    </row>
    <row r="131" spans="2:26">
      <c r="B131" s="121" t="s">
        <v>276</v>
      </c>
      <c r="C131" s="121" t="s">
        <v>8</v>
      </c>
      <c r="D131" s="89" t="s">
        <v>230</v>
      </c>
      <c r="E131" s="2"/>
      <c r="F131" s="2"/>
      <c r="G131" s="96" t="e">
        <f>Odessa!G131+MAX(145,G$2*вспомогат!$J$11)</f>
        <v>#VALUE!</v>
      </c>
      <c r="H131" s="96" t="e">
        <f>Odessa!H131+MAX(145,H$2*вспомогат!$J$11)</f>
        <v>#VALUE!</v>
      </c>
      <c r="I131" s="96" t="e">
        <f>Odessa!I131+MAX(145,I$2*вспомогат!$J$11)</f>
        <v>#VALUE!</v>
      </c>
      <c r="J131" s="96" t="e">
        <f>Odessa!J131+MAX(145,J$2*вспомогат!$J$11)</f>
        <v>#VALUE!</v>
      </c>
      <c r="K131" s="96" t="e">
        <f>Odessa!K131+MAX(145,K$2*вспомогат!$J$11)</f>
        <v>#VALUE!</v>
      </c>
      <c r="L131" s="96" t="e">
        <f>Odessa!L131+MAX(145,L$2*вспомогат!$J$11)</f>
        <v>#VALUE!</v>
      </c>
      <c r="M131" s="96" t="e">
        <f>Odessa!M131+MAX(145,M$2*вспомогат!$J$11)</f>
        <v>#VALUE!</v>
      </c>
      <c r="N131" s="96" t="e">
        <f>Odessa!N131+MAX(145,N$2*вспомогат!$J$11)</f>
        <v>#VALUE!</v>
      </c>
      <c r="O131" s="96" t="e">
        <f>Odessa!O131+MAX(145,O$2*вспомогат!$J$11)</f>
        <v>#VALUE!</v>
      </c>
      <c r="P131" s="96" t="e">
        <f>Odessa!P131+MAX(145,P$2*вспомогат!$J$11)</f>
        <v>#VALUE!</v>
      </c>
      <c r="Q131" s="96" t="e">
        <f>Odessa!Q131+MAX(145,Q$2*вспомогат!$J$11)</f>
        <v>#VALUE!</v>
      </c>
      <c r="R131" s="96" t="e">
        <f>Odessa!R131+MAX(145,R$2*вспомогат!$J$11)</f>
        <v>#VALUE!</v>
      </c>
      <c r="S131" s="96" t="e">
        <f>Odessa!S131+MAX(145,S$2*вспомогат!$J$11)</f>
        <v>#VALUE!</v>
      </c>
      <c r="T131" s="96" t="e">
        <f>Odessa!T131+MAX(145,T$2*вспомогат!$J$11)</f>
        <v>#VALUE!</v>
      </c>
      <c r="U131" s="96" t="e">
        <f>Odessa!U131+MAX(145,U$2*вспомогат!$J$11)</f>
        <v>#VALUE!</v>
      </c>
      <c r="V131" s="96" t="e">
        <f>Odessa!V131+MAX(145,V$2*вспомогат!$J$11)</f>
        <v>#VALUE!</v>
      </c>
      <c r="W131" s="96" t="e">
        <f>Odessa!W131+MAX(145,W$2*вспомогат!$J$11)</f>
        <v>#VALUE!</v>
      </c>
      <c r="X131" s="96" t="e">
        <f>Odessa!X131+MAX(145,X$2*вспомогат!$J$11)</f>
        <v>#VALUE!</v>
      </c>
      <c r="Y131" s="96" t="e">
        <f>Odessa!Y131+MAX(145,Y$2*вспомогат!$J$11)</f>
        <v>#VALUE!</v>
      </c>
      <c r="Z131" s="96" t="e">
        <f>Odessa!Z131+MAX(145,Z$2*вспомогат!$J$11)</f>
        <v>#VALUE!</v>
      </c>
    </row>
    <row r="132" spans="2:26">
      <c r="B132" s="121" t="s">
        <v>277</v>
      </c>
      <c r="C132" s="121" t="s">
        <v>197</v>
      </c>
      <c r="D132" s="89" t="s">
        <v>230</v>
      </c>
      <c r="E132" s="2"/>
      <c r="F132" s="2"/>
      <c r="G132" s="96" t="e">
        <f>Odessa!G132+MAX(145,G$2*вспомогат!$J$11)</f>
        <v>#VALUE!</v>
      </c>
      <c r="H132" s="96" t="e">
        <f>Odessa!H132+MAX(145,H$2*вспомогат!$J$11)</f>
        <v>#VALUE!</v>
      </c>
      <c r="I132" s="96" t="e">
        <f>Odessa!I132+MAX(145,I$2*вспомогат!$J$11)</f>
        <v>#VALUE!</v>
      </c>
      <c r="J132" s="96" t="e">
        <f>Odessa!J132+MAX(145,J$2*вспомогат!$J$11)</f>
        <v>#VALUE!</v>
      </c>
      <c r="K132" s="96" t="e">
        <f>Odessa!K132+MAX(145,K$2*вспомогат!$J$11)</f>
        <v>#VALUE!</v>
      </c>
      <c r="L132" s="96" t="e">
        <f>Odessa!L132+MAX(145,L$2*вспомогат!$J$11)</f>
        <v>#VALUE!</v>
      </c>
      <c r="M132" s="96" t="e">
        <f>Odessa!M132+MAX(145,M$2*вспомогат!$J$11)</f>
        <v>#VALUE!</v>
      </c>
      <c r="N132" s="96" t="e">
        <f>Odessa!N132+MAX(145,N$2*вспомогат!$J$11)</f>
        <v>#VALUE!</v>
      </c>
      <c r="O132" s="96" t="e">
        <f>Odessa!O132+MAX(145,O$2*вспомогат!$J$11)</f>
        <v>#VALUE!</v>
      </c>
      <c r="P132" s="96" t="e">
        <f>Odessa!P132+MAX(145,P$2*вспомогат!$J$11)</f>
        <v>#VALUE!</v>
      </c>
      <c r="Q132" s="96" t="e">
        <f>Odessa!Q132+MAX(145,Q$2*вспомогат!$J$11)</f>
        <v>#VALUE!</v>
      </c>
      <c r="R132" s="96" t="e">
        <f>Odessa!R132+MAX(145,R$2*вспомогат!$J$11)</f>
        <v>#VALUE!</v>
      </c>
      <c r="S132" s="96" t="e">
        <f>Odessa!S132+MAX(145,S$2*вспомогат!$J$11)</f>
        <v>#VALUE!</v>
      </c>
      <c r="T132" s="96" t="e">
        <f>Odessa!T132+MAX(145,T$2*вспомогат!$J$11)</f>
        <v>#VALUE!</v>
      </c>
      <c r="U132" s="96" t="e">
        <f>Odessa!U132+MAX(145,U$2*вспомогат!$J$11)</f>
        <v>#VALUE!</v>
      </c>
      <c r="V132" s="96" t="e">
        <f>Odessa!V132+MAX(145,V$2*вспомогат!$J$11)</f>
        <v>#VALUE!</v>
      </c>
      <c r="W132" s="96" t="e">
        <f>Odessa!W132+MAX(145,W$2*вспомогат!$J$11)</f>
        <v>#VALUE!</v>
      </c>
      <c r="X132" s="96" t="e">
        <f>Odessa!X132+MAX(145,X$2*вспомогат!$J$11)</f>
        <v>#VALUE!</v>
      </c>
      <c r="Y132" s="96" t="e">
        <f>Odessa!Y132+MAX(145,Y$2*вспомогат!$J$11)</f>
        <v>#VALUE!</v>
      </c>
      <c r="Z132" s="96" t="e">
        <f>Odessa!Z132+MAX(145,Z$2*вспомогат!$J$11)</f>
        <v>#VALUE!</v>
      </c>
    </row>
    <row r="133" spans="2:26">
      <c r="B133" s="121" t="s">
        <v>257</v>
      </c>
      <c r="C133" s="88" t="s">
        <v>103</v>
      </c>
      <c r="D133" s="89" t="s">
        <v>230</v>
      </c>
      <c r="E133" s="2"/>
      <c r="F133" s="2"/>
      <c r="G133" s="96" t="e">
        <f>Odessa!G133+MAX(145,G$2*вспомогат!$J$11)</f>
        <v>#VALUE!</v>
      </c>
      <c r="H133" s="96" t="e">
        <f>Odessa!H133+MAX(145,H$2*вспомогат!$J$11)</f>
        <v>#VALUE!</v>
      </c>
      <c r="I133" s="96" t="e">
        <f>Odessa!I133+MAX(145,I$2*вспомогат!$J$11)</f>
        <v>#VALUE!</v>
      </c>
      <c r="J133" s="96" t="e">
        <f>Odessa!J133+MAX(145,J$2*вспомогат!$J$11)</f>
        <v>#VALUE!</v>
      </c>
      <c r="K133" s="96" t="e">
        <f>Odessa!K133+MAX(145,K$2*вспомогат!$J$11)</f>
        <v>#VALUE!</v>
      </c>
      <c r="L133" s="96" t="e">
        <f>Odessa!L133+MAX(145,L$2*вспомогат!$J$11)</f>
        <v>#VALUE!</v>
      </c>
      <c r="M133" s="96" t="e">
        <f>Odessa!M133+MAX(145,M$2*вспомогат!$J$11)</f>
        <v>#VALUE!</v>
      </c>
      <c r="N133" s="96" t="e">
        <f>Odessa!N133+MAX(145,N$2*вспомогат!$J$11)</f>
        <v>#VALUE!</v>
      </c>
      <c r="O133" s="96" t="e">
        <f>Odessa!O133+MAX(145,O$2*вспомогат!$J$11)</f>
        <v>#VALUE!</v>
      </c>
      <c r="P133" s="96" t="e">
        <f>Odessa!P133+MAX(145,P$2*вспомогат!$J$11)</f>
        <v>#VALUE!</v>
      </c>
      <c r="Q133" s="96" t="e">
        <f>Odessa!Q133+MAX(145,Q$2*вспомогат!$J$11)</f>
        <v>#VALUE!</v>
      </c>
      <c r="R133" s="96" t="e">
        <f>Odessa!R133+MAX(145,R$2*вспомогат!$J$11)</f>
        <v>#VALUE!</v>
      </c>
      <c r="S133" s="96" t="e">
        <f>Odessa!S133+MAX(145,S$2*вспомогат!$J$11)</f>
        <v>#VALUE!</v>
      </c>
      <c r="T133" s="96" t="e">
        <f>Odessa!T133+MAX(145,T$2*вспомогат!$J$11)</f>
        <v>#VALUE!</v>
      </c>
      <c r="U133" s="96" t="e">
        <f>Odessa!U133+MAX(145,U$2*вспомогат!$J$11)</f>
        <v>#VALUE!</v>
      </c>
      <c r="V133" s="96" t="e">
        <f>Odessa!V133+MAX(145,V$2*вспомогат!$J$11)</f>
        <v>#VALUE!</v>
      </c>
      <c r="W133" s="96" t="e">
        <f>Odessa!W133+MAX(145,W$2*вспомогат!$J$11)</f>
        <v>#VALUE!</v>
      </c>
      <c r="X133" s="96" t="e">
        <f>Odessa!X133+MAX(145,X$2*вспомогат!$J$11)</f>
        <v>#VALUE!</v>
      </c>
      <c r="Y133" s="96" t="e">
        <f>Odessa!Y133+MAX(145,Y$2*вспомогат!$J$11)</f>
        <v>#VALUE!</v>
      </c>
      <c r="Z133" s="96" t="e">
        <f>Odessa!Z133+MAX(145,Z$2*вспомогат!$J$11)</f>
        <v>#VALUE!</v>
      </c>
    </row>
    <row r="134" spans="2:26">
      <c r="B134" s="121" t="s">
        <v>258</v>
      </c>
      <c r="C134" s="121" t="s">
        <v>22</v>
      </c>
      <c r="D134" s="89" t="s">
        <v>230</v>
      </c>
      <c r="E134" s="2"/>
      <c r="F134" s="2"/>
      <c r="G134" s="96" t="e">
        <f>Odessa!G134+MAX(145,G$2*вспомогат!$J$11)</f>
        <v>#VALUE!</v>
      </c>
      <c r="H134" s="96" t="e">
        <f>Odessa!H134+MAX(145,H$2*вспомогат!$J$11)</f>
        <v>#VALUE!</v>
      </c>
      <c r="I134" s="96" t="e">
        <f>Odessa!I134+MAX(145,I$2*вспомогат!$J$11)</f>
        <v>#VALUE!</v>
      </c>
      <c r="J134" s="96" t="e">
        <f>Odessa!J134+MAX(145,J$2*вспомогат!$J$11)</f>
        <v>#VALUE!</v>
      </c>
      <c r="K134" s="96" t="e">
        <f>Odessa!K134+MAX(145,K$2*вспомогат!$J$11)</f>
        <v>#VALUE!</v>
      </c>
      <c r="L134" s="96" t="e">
        <f>Odessa!L134+MAX(145,L$2*вспомогат!$J$11)</f>
        <v>#VALUE!</v>
      </c>
      <c r="M134" s="96" t="e">
        <f>Odessa!M134+MAX(145,M$2*вспомогат!$J$11)</f>
        <v>#VALUE!</v>
      </c>
      <c r="N134" s="96" t="e">
        <f>Odessa!N134+MAX(145,N$2*вспомогат!$J$11)</f>
        <v>#VALUE!</v>
      </c>
      <c r="O134" s="96" t="e">
        <f>Odessa!O134+MAX(145,O$2*вспомогат!$J$11)</f>
        <v>#VALUE!</v>
      </c>
      <c r="P134" s="96" t="e">
        <f>Odessa!P134+MAX(145,P$2*вспомогат!$J$11)</f>
        <v>#VALUE!</v>
      </c>
      <c r="Q134" s="96" t="e">
        <f>Odessa!Q134+MAX(145,Q$2*вспомогат!$J$11)</f>
        <v>#VALUE!</v>
      </c>
      <c r="R134" s="96" t="e">
        <f>Odessa!R134+MAX(145,R$2*вспомогат!$J$11)</f>
        <v>#VALUE!</v>
      </c>
      <c r="S134" s="96" t="e">
        <f>Odessa!S134+MAX(145,S$2*вспомогат!$J$11)</f>
        <v>#VALUE!</v>
      </c>
      <c r="T134" s="96" t="e">
        <f>Odessa!T134+MAX(145,T$2*вспомогат!$J$11)</f>
        <v>#VALUE!</v>
      </c>
      <c r="U134" s="96" t="e">
        <f>Odessa!U134+MAX(145,U$2*вспомогат!$J$11)</f>
        <v>#VALUE!</v>
      </c>
      <c r="V134" s="96" t="e">
        <f>Odessa!V134+MAX(145,V$2*вспомогат!$J$11)</f>
        <v>#VALUE!</v>
      </c>
      <c r="W134" s="96" t="e">
        <f>Odessa!W134+MAX(145,W$2*вспомогат!$J$11)</f>
        <v>#VALUE!</v>
      </c>
      <c r="X134" s="96" t="e">
        <f>Odessa!X134+MAX(145,X$2*вспомогат!$J$11)</f>
        <v>#VALUE!</v>
      </c>
      <c r="Y134" s="96" t="e">
        <f>Odessa!Y134+MAX(145,Y$2*вспомогат!$J$11)</f>
        <v>#VALUE!</v>
      </c>
      <c r="Z134" s="96" t="e">
        <f>Odessa!Z134+MAX(145,Z$2*вспомогат!$J$11)</f>
        <v>#VALUE!</v>
      </c>
    </row>
    <row r="135" spans="2:26">
      <c r="B135" s="121" t="s">
        <v>278</v>
      </c>
      <c r="C135" s="121" t="s">
        <v>197</v>
      </c>
      <c r="D135" s="89" t="s">
        <v>230</v>
      </c>
      <c r="E135" s="2"/>
      <c r="F135" s="2"/>
      <c r="G135" s="96" t="e">
        <f>Odessa!G135+MAX(145,G$2*вспомогат!$J$11)</f>
        <v>#VALUE!</v>
      </c>
      <c r="H135" s="96" t="e">
        <f>Odessa!H135+MAX(145,H$2*вспомогат!$J$11)</f>
        <v>#VALUE!</v>
      </c>
      <c r="I135" s="96" t="e">
        <f>Odessa!I135+MAX(145,I$2*вспомогат!$J$11)</f>
        <v>#VALUE!</v>
      </c>
      <c r="J135" s="96" t="e">
        <f>Odessa!J135+MAX(145,J$2*вспомогат!$J$11)</f>
        <v>#VALUE!</v>
      </c>
      <c r="K135" s="96" t="e">
        <f>Odessa!K135+MAX(145,K$2*вспомогат!$J$11)</f>
        <v>#VALUE!</v>
      </c>
      <c r="L135" s="96" t="e">
        <f>Odessa!L135+MAX(145,L$2*вспомогат!$J$11)</f>
        <v>#VALUE!</v>
      </c>
      <c r="M135" s="96" t="e">
        <f>Odessa!M135+MAX(145,M$2*вспомогат!$J$11)</f>
        <v>#VALUE!</v>
      </c>
      <c r="N135" s="96" t="e">
        <f>Odessa!N135+MAX(145,N$2*вспомогат!$J$11)</f>
        <v>#VALUE!</v>
      </c>
      <c r="O135" s="96" t="e">
        <f>Odessa!O135+MAX(145,O$2*вспомогат!$J$11)</f>
        <v>#VALUE!</v>
      </c>
      <c r="P135" s="96" t="e">
        <f>Odessa!P135+MAX(145,P$2*вспомогат!$J$11)</f>
        <v>#VALUE!</v>
      </c>
      <c r="Q135" s="96" t="e">
        <f>Odessa!Q135+MAX(145,Q$2*вспомогат!$J$11)</f>
        <v>#VALUE!</v>
      </c>
      <c r="R135" s="96" t="e">
        <f>Odessa!R135+MAX(145,R$2*вспомогат!$J$11)</f>
        <v>#VALUE!</v>
      </c>
      <c r="S135" s="96" t="e">
        <f>Odessa!S135+MAX(145,S$2*вспомогат!$J$11)</f>
        <v>#VALUE!</v>
      </c>
      <c r="T135" s="96" t="e">
        <f>Odessa!T135+MAX(145,T$2*вспомогат!$J$11)</f>
        <v>#VALUE!</v>
      </c>
      <c r="U135" s="96" t="e">
        <f>Odessa!U135+MAX(145,U$2*вспомогат!$J$11)</f>
        <v>#VALUE!</v>
      </c>
      <c r="V135" s="96" t="e">
        <f>Odessa!V135+MAX(145,V$2*вспомогат!$J$11)</f>
        <v>#VALUE!</v>
      </c>
      <c r="W135" s="96" t="e">
        <f>Odessa!W135+MAX(145,W$2*вспомогат!$J$11)</f>
        <v>#VALUE!</v>
      </c>
      <c r="X135" s="96" t="e">
        <f>Odessa!X135+MAX(145,X$2*вспомогат!$J$11)</f>
        <v>#VALUE!</v>
      </c>
      <c r="Y135" s="96" t="e">
        <f>Odessa!Y135+MAX(145,Y$2*вспомогат!$J$11)</f>
        <v>#VALUE!</v>
      </c>
      <c r="Z135" s="96" t="e">
        <f>Odessa!Z135+MAX(145,Z$2*вспомогат!$J$11)</f>
        <v>#VALUE!</v>
      </c>
    </row>
    <row r="136" spans="2:26">
      <c r="B136" s="121" t="s">
        <v>259</v>
      </c>
      <c r="C136" s="88" t="s">
        <v>103</v>
      </c>
      <c r="D136" s="89" t="s">
        <v>13</v>
      </c>
      <c r="E136" s="2"/>
      <c r="F136" s="2"/>
      <c r="G136" s="96">
        <f>Odessa!G136+MAX(145,G$2*вспомогат!$J$11)</f>
        <v>332.5090909090909</v>
      </c>
      <c r="H136" s="96">
        <f>Odessa!H136+MAX(145,H$2*вспомогат!$J$11)</f>
        <v>477.0181818181818</v>
      </c>
      <c r="I136" s="96">
        <f>Odessa!I136+MAX(145,I$2*вспомогат!$J$11)</f>
        <v>621.5272727272727</v>
      </c>
      <c r="J136" s="96">
        <f>Odessa!J136+MAX(145,J$2*вспомогат!$J$11)</f>
        <v>766.0363636363636</v>
      </c>
      <c r="K136" s="96">
        <f>Odessa!K136+MAX(145,K$2*вспомогат!$J$11)</f>
        <v>860.5454545454545</v>
      </c>
      <c r="L136" s="96">
        <f>Odessa!L136+MAX(145,L$2*вспомогат!$J$11)</f>
        <v>1010.0545454545454</v>
      </c>
      <c r="M136" s="96">
        <f>Odessa!M136+MAX(145,M$2*вспомогат!$J$11)</f>
        <v>1179.5636363636363</v>
      </c>
      <c r="N136" s="96">
        <f>Odessa!N136+MAX(145,N$2*вспомогат!$J$11)</f>
        <v>1349.0727272727272</v>
      </c>
      <c r="O136" s="96">
        <f>Odessa!O136+MAX(145,O$2*вспомогат!$J$11)</f>
        <v>1518.5818181818181</v>
      </c>
      <c r="P136" s="96">
        <f>Odessa!P136+MAX(145,P$2*вспомогат!$J$11)</f>
        <v>1688.090909090909</v>
      </c>
      <c r="Q136" s="96">
        <f>Odessa!Q136+MAX(145,Q$2*вспомогат!$J$11)</f>
        <v>1807.6</v>
      </c>
      <c r="R136" s="96">
        <f>Odessa!R136+MAX(145,R$2*вспомогат!$J$11)</f>
        <v>1977.1090909090908</v>
      </c>
      <c r="S136" s="96">
        <f>Odessa!S136+MAX(145,S$2*вспомогат!$J$11)</f>
        <v>2146.6181818181817</v>
      </c>
      <c r="T136" s="96">
        <f>Odessa!T136+MAX(145,T$2*вспомогат!$J$11)</f>
        <v>2316.1272727272726</v>
      </c>
      <c r="U136" s="96">
        <f>Odessa!U136+MAX(145,U$2*вспомогат!$J$11)</f>
        <v>2485.6363636363635</v>
      </c>
      <c r="V136" s="96">
        <f>Odessa!V136+MAX(145,V$2*вспомогат!$J$11)</f>
        <v>2655.1454545454544</v>
      </c>
      <c r="W136" s="96">
        <f>Odessa!W136+MAX(145,W$2*вспомогат!$J$11)</f>
        <v>2824.6545454545453</v>
      </c>
      <c r="X136" s="96">
        <f>Odessa!X136+MAX(145,X$2*вспомогат!$J$11)</f>
        <v>2994.1636363636362</v>
      </c>
      <c r="Y136" s="96">
        <f>Odessa!Y136+MAX(145,Y$2*вспомогат!$J$11)</f>
        <v>3163.6727272727271</v>
      </c>
      <c r="Z136" s="96">
        <f>Odessa!Z136+MAX(145,Z$2*вспомогат!$J$11)</f>
        <v>3333.181818181818</v>
      </c>
    </row>
    <row r="137" spans="2:26">
      <c r="B137" s="121" t="s">
        <v>260</v>
      </c>
      <c r="C137" s="121" t="s">
        <v>22</v>
      </c>
      <c r="D137" s="89" t="s">
        <v>230</v>
      </c>
      <c r="E137" s="2"/>
      <c r="F137" s="2"/>
      <c r="G137" s="96" t="e">
        <f>Odessa!G137+MAX(145,G$2*вспомогат!$J$11)</f>
        <v>#VALUE!</v>
      </c>
      <c r="H137" s="96" t="e">
        <f>Odessa!H137+MAX(145,H$2*вспомогат!$J$11)</f>
        <v>#VALUE!</v>
      </c>
      <c r="I137" s="96" t="e">
        <f>Odessa!I137+MAX(145,I$2*вспомогат!$J$11)</f>
        <v>#VALUE!</v>
      </c>
      <c r="J137" s="96" t="e">
        <f>Odessa!J137+MAX(145,J$2*вспомогат!$J$11)</f>
        <v>#VALUE!</v>
      </c>
      <c r="K137" s="96" t="e">
        <f>Odessa!K137+MAX(145,K$2*вспомогат!$J$11)</f>
        <v>#VALUE!</v>
      </c>
      <c r="L137" s="96" t="e">
        <f>Odessa!L137+MAX(145,L$2*вспомогат!$J$11)</f>
        <v>#VALUE!</v>
      </c>
      <c r="M137" s="96" t="e">
        <f>Odessa!M137+MAX(145,M$2*вспомогат!$J$11)</f>
        <v>#VALUE!</v>
      </c>
      <c r="N137" s="96" t="e">
        <f>Odessa!N137+MAX(145,N$2*вспомогат!$J$11)</f>
        <v>#VALUE!</v>
      </c>
      <c r="O137" s="96" t="e">
        <f>Odessa!O137+MAX(145,O$2*вспомогат!$J$11)</f>
        <v>#VALUE!</v>
      </c>
      <c r="P137" s="96" t="e">
        <f>Odessa!P137+MAX(145,P$2*вспомогат!$J$11)</f>
        <v>#VALUE!</v>
      </c>
      <c r="Q137" s="96" t="e">
        <f>Odessa!Q137+MAX(145,Q$2*вспомогат!$J$11)</f>
        <v>#VALUE!</v>
      </c>
      <c r="R137" s="96" t="e">
        <f>Odessa!R137+MAX(145,R$2*вспомогат!$J$11)</f>
        <v>#VALUE!</v>
      </c>
      <c r="S137" s="96" t="e">
        <f>Odessa!S137+MAX(145,S$2*вспомогат!$J$11)</f>
        <v>#VALUE!</v>
      </c>
      <c r="T137" s="96" t="e">
        <f>Odessa!T137+MAX(145,T$2*вспомогат!$J$11)</f>
        <v>#VALUE!</v>
      </c>
      <c r="U137" s="96" t="e">
        <f>Odessa!U137+MAX(145,U$2*вспомогат!$J$11)</f>
        <v>#VALUE!</v>
      </c>
      <c r="V137" s="96" t="e">
        <f>Odessa!V137+MAX(145,V$2*вспомогат!$J$11)</f>
        <v>#VALUE!</v>
      </c>
      <c r="W137" s="96" t="e">
        <f>Odessa!W137+MAX(145,W$2*вспомогат!$J$11)</f>
        <v>#VALUE!</v>
      </c>
      <c r="X137" s="96" t="e">
        <f>Odessa!X137+MAX(145,X$2*вспомогат!$J$11)</f>
        <v>#VALUE!</v>
      </c>
      <c r="Y137" s="96" t="e">
        <f>Odessa!Y137+MAX(145,Y$2*вспомогат!$J$11)</f>
        <v>#VALUE!</v>
      </c>
      <c r="Z137" s="96" t="e">
        <f>Odessa!Z137+MAX(145,Z$2*вспомогат!$J$11)</f>
        <v>#VALUE!</v>
      </c>
    </row>
    <row r="138" spans="2:26">
      <c r="B138" s="2" t="s">
        <v>279</v>
      </c>
      <c r="C138" s="121" t="s">
        <v>280</v>
      </c>
      <c r="D138" s="89" t="s">
        <v>230</v>
      </c>
      <c r="E138" s="2"/>
      <c r="F138" s="2"/>
      <c r="G138" s="96" t="e">
        <f>Odessa!G138+MAX(145,G$2*вспомогат!$J$11)</f>
        <v>#VALUE!</v>
      </c>
      <c r="H138" s="96" t="e">
        <f>Odessa!H138+MAX(145,H$2*вспомогат!$J$11)</f>
        <v>#VALUE!</v>
      </c>
      <c r="I138" s="96" t="e">
        <f>Odessa!I138+MAX(145,I$2*вспомогат!$J$11)</f>
        <v>#VALUE!</v>
      </c>
      <c r="J138" s="96" t="e">
        <f>Odessa!J138+MAX(145,J$2*вспомогат!$J$11)</f>
        <v>#VALUE!</v>
      </c>
      <c r="K138" s="96" t="e">
        <f>Odessa!K138+MAX(145,K$2*вспомогат!$J$11)</f>
        <v>#VALUE!</v>
      </c>
      <c r="L138" s="96" t="e">
        <f>Odessa!L138+MAX(145,L$2*вспомогат!$J$11)</f>
        <v>#VALUE!</v>
      </c>
      <c r="M138" s="96" t="e">
        <f>Odessa!M138+MAX(145,M$2*вспомогат!$J$11)</f>
        <v>#VALUE!</v>
      </c>
      <c r="N138" s="96" t="e">
        <f>Odessa!N138+MAX(145,N$2*вспомогат!$J$11)</f>
        <v>#VALUE!</v>
      </c>
      <c r="O138" s="96" t="e">
        <f>Odessa!O138+MAX(145,O$2*вспомогат!$J$11)</f>
        <v>#VALUE!</v>
      </c>
      <c r="P138" s="96" t="e">
        <f>Odessa!P138+MAX(145,P$2*вспомогат!$J$11)</f>
        <v>#VALUE!</v>
      </c>
      <c r="Q138" s="96" t="e">
        <f>Odessa!Q138+MAX(145,Q$2*вспомогат!$J$11)</f>
        <v>#VALUE!</v>
      </c>
      <c r="R138" s="96" t="e">
        <f>Odessa!R138+MAX(145,R$2*вспомогат!$J$11)</f>
        <v>#VALUE!</v>
      </c>
      <c r="S138" s="96" t="e">
        <f>Odessa!S138+MAX(145,S$2*вспомогат!$J$11)</f>
        <v>#VALUE!</v>
      </c>
      <c r="T138" s="96" t="e">
        <f>Odessa!T138+MAX(145,T$2*вспомогат!$J$11)</f>
        <v>#VALUE!</v>
      </c>
      <c r="U138" s="96" t="e">
        <f>Odessa!U138+MAX(145,U$2*вспомогат!$J$11)</f>
        <v>#VALUE!</v>
      </c>
      <c r="V138" s="96" t="e">
        <f>Odessa!V138+MAX(145,V$2*вспомогат!$J$11)</f>
        <v>#VALUE!</v>
      </c>
      <c r="W138" s="96" t="e">
        <f>Odessa!W138+MAX(145,W$2*вспомогат!$J$11)</f>
        <v>#VALUE!</v>
      </c>
      <c r="X138" s="96" t="e">
        <f>Odessa!X138+MAX(145,X$2*вспомогат!$J$11)</f>
        <v>#VALUE!</v>
      </c>
      <c r="Y138" s="96" t="e">
        <f>Odessa!Y138+MAX(145,Y$2*вспомогат!$J$11)</f>
        <v>#VALUE!</v>
      </c>
      <c r="Z138" s="96" t="e">
        <f>Odessa!Z138+MAX(145,Z$2*вспомогат!$J$11)</f>
        <v>#VALUE!</v>
      </c>
    </row>
    <row r="139" spans="2:26">
      <c r="B139" s="12" t="s">
        <v>21</v>
      </c>
      <c r="C139" s="121" t="s">
        <v>22</v>
      </c>
      <c r="D139" s="15" t="s">
        <v>9</v>
      </c>
      <c r="E139" s="2"/>
      <c r="F139" s="2"/>
      <c r="G139" s="96">
        <f>Odessa!G139+MAX(145,G$2*вспомогат!$J$11)</f>
        <v>444.6</v>
      </c>
      <c r="H139" s="96">
        <f>Odessa!H139+MAX(145,H$2*вспомогат!$J$11)</f>
        <v>701.2</v>
      </c>
      <c r="I139" s="96">
        <f>Odessa!I139+MAX(145,I$2*вспомогат!$J$11)</f>
        <v>957.8</v>
      </c>
      <c r="J139" s="96">
        <f>Odessa!J139+MAX(145,J$2*вспомогат!$J$11)</f>
        <v>1214.4000000000001</v>
      </c>
      <c r="K139" s="96">
        <f>Odessa!K139+MAX(145,K$2*вспомогат!$J$11)</f>
        <v>1421</v>
      </c>
      <c r="L139" s="96">
        <f>Odessa!L139+MAX(145,L$2*вспомогат!$J$11)</f>
        <v>1682.6</v>
      </c>
      <c r="M139" s="96">
        <f>Odessa!M139+MAX(145,M$2*вспомогат!$J$11)</f>
        <v>1964.1999999999998</v>
      </c>
      <c r="N139" s="96">
        <f>Odessa!N139+MAX(145,N$2*вспомогат!$J$11)</f>
        <v>2245.8000000000002</v>
      </c>
      <c r="O139" s="96">
        <f>Odessa!O139+MAX(145,O$2*вспомогат!$J$11)</f>
        <v>2527.4</v>
      </c>
      <c r="P139" s="96">
        <f>Odessa!P139+MAX(145,P$2*вспомогат!$J$11)</f>
        <v>2809</v>
      </c>
      <c r="Q139" s="96">
        <f>Odessa!Q139+MAX(145,Q$2*вспомогат!$J$11)</f>
        <v>3040.6</v>
      </c>
      <c r="R139" s="96">
        <f>Odessa!R139+MAX(145,R$2*вспомогат!$J$11)</f>
        <v>3322.2</v>
      </c>
      <c r="S139" s="96">
        <f>Odessa!S139+MAX(145,S$2*вспомогат!$J$11)</f>
        <v>3603.8</v>
      </c>
      <c r="T139" s="96">
        <f>Odessa!T139+MAX(145,T$2*вспомогат!$J$11)</f>
        <v>3885.3999999999996</v>
      </c>
      <c r="U139" s="96">
        <f>Odessa!U139+MAX(145,U$2*вспомогат!$J$11)</f>
        <v>4167</v>
      </c>
      <c r="V139" s="96">
        <f>Odessa!V139+MAX(145,V$2*вспомогат!$J$11)</f>
        <v>4448.6000000000004</v>
      </c>
      <c r="W139" s="96">
        <f>Odessa!W139+MAX(145,W$2*вспомогат!$J$11)</f>
        <v>4730.2</v>
      </c>
      <c r="X139" s="96">
        <f>Odessa!X139+MAX(145,X$2*вспомогат!$J$11)</f>
        <v>5011.8</v>
      </c>
      <c r="Y139" s="96">
        <f>Odessa!Y139+MAX(145,Y$2*вспомогат!$J$11)</f>
        <v>5293.4</v>
      </c>
      <c r="Z139" s="96">
        <f>Odessa!Z139+MAX(145,Z$2*вспомогат!$J$11)</f>
        <v>5575</v>
      </c>
    </row>
    <row r="140" spans="2:26">
      <c r="B140" s="121" t="s">
        <v>234</v>
      </c>
      <c r="C140" s="88" t="s">
        <v>75</v>
      </c>
      <c r="D140" s="89" t="s">
        <v>230</v>
      </c>
      <c r="E140" s="2"/>
      <c r="F140" s="2"/>
      <c r="G140" s="96" t="e">
        <f>Odessa!G140+MAX(145,G$2*вспомогат!$J$11)</f>
        <v>#VALUE!</v>
      </c>
      <c r="H140" s="96" t="e">
        <f>Odessa!H140+MAX(145,H$2*вспомогат!$J$11)</f>
        <v>#VALUE!</v>
      </c>
      <c r="I140" s="96" t="e">
        <f>Odessa!I140+MAX(145,I$2*вспомогат!$J$11)</f>
        <v>#VALUE!</v>
      </c>
      <c r="J140" s="96" t="e">
        <f>Odessa!J140+MAX(145,J$2*вспомогат!$J$11)</f>
        <v>#VALUE!</v>
      </c>
      <c r="K140" s="96" t="e">
        <f>Odessa!K140+MAX(145,K$2*вспомогат!$J$11)</f>
        <v>#VALUE!</v>
      </c>
      <c r="L140" s="96" t="e">
        <f>Odessa!L140+MAX(145,L$2*вспомогат!$J$11)</f>
        <v>#VALUE!</v>
      </c>
      <c r="M140" s="96" t="e">
        <f>Odessa!M140+MAX(145,M$2*вспомогат!$J$11)</f>
        <v>#VALUE!</v>
      </c>
      <c r="N140" s="96" t="e">
        <f>Odessa!N140+MAX(145,N$2*вспомогат!$J$11)</f>
        <v>#VALUE!</v>
      </c>
      <c r="O140" s="96" t="e">
        <f>Odessa!O140+MAX(145,O$2*вспомогат!$J$11)</f>
        <v>#VALUE!</v>
      </c>
      <c r="P140" s="96" t="e">
        <f>Odessa!P140+MAX(145,P$2*вспомогат!$J$11)</f>
        <v>#VALUE!</v>
      </c>
      <c r="Q140" s="96" t="e">
        <f>Odessa!Q140+MAX(145,Q$2*вспомогат!$J$11)</f>
        <v>#VALUE!</v>
      </c>
      <c r="R140" s="96" t="e">
        <f>Odessa!R140+MAX(145,R$2*вспомогат!$J$11)</f>
        <v>#VALUE!</v>
      </c>
      <c r="S140" s="96" t="e">
        <f>Odessa!S140+MAX(145,S$2*вспомогат!$J$11)</f>
        <v>#VALUE!</v>
      </c>
      <c r="T140" s="96" t="e">
        <f>Odessa!T140+MAX(145,T$2*вспомогат!$J$11)</f>
        <v>#VALUE!</v>
      </c>
      <c r="U140" s="96" t="e">
        <f>Odessa!U140+MAX(145,U$2*вспомогат!$J$11)</f>
        <v>#VALUE!</v>
      </c>
      <c r="V140" s="96" t="e">
        <f>Odessa!V140+MAX(145,V$2*вспомогат!$J$11)</f>
        <v>#VALUE!</v>
      </c>
      <c r="W140" s="96" t="e">
        <f>Odessa!W140+MAX(145,W$2*вспомогат!$J$11)</f>
        <v>#VALUE!</v>
      </c>
      <c r="X140" s="96" t="e">
        <f>Odessa!X140+MAX(145,X$2*вспомогат!$J$11)</f>
        <v>#VALUE!</v>
      </c>
      <c r="Y140" s="96" t="e">
        <f>Odessa!Y140+MAX(145,Y$2*вспомогат!$J$11)</f>
        <v>#VALUE!</v>
      </c>
      <c r="Z140" s="96" t="e">
        <f>Odessa!Z140+MAX(145,Z$2*вспомогат!$J$11)</f>
        <v>#VALUE!</v>
      </c>
    </row>
    <row r="141" spans="2:26">
      <c r="B141" s="2" t="s">
        <v>261</v>
      </c>
      <c r="C141" s="121" t="s">
        <v>22</v>
      </c>
      <c r="D141" s="89" t="s">
        <v>230</v>
      </c>
      <c r="E141" s="2"/>
      <c r="F141" s="2"/>
      <c r="G141" s="96" t="e">
        <f>Odessa!G141+MAX(145,G$2*вспомогат!$J$11)</f>
        <v>#VALUE!</v>
      </c>
      <c r="H141" s="96" t="e">
        <f>Odessa!H141+MAX(145,H$2*вспомогат!$J$11)</f>
        <v>#VALUE!</v>
      </c>
      <c r="I141" s="96" t="e">
        <f>Odessa!I141+MAX(145,I$2*вспомогат!$J$11)</f>
        <v>#VALUE!</v>
      </c>
      <c r="J141" s="96" t="e">
        <f>Odessa!J141+MAX(145,J$2*вспомогат!$J$11)</f>
        <v>#VALUE!</v>
      </c>
      <c r="K141" s="96" t="e">
        <f>Odessa!K141+MAX(145,K$2*вспомогат!$J$11)</f>
        <v>#VALUE!</v>
      </c>
      <c r="L141" s="96" t="e">
        <f>Odessa!L141+MAX(145,L$2*вспомогат!$J$11)</f>
        <v>#VALUE!</v>
      </c>
      <c r="M141" s="96" t="e">
        <f>Odessa!M141+MAX(145,M$2*вспомогат!$J$11)</f>
        <v>#VALUE!</v>
      </c>
      <c r="N141" s="96" t="e">
        <f>Odessa!N141+MAX(145,N$2*вспомогат!$J$11)</f>
        <v>#VALUE!</v>
      </c>
      <c r="O141" s="96" t="e">
        <f>Odessa!O141+MAX(145,O$2*вспомогат!$J$11)</f>
        <v>#VALUE!</v>
      </c>
      <c r="P141" s="96" t="e">
        <f>Odessa!P141+MAX(145,P$2*вспомогат!$J$11)</f>
        <v>#VALUE!</v>
      </c>
      <c r="Q141" s="96" t="e">
        <f>Odessa!Q141+MAX(145,Q$2*вспомогат!$J$11)</f>
        <v>#VALUE!</v>
      </c>
      <c r="R141" s="96" t="e">
        <f>Odessa!R141+MAX(145,R$2*вспомогат!$J$11)</f>
        <v>#VALUE!</v>
      </c>
      <c r="S141" s="96" t="e">
        <f>Odessa!S141+MAX(145,S$2*вспомогат!$J$11)</f>
        <v>#VALUE!</v>
      </c>
      <c r="T141" s="96" t="e">
        <f>Odessa!T141+MAX(145,T$2*вспомогат!$J$11)</f>
        <v>#VALUE!</v>
      </c>
      <c r="U141" s="96" t="e">
        <f>Odessa!U141+MAX(145,U$2*вспомогат!$J$11)</f>
        <v>#VALUE!</v>
      </c>
      <c r="V141" s="96" t="e">
        <f>Odessa!V141+MAX(145,V$2*вспомогат!$J$11)</f>
        <v>#VALUE!</v>
      </c>
      <c r="W141" s="96" t="e">
        <f>Odessa!W141+MAX(145,W$2*вспомогат!$J$11)</f>
        <v>#VALUE!</v>
      </c>
      <c r="X141" s="96" t="e">
        <f>Odessa!X141+MAX(145,X$2*вспомогат!$J$11)</f>
        <v>#VALUE!</v>
      </c>
      <c r="Y141" s="96" t="e">
        <f>Odessa!Y141+MAX(145,Y$2*вспомогат!$J$11)</f>
        <v>#VALUE!</v>
      </c>
      <c r="Z141" s="96" t="e">
        <f>Odessa!Z141+MAX(145,Z$2*вспомогат!$J$11)</f>
        <v>#VALUE!</v>
      </c>
    </row>
    <row r="142" spans="2:26">
      <c r="B142" s="2" t="s">
        <v>223</v>
      </c>
      <c r="C142" s="88" t="s">
        <v>24</v>
      </c>
      <c r="D142" s="89" t="s">
        <v>9</v>
      </c>
      <c r="E142" s="2"/>
      <c r="F142" s="2"/>
      <c r="G142" s="96">
        <f>Odessa!G142+MAX(145,G$2*вспомогат!$J$11)</f>
        <v>324.5090909090909</v>
      </c>
      <c r="H142" s="96">
        <f>Odessa!H142+MAX(145,H$2*вспомогат!$J$11)</f>
        <v>461.0181818181818</v>
      </c>
      <c r="I142" s="96">
        <f>Odessa!I142+MAX(145,I$2*вспомогат!$J$11)</f>
        <v>597.5272727272727</v>
      </c>
      <c r="J142" s="96">
        <f>Odessa!J142+MAX(145,J$2*вспомогат!$J$11)</f>
        <v>734.0363636363636</v>
      </c>
      <c r="K142" s="96">
        <f>Odessa!K142+MAX(145,K$2*вспомогат!$J$11)</f>
        <v>820.5454545454545</v>
      </c>
      <c r="L142" s="96">
        <f>Odessa!L142+MAX(145,L$2*вспомогат!$J$11)</f>
        <v>962.0545454545454</v>
      </c>
      <c r="M142" s="96">
        <f>Odessa!M142+MAX(145,M$2*вспомогат!$J$11)</f>
        <v>1123.5636363636363</v>
      </c>
      <c r="N142" s="96">
        <f>Odessa!N142+MAX(145,N$2*вспомогат!$J$11)</f>
        <v>1285.0727272727272</v>
      </c>
      <c r="O142" s="96">
        <f>Odessa!O142+MAX(145,O$2*вспомогат!$J$11)</f>
        <v>1446.5818181818181</v>
      </c>
      <c r="P142" s="96">
        <f>Odessa!P142+MAX(145,P$2*вспомогат!$J$11)</f>
        <v>1608.090909090909</v>
      </c>
      <c r="Q142" s="96">
        <f>Odessa!Q142+MAX(145,Q$2*вспомогат!$J$11)</f>
        <v>1719.6</v>
      </c>
      <c r="R142" s="96">
        <f>Odessa!R142+MAX(145,R$2*вспомогат!$J$11)</f>
        <v>1881.1090909090908</v>
      </c>
      <c r="S142" s="96">
        <f>Odessa!S142+MAX(145,S$2*вспомогат!$J$11)</f>
        <v>2042.6181818181817</v>
      </c>
      <c r="T142" s="96">
        <f>Odessa!T142+MAX(145,T$2*вспомогат!$J$11)</f>
        <v>2204.1272727272726</v>
      </c>
      <c r="U142" s="96">
        <f>Odessa!U142+MAX(145,U$2*вспомогат!$J$11)</f>
        <v>2365.6363636363635</v>
      </c>
      <c r="V142" s="96">
        <f>Odessa!V142+MAX(145,V$2*вспомогат!$J$11)</f>
        <v>2527.1454545454544</v>
      </c>
      <c r="W142" s="96">
        <f>Odessa!W142+MAX(145,W$2*вспомогат!$J$11)</f>
        <v>2688.6545454545453</v>
      </c>
      <c r="X142" s="96">
        <f>Odessa!X142+MAX(145,X$2*вспомогат!$J$11)</f>
        <v>2850.1636363636362</v>
      </c>
      <c r="Y142" s="96">
        <f>Odessa!Y142+MAX(145,Y$2*вспомогат!$J$11)</f>
        <v>3011.6727272727271</v>
      </c>
      <c r="Z142" s="96">
        <f>Odessa!Z142+MAX(145,Z$2*вспомогат!$J$11)</f>
        <v>3173.181818181818</v>
      </c>
    </row>
    <row r="143" spans="2:26">
      <c r="B143" s="132" t="s">
        <v>291</v>
      </c>
      <c r="C143" s="88" t="s">
        <v>24</v>
      </c>
      <c r="D143" s="89" t="s">
        <v>13</v>
      </c>
      <c r="E143" s="2"/>
      <c r="F143" s="2"/>
      <c r="G143" s="96">
        <f>Odessa!G143+MAX(145,G$2*вспомогат!$J$11)</f>
        <v>283.5090909090909</v>
      </c>
      <c r="H143" s="96">
        <f>Odessa!H143+MAX(145,H$2*вспомогат!$J$11)</f>
        <v>379.0181818181818</v>
      </c>
      <c r="I143" s="96">
        <f>Odessa!I143+MAX(145,I$2*вспомогат!$J$11)</f>
        <v>474.5272727272727</v>
      </c>
      <c r="J143" s="96">
        <f>Odessa!J143+MAX(145,J$2*вспомогат!$J$11)</f>
        <v>570.0363636363636</v>
      </c>
      <c r="K143" s="96">
        <f>Odessa!K143+MAX(145,K$2*вспомогат!$J$11)</f>
        <v>615.5454545454545</v>
      </c>
      <c r="L143" s="96">
        <f>Odessa!L143+MAX(145,L$2*вспомогат!$J$11)</f>
        <v>716.0545454545454</v>
      </c>
      <c r="M143" s="96">
        <f>Odessa!M143+MAX(145,M$2*вспомогат!$J$11)</f>
        <v>836.56363636363631</v>
      </c>
      <c r="N143" s="96">
        <f>Odessa!N143+MAX(145,N$2*вспомогат!$J$11)</f>
        <v>957.07272727272721</v>
      </c>
      <c r="O143" s="96">
        <f>Odessa!O143+MAX(145,O$2*вспомогат!$J$11)</f>
        <v>1077.5818181818181</v>
      </c>
      <c r="P143" s="96">
        <f>Odessa!P143+MAX(145,P$2*вспомогат!$J$11)</f>
        <v>1198.090909090909</v>
      </c>
      <c r="Q143" s="96">
        <f>Odessa!Q143+MAX(145,Q$2*вспомогат!$J$11)</f>
        <v>1268.5999999999999</v>
      </c>
      <c r="R143" s="96">
        <f>Odessa!R143+MAX(145,R$2*вспомогат!$J$11)</f>
        <v>1389.1090909090908</v>
      </c>
      <c r="S143" s="96">
        <f>Odessa!S143+MAX(145,S$2*вспомогат!$J$11)</f>
        <v>1509.6181818181817</v>
      </c>
      <c r="T143" s="96">
        <f>Odessa!T143+MAX(145,T$2*вспомогат!$J$11)</f>
        <v>1630.1272727272726</v>
      </c>
      <c r="U143" s="96">
        <f>Odessa!U143+MAX(145,U$2*вспомогат!$J$11)</f>
        <v>1750.6363636363635</v>
      </c>
      <c r="V143" s="96">
        <f>Odessa!V143+MAX(145,V$2*вспомогат!$J$11)</f>
        <v>1871.1454545454544</v>
      </c>
      <c r="W143" s="96">
        <f>Odessa!W143+MAX(145,W$2*вспомогат!$J$11)</f>
        <v>1991.6545454545453</v>
      </c>
      <c r="X143" s="96">
        <f>Odessa!X143+MAX(145,X$2*вспомогат!$J$11)</f>
        <v>2112.1636363636362</v>
      </c>
      <c r="Y143" s="96">
        <f>Odessa!Y143+MAX(145,Y$2*вспомогат!$J$11)</f>
        <v>2232.6727272727271</v>
      </c>
      <c r="Z143" s="96">
        <f>Odessa!Z143+MAX(145,Z$2*вспомогат!$J$11)</f>
        <v>2353.181818181818</v>
      </c>
    </row>
    <row r="144" spans="2:26">
      <c r="B144" s="132" t="s">
        <v>292</v>
      </c>
      <c r="C144" s="12" t="s">
        <v>24</v>
      </c>
      <c r="D144" s="89" t="s">
        <v>13</v>
      </c>
      <c r="E144" s="2"/>
      <c r="F144" s="2"/>
      <c r="G144" s="96">
        <f>Odessa!G144+MAX(145,G$2*вспомогат!$J$11)</f>
        <v>272.5090909090909</v>
      </c>
      <c r="H144" s="96">
        <f>Odessa!H144+MAX(145,H$2*вспомогат!$J$11)</f>
        <v>357.0181818181818</v>
      </c>
      <c r="I144" s="96">
        <f>Odessa!I144+MAX(145,I$2*вспомогат!$J$11)</f>
        <v>441.5272727272727</v>
      </c>
      <c r="J144" s="96">
        <f>Odessa!J144+MAX(145,J$2*вспомогат!$J$11)</f>
        <v>526.0363636363636</v>
      </c>
      <c r="K144" s="96">
        <f>Odessa!K144+MAX(145,K$2*вспомогат!$J$11)</f>
        <v>560.5454545454545</v>
      </c>
      <c r="L144" s="96">
        <f>Odessa!L144+MAX(145,L$2*вспомогат!$J$11)</f>
        <v>650.0545454545454</v>
      </c>
      <c r="M144" s="96">
        <f>Odessa!M144+MAX(145,M$2*вспомогат!$J$11)</f>
        <v>759.56363636363631</v>
      </c>
      <c r="N144" s="96">
        <f>Odessa!N144+MAX(145,N$2*вспомогат!$J$11)</f>
        <v>869.07272727272721</v>
      </c>
      <c r="O144" s="96">
        <f>Odessa!O144+MAX(145,O$2*вспомогат!$J$11)</f>
        <v>978.58181818181811</v>
      </c>
      <c r="P144" s="96">
        <f>Odessa!P144+MAX(145,P$2*вспомогат!$J$11)</f>
        <v>1088.090909090909</v>
      </c>
      <c r="Q144" s="96">
        <f>Odessa!Q144+MAX(145,Q$2*вспомогат!$J$11)</f>
        <v>1147.5999999999999</v>
      </c>
      <c r="R144" s="96">
        <f>Odessa!R144+MAX(145,R$2*вспомогат!$J$11)</f>
        <v>1257.1090909090908</v>
      </c>
      <c r="S144" s="96">
        <f>Odessa!S144+MAX(145,S$2*вспомогат!$J$11)</f>
        <v>1366.6181818181817</v>
      </c>
      <c r="T144" s="96">
        <f>Odessa!T144+MAX(145,T$2*вспомогат!$J$11)</f>
        <v>1476.1272727272726</v>
      </c>
      <c r="U144" s="96">
        <f>Odessa!U144+MAX(145,U$2*вспомогат!$J$11)</f>
        <v>1585.6363636363635</v>
      </c>
      <c r="V144" s="96">
        <f>Odessa!V144+MAX(145,V$2*вспомогат!$J$11)</f>
        <v>1695.1454545454544</v>
      </c>
      <c r="W144" s="96">
        <f>Odessa!W144+MAX(145,W$2*вспомогат!$J$11)</f>
        <v>1804.6545454545453</v>
      </c>
      <c r="X144" s="96">
        <f>Odessa!X144+MAX(145,X$2*вспомогат!$J$11)</f>
        <v>1914.1636363636362</v>
      </c>
      <c r="Y144" s="96">
        <f>Odessa!Y144+MAX(145,Y$2*вспомогат!$J$11)</f>
        <v>2023.6727272727271</v>
      </c>
      <c r="Z144" s="96">
        <f>Odessa!Z144+MAX(145,Z$2*вспомогат!$J$11)</f>
        <v>2133.181818181818</v>
      </c>
    </row>
    <row r="145" spans="2:26">
      <c r="B145" s="12" t="s">
        <v>33</v>
      </c>
      <c r="C145" s="12" t="s">
        <v>24</v>
      </c>
      <c r="D145" s="89" t="s">
        <v>13</v>
      </c>
      <c r="E145" s="2"/>
      <c r="F145" s="2"/>
      <c r="G145" s="96">
        <f>Odessa!G145+MAX(145,G$2*вспомогат!$J$11)</f>
        <v>283.5090909090909</v>
      </c>
      <c r="H145" s="96">
        <f>Odessa!H145+MAX(145,H$2*вспомогат!$J$11)</f>
        <v>379.0181818181818</v>
      </c>
      <c r="I145" s="96">
        <f>Odessa!I145+MAX(145,I$2*вспомогат!$J$11)</f>
        <v>474.5272727272727</v>
      </c>
      <c r="J145" s="96">
        <f>Odessa!J145+MAX(145,J$2*вспомогат!$J$11)</f>
        <v>570.0363636363636</v>
      </c>
      <c r="K145" s="96">
        <f>Odessa!K145+MAX(145,K$2*вспомогат!$J$11)</f>
        <v>615.5454545454545</v>
      </c>
      <c r="L145" s="96">
        <f>Odessa!L145+MAX(145,L$2*вспомогат!$J$11)</f>
        <v>716.0545454545454</v>
      </c>
      <c r="M145" s="96">
        <f>Odessa!M145+MAX(145,M$2*вспомогат!$J$11)</f>
        <v>836.56363636363631</v>
      </c>
      <c r="N145" s="96">
        <f>Odessa!N145+MAX(145,N$2*вспомогат!$J$11)</f>
        <v>957.07272727272721</v>
      </c>
      <c r="O145" s="96">
        <f>Odessa!O145+MAX(145,O$2*вспомогат!$J$11)</f>
        <v>1077.5818181818181</v>
      </c>
      <c r="P145" s="96">
        <f>Odessa!P145+MAX(145,P$2*вспомогат!$J$11)</f>
        <v>1198.090909090909</v>
      </c>
      <c r="Q145" s="96">
        <f>Odessa!Q145+MAX(145,Q$2*вспомогат!$J$11)</f>
        <v>1268.5999999999999</v>
      </c>
      <c r="R145" s="96">
        <f>Odessa!R145+MAX(145,R$2*вспомогат!$J$11)</f>
        <v>1389.1090909090908</v>
      </c>
      <c r="S145" s="96">
        <f>Odessa!S145+MAX(145,S$2*вспомогат!$J$11)</f>
        <v>1509.6181818181817</v>
      </c>
      <c r="T145" s="96">
        <f>Odessa!T145+MAX(145,T$2*вспомогат!$J$11)</f>
        <v>1630.1272727272726</v>
      </c>
      <c r="U145" s="96">
        <f>Odessa!U145+MAX(145,U$2*вспомогат!$J$11)</f>
        <v>1750.6363636363635</v>
      </c>
      <c r="V145" s="96">
        <f>Odessa!V145+MAX(145,V$2*вспомогат!$J$11)</f>
        <v>1871.1454545454544</v>
      </c>
      <c r="W145" s="96">
        <f>Odessa!W145+MAX(145,W$2*вспомогат!$J$11)</f>
        <v>1991.6545454545453</v>
      </c>
      <c r="X145" s="96">
        <f>Odessa!X145+MAX(145,X$2*вспомогат!$J$11)</f>
        <v>2112.1636363636362</v>
      </c>
      <c r="Y145" s="96">
        <f>Odessa!Y145+MAX(145,Y$2*вспомогат!$J$11)</f>
        <v>2232.6727272727271</v>
      </c>
      <c r="Z145" s="96">
        <f>Odessa!Z145+MAX(145,Z$2*вспомогат!$J$11)</f>
        <v>2353.181818181818</v>
      </c>
    </row>
    <row r="146" spans="2:26">
      <c r="B146" s="2" t="s">
        <v>293</v>
      </c>
      <c r="C146" s="12" t="s">
        <v>24</v>
      </c>
      <c r="D146" s="89" t="s">
        <v>13</v>
      </c>
      <c r="E146" s="2"/>
      <c r="F146" s="2"/>
      <c r="G146" s="96">
        <f>Odessa!G146+MAX(145,G$2*вспомогат!$J$11)</f>
        <v>285.5090909090909</v>
      </c>
      <c r="H146" s="96">
        <f>Odessa!H146+MAX(145,H$2*вспомогат!$J$11)</f>
        <v>383.0181818181818</v>
      </c>
      <c r="I146" s="96">
        <f>Odessa!I146+MAX(145,I$2*вспомогат!$J$11)</f>
        <v>480.5272727272727</v>
      </c>
      <c r="J146" s="96">
        <f>Odessa!J146+MAX(145,J$2*вспомогат!$J$11)</f>
        <v>578.0363636363636</v>
      </c>
      <c r="K146" s="96">
        <f>Odessa!K146+MAX(145,K$2*вспомогат!$J$11)</f>
        <v>625.5454545454545</v>
      </c>
      <c r="L146" s="96">
        <f>Odessa!L146+MAX(145,L$2*вспомогат!$J$11)</f>
        <v>728.0545454545454</v>
      </c>
      <c r="M146" s="96">
        <f>Odessa!M146+MAX(145,M$2*вспомогат!$J$11)</f>
        <v>850.56363636363631</v>
      </c>
      <c r="N146" s="96">
        <f>Odessa!N146+MAX(145,N$2*вспомогат!$J$11)</f>
        <v>973.07272727272721</v>
      </c>
      <c r="O146" s="96">
        <f>Odessa!O146+MAX(145,O$2*вспомогат!$J$11)</f>
        <v>1095.5818181818181</v>
      </c>
      <c r="P146" s="96">
        <f>Odessa!P146+MAX(145,P$2*вспомогат!$J$11)</f>
        <v>1218.090909090909</v>
      </c>
      <c r="Q146" s="96">
        <f>Odessa!Q146+MAX(145,Q$2*вспомогат!$J$11)</f>
        <v>1290.5999999999999</v>
      </c>
      <c r="R146" s="96">
        <f>Odessa!R146+MAX(145,R$2*вспомогат!$J$11)</f>
        <v>1413.1090909090908</v>
      </c>
      <c r="S146" s="96">
        <f>Odessa!S146+MAX(145,S$2*вспомогат!$J$11)</f>
        <v>1535.6181818181817</v>
      </c>
      <c r="T146" s="96">
        <f>Odessa!T146+MAX(145,T$2*вспомогат!$J$11)</f>
        <v>1658.1272727272726</v>
      </c>
      <c r="U146" s="96">
        <f>Odessa!U146+MAX(145,U$2*вспомогат!$J$11)</f>
        <v>1780.6363636363635</v>
      </c>
      <c r="V146" s="96">
        <f>Odessa!V146+MAX(145,V$2*вспомогат!$J$11)</f>
        <v>1903.1454545454544</v>
      </c>
      <c r="W146" s="96">
        <f>Odessa!W146+MAX(145,W$2*вспомогат!$J$11)</f>
        <v>2025.6545454545453</v>
      </c>
      <c r="X146" s="96">
        <f>Odessa!X146+MAX(145,X$2*вспомогат!$J$11)</f>
        <v>2148.1636363636362</v>
      </c>
      <c r="Y146" s="96">
        <f>Odessa!Y146+MAX(145,Y$2*вспомогат!$J$11)</f>
        <v>2270.6727272727271</v>
      </c>
      <c r="Z146" s="96">
        <f>Odessa!Z146+MAX(145,Z$2*вспомогат!$J$11)</f>
        <v>2393.181818181818</v>
      </c>
    </row>
    <row r="147" spans="2:26">
      <c r="B147" s="2" t="s">
        <v>294</v>
      </c>
      <c r="C147" s="12" t="s">
        <v>24</v>
      </c>
      <c r="D147" s="89" t="s">
        <v>13</v>
      </c>
      <c r="E147" s="2"/>
      <c r="F147" s="2"/>
      <c r="G147" s="96">
        <f>Odessa!G147+MAX(145,G$2*вспомогат!$J$11)</f>
        <v>283.5090909090909</v>
      </c>
      <c r="H147" s="96">
        <f>Odessa!H147+MAX(145,H$2*вспомогат!$J$11)</f>
        <v>379.0181818181818</v>
      </c>
      <c r="I147" s="96">
        <f>Odessa!I147+MAX(145,I$2*вспомогат!$J$11)</f>
        <v>474.5272727272727</v>
      </c>
      <c r="J147" s="96">
        <f>Odessa!J147+MAX(145,J$2*вспомогат!$J$11)</f>
        <v>570.0363636363636</v>
      </c>
      <c r="K147" s="96">
        <f>Odessa!K147+MAX(145,K$2*вспомогат!$J$11)</f>
        <v>615.5454545454545</v>
      </c>
      <c r="L147" s="96">
        <f>Odessa!L147+MAX(145,L$2*вспомогат!$J$11)</f>
        <v>716.0545454545454</v>
      </c>
      <c r="M147" s="96">
        <f>Odessa!M147+MAX(145,M$2*вспомогат!$J$11)</f>
        <v>836.56363636363631</v>
      </c>
      <c r="N147" s="96">
        <f>Odessa!N147+MAX(145,N$2*вспомогат!$J$11)</f>
        <v>957.07272727272721</v>
      </c>
      <c r="O147" s="96">
        <f>Odessa!O147+MAX(145,O$2*вспомогат!$J$11)</f>
        <v>1077.5818181818181</v>
      </c>
      <c r="P147" s="96">
        <f>Odessa!P147+MAX(145,P$2*вспомогат!$J$11)</f>
        <v>1198.090909090909</v>
      </c>
      <c r="Q147" s="96">
        <f>Odessa!Q147+MAX(145,Q$2*вспомогат!$J$11)</f>
        <v>1268.5999999999999</v>
      </c>
      <c r="R147" s="96">
        <f>Odessa!R147+MAX(145,R$2*вспомогат!$J$11)</f>
        <v>1389.1090909090908</v>
      </c>
      <c r="S147" s="96">
        <f>Odessa!S147+MAX(145,S$2*вспомогат!$J$11)</f>
        <v>1509.6181818181817</v>
      </c>
      <c r="T147" s="96">
        <f>Odessa!T147+MAX(145,T$2*вспомогат!$J$11)</f>
        <v>1630.1272727272726</v>
      </c>
      <c r="U147" s="96">
        <f>Odessa!U147+MAX(145,U$2*вспомогат!$J$11)</f>
        <v>1750.6363636363635</v>
      </c>
      <c r="V147" s="96">
        <f>Odessa!V147+MAX(145,V$2*вспомогат!$J$11)</f>
        <v>1871.1454545454544</v>
      </c>
      <c r="W147" s="96">
        <f>Odessa!W147+MAX(145,W$2*вспомогат!$J$11)</f>
        <v>1991.6545454545453</v>
      </c>
      <c r="X147" s="96">
        <f>Odessa!X147+MAX(145,X$2*вспомогат!$J$11)</f>
        <v>2112.1636363636362</v>
      </c>
      <c r="Y147" s="96">
        <f>Odessa!Y147+MAX(145,Y$2*вспомогат!$J$11)</f>
        <v>2232.6727272727271</v>
      </c>
      <c r="Z147" s="96">
        <f>Odessa!Z147+MAX(145,Z$2*вспомогат!$J$11)</f>
        <v>2353.181818181818</v>
      </c>
    </row>
    <row r="148" spans="2:26">
      <c r="B148" s="2" t="s">
        <v>295</v>
      </c>
      <c r="C148" s="12" t="s">
        <v>24</v>
      </c>
      <c r="D148" s="89" t="s">
        <v>13</v>
      </c>
      <c r="E148" s="2"/>
      <c r="F148" s="2"/>
      <c r="G148" s="96">
        <f>Odessa!G148+MAX(145,G$2*вспомогат!$J$11)</f>
        <v>272.5090909090909</v>
      </c>
      <c r="H148" s="96">
        <f>Odessa!H148+MAX(145,H$2*вспомогат!$J$11)</f>
        <v>357.0181818181818</v>
      </c>
      <c r="I148" s="96">
        <f>Odessa!I148+MAX(145,I$2*вспомогат!$J$11)</f>
        <v>441.5272727272727</v>
      </c>
      <c r="J148" s="96">
        <f>Odessa!J148+MAX(145,J$2*вспомогат!$J$11)</f>
        <v>526.0363636363636</v>
      </c>
      <c r="K148" s="96">
        <f>Odessa!K148+MAX(145,K$2*вспомогат!$J$11)</f>
        <v>560.5454545454545</v>
      </c>
      <c r="L148" s="96">
        <f>Odessa!L148+MAX(145,L$2*вспомогат!$J$11)</f>
        <v>650.0545454545454</v>
      </c>
      <c r="M148" s="96">
        <f>Odessa!M148+MAX(145,M$2*вспомогат!$J$11)</f>
        <v>759.56363636363631</v>
      </c>
      <c r="N148" s="96">
        <f>Odessa!N148+MAX(145,N$2*вспомогат!$J$11)</f>
        <v>869.07272727272721</v>
      </c>
      <c r="O148" s="96">
        <f>Odessa!O148+MAX(145,O$2*вспомогат!$J$11)</f>
        <v>978.58181818181811</v>
      </c>
      <c r="P148" s="96">
        <f>Odessa!P148+MAX(145,P$2*вспомогат!$J$11)</f>
        <v>1088.090909090909</v>
      </c>
      <c r="Q148" s="96">
        <f>Odessa!Q148+MAX(145,Q$2*вспомогат!$J$11)</f>
        <v>1147.5999999999999</v>
      </c>
      <c r="R148" s="96">
        <f>Odessa!R148+MAX(145,R$2*вспомогат!$J$11)</f>
        <v>1257.1090909090908</v>
      </c>
      <c r="S148" s="96">
        <f>Odessa!S148+MAX(145,S$2*вспомогат!$J$11)</f>
        <v>1366.6181818181817</v>
      </c>
      <c r="T148" s="96">
        <f>Odessa!T148+MAX(145,T$2*вспомогат!$J$11)</f>
        <v>1476.1272727272726</v>
      </c>
      <c r="U148" s="96">
        <f>Odessa!U148+MAX(145,U$2*вспомогат!$J$11)</f>
        <v>1585.6363636363635</v>
      </c>
      <c r="V148" s="96">
        <f>Odessa!V148+MAX(145,V$2*вспомогат!$J$11)</f>
        <v>1695.1454545454544</v>
      </c>
      <c r="W148" s="96">
        <f>Odessa!W148+MAX(145,W$2*вспомогат!$J$11)</f>
        <v>1804.6545454545453</v>
      </c>
      <c r="X148" s="96">
        <f>Odessa!X148+MAX(145,X$2*вспомогат!$J$11)</f>
        <v>1914.1636363636362</v>
      </c>
      <c r="Y148" s="96">
        <f>Odessa!Y148+MAX(145,Y$2*вспомогат!$J$11)</f>
        <v>2023.6727272727271</v>
      </c>
      <c r="Z148" s="96">
        <f>Odessa!Z148+MAX(145,Z$2*вспомогат!$J$11)</f>
        <v>2133.181818181818</v>
      </c>
    </row>
    <row r="149" spans="2:26">
      <c r="B149" s="2" t="s">
        <v>296</v>
      </c>
      <c r="C149" s="12" t="s">
        <v>24</v>
      </c>
      <c r="D149" s="89" t="s">
        <v>13</v>
      </c>
      <c r="E149" s="2"/>
      <c r="F149" s="2"/>
      <c r="G149" s="96">
        <f>Odessa!G149+MAX(145,G$2*вспомогат!$J$11)</f>
        <v>285.5090909090909</v>
      </c>
      <c r="H149" s="96">
        <f>Odessa!H149+MAX(145,H$2*вспомогат!$J$11)</f>
        <v>383.0181818181818</v>
      </c>
      <c r="I149" s="96">
        <f>Odessa!I149+MAX(145,I$2*вспомогат!$J$11)</f>
        <v>480.5272727272727</v>
      </c>
      <c r="J149" s="96">
        <f>Odessa!J149+MAX(145,J$2*вспомогат!$J$11)</f>
        <v>578.0363636363636</v>
      </c>
      <c r="K149" s="96">
        <f>Odessa!K149+MAX(145,K$2*вспомогат!$J$11)</f>
        <v>625.5454545454545</v>
      </c>
      <c r="L149" s="96">
        <f>Odessa!L149+MAX(145,L$2*вспомогат!$J$11)</f>
        <v>728.0545454545454</v>
      </c>
      <c r="M149" s="96">
        <f>Odessa!M149+MAX(145,M$2*вспомогат!$J$11)</f>
        <v>850.56363636363631</v>
      </c>
      <c r="N149" s="96">
        <f>Odessa!N149+MAX(145,N$2*вспомогат!$J$11)</f>
        <v>973.07272727272721</v>
      </c>
      <c r="O149" s="96">
        <f>Odessa!O149+MAX(145,O$2*вспомогат!$J$11)</f>
        <v>1095.5818181818181</v>
      </c>
      <c r="P149" s="96">
        <f>Odessa!P149+MAX(145,P$2*вспомогат!$J$11)</f>
        <v>1218.090909090909</v>
      </c>
      <c r="Q149" s="96">
        <f>Odessa!Q149+MAX(145,Q$2*вспомогат!$J$11)</f>
        <v>1290.5999999999999</v>
      </c>
      <c r="R149" s="96">
        <f>Odessa!R149+MAX(145,R$2*вспомогат!$J$11)</f>
        <v>1413.1090909090908</v>
      </c>
      <c r="S149" s="96">
        <f>Odessa!S149+MAX(145,S$2*вспомогат!$J$11)</f>
        <v>1535.6181818181817</v>
      </c>
      <c r="T149" s="96">
        <f>Odessa!T149+MAX(145,T$2*вспомогат!$J$11)</f>
        <v>1658.1272727272726</v>
      </c>
      <c r="U149" s="96">
        <f>Odessa!U149+MAX(145,U$2*вспомогат!$J$11)</f>
        <v>1780.6363636363635</v>
      </c>
      <c r="V149" s="96">
        <f>Odessa!V149+MAX(145,V$2*вспомогат!$J$11)</f>
        <v>1903.1454545454544</v>
      </c>
      <c r="W149" s="96">
        <f>Odessa!W149+MAX(145,W$2*вспомогат!$J$11)</f>
        <v>2025.6545454545453</v>
      </c>
      <c r="X149" s="96">
        <f>Odessa!X149+MAX(145,X$2*вспомогат!$J$11)</f>
        <v>2148.1636363636362</v>
      </c>
      <c r="Y149" s="96">
        <f>Odessa!Y149+MAX(145,Y$2*вспомогат!$J$11)</f>
        <v>2270.6727272727271</v>
      </c>
      <c r="Z149" s="96">
        <f>Odessa!Z149+MAX(145,Z$2*вспомогат!$J$11)</f>
        <v>2393.181818181818</v>
      </c>
    </row>
    <row r="150" spans="2:26">
      <c r="B150" s="2" t="s">
        <v>224</v>
      </c>
      <c r="C150" s="12" t="s">
        <v>24</v>
      </c>
      <c r="D150" s="89" t="s">
        <v>13</v>
      </c>
      <c r="E150" s="2"/>
      <c r="F150" s="2"/>
      <c r="G150" s="96">
        <f>Odessa!G150+MAX(145,G$2*вспомогат!$J$11)</f>
        <v>283.5090909090909</v>
      </c>
      <c r="H150" s="96">
        <f>Odessa!H150+MAX(145,H$2*вспомогат!$J$11)</f>
        <v>379.0181818181818</v>
      </c>
      <c r="I150" s="96">
        <f>Odessa!I150+MAX(145,I$2*вспомогат!$J$11)</f>
        <v>474.5272727272727</v>
      </c>
      <c r="J150" s="96">
        <f>Odessa!J150+MAX(145,J$2*вспомогат!$J$11)</f>
        <v>570.0363636363636</v>
      </c>
      <c r="K150" s="96">
        <f>Odessa!K150+MAX(145,K$2*вспомогат!$J$11)</f>
        <v>615.5454545454545</v>
      </c>
      <c r="L150" s="96">
        <f>Odessa!L150+MAX(145,L$2*вспомогат!$J$11)</f>
        <v>716.0545454545454</v>
      </c>
      <c r="M150" s="96">
        <f>Odessa!M150+MAX(145,M$2*вспомогат!$J$11)</f>
        <v>836.56363636363631</v>
      </c>
      <c r="N150" s="96">
        <f>Odessa!N150+MAX(145,N$2*вспомогат!$J$11)</f>
        <v>957.07272727272721</v>
      </c>
      <c r="O150" s="96">
        <f>Odessa!O150+MAX(145,O$2*вспомогат!$J$11)</f>
        <v>1077.5818181818181</v>
      </c>
      <c r="P150" s="96">
        <f>Odessa!P150+MAX(145,P$2*вспомогат!$J$11)</f>
        <v>1198.090909090909</v>
      </c>
      <c r="Q150" s="96">
        <f>Odessa!Q150+MAX(145,Q$2*вспомогат!$J$11)</f>
        <v>1268.5999999999999</v>
      </c>
      <c r="R150" s="96">
        <f>Odessa!R150+MAX(145,R$2*вспомогат!$J$11)</f>
        <v>1389.1090909090908</v>
      </c>
      <c r="S150" s="96">
        <f>Odessa!S150+MAX(145,S$2*вспомогат!$J$11)</f>
        <v>1509.6181818181817</v>
      </c>
      <c r="T150" s="96">
        <f>Odessa!T150+MAX(145,T$2*вспомогат!$J$11)</f>
        <v>1630.1272727272726</v>
      </c>
      <c r="U150" s="96">
        <f>Odessa!U150+MAX(145,U$2*вспомогат!$J$11)</f>
        <v>1750.6363636363635</v>
      </c>
      <c r="V150" s="96">
        <f>Odessa!V150+MAX(145,V$2*вспомогат!$J$11)</f>
        <v>1871.1454545454544</v>
      </c>
      <c r="W150" s="96">
        <f>Odessa!W150+MAX(145,W$2*вспомогат!$J$11)</f>
        <v>1991.6545454545453</v>
      </c>
      <c r="X150" s="96">
        <f>Odessa!X150+MAX(145,X$2*вспомогат!$J$11)</f>
        <v>2112.1636363636362</v>
      </c>
      <c r="Y150" s="96">
        <f>Odessa!Y150+MAX(145,Y$2*вспомогат!$J$11)</f>
        <v>2232.6727272727271</v>
      </c>
      <c r="Z150" s="96">
        <f>Odessa!Z150+MAX(145,Z$2*вспомогат!$J$11)</f>
        <v>2353.181818181818</v>
      </c>
    </row>
    <row r="151" spans="2:26">
      <c r="B151" s="132" t="s">
        <v>297</v>
      </c>
      <c r="C151" s="12" t="s">
        <v>24</v>
      </c>
      <c r="D151" s="89" t="s">
        <v>13</v>
      </c>
      <c r="E151" s="2"/>
      <c r="F151" s="2"/>
      <c r="G151" s="96">
        <f>Odessa!G151+MAX(145,G$2*вспомогат!$J$11)</f>
        <v>272.5090909090909</v>
      </c>
      <c r="H151" s="96">
        <f>Odessa!H151+MAX(145,H$2*вспомогат!$J$11)</f>
        <v>357.0181818181818</v>
      </c>
      <c r="I151" s="96">
        <f>Odessa!I151+MAX(145,I$2*вспомогат!$J$11)</f>
        <v>441.5272727272727</v>
      </c>
      <c r="J151" s="96">
        <f>Odessa!J151+MAX(145,J$2*вспомогат!$J$11)</f>
        <v>526.0363636363636</v>
      </c>
      <c r="K151" s="96">
        <f>Odessa!K151+MAX(145,K$2*вспомогат!$J$11)</f>
        <v>560.5454545454545</v>
      </c>
      <c r="L151" s="96">
        <f>Odessa!L151+MAX(145,L$2*вспомогат!$J$11)</f>
        <v>650.0545454545454</v>
      </c>
      <c r="M151" s="96">
        <f>Odessa!M151+MAX(145,M$2*вспомогат!$J$11)</f>
        <v>759.56363636363631</v>
      </c>
      <c r="N151" s="96">
        <f>Odessa!N151+MAX(145,N$2*вспомогат!$J$11)</f>
        <v>869.07272727272721</v>
      </c>
      <c r="O151" s="96">
        <f>Odessa!O151+MAX(145,O$2*вспомогат!$J$11)</f>
        <v>978.58181818181811</v>
      </c>
      <c r="P151" s="96">
        <f>Odessa!P151+MAX(145,P$2*вспомогат!$J$11)</f>
        <v>1088.090909090909</v>
      </c>
      <c r="Q151" s="96">
        <f>Odessa!Q151+MAX(145,Q$2*вспомогат!$J$11)</f>
        <v>1147.5999999999999</v>
      </c>
      <c r="R151" s="96">
        <f>Odessa!R151+MAX(145,R$2*вспомогат!$J$11)</f>
        <v>1257.1090909090908</v>
      </c>
      <c r="S151" s="96">
        <f>Odessa!S151+MAX(145,S$2*вспомогат!$J$11)</f>
        <v>1366.6181818181817</v>
      </c>
      <c r="T151" s="96">
        <f>Odessa!T151+MAX(145,T$2*вспомогат!$J$11)</f>
        <v>1476.1272727272726</v>
      </c>
      <c r="U151" s="96">
        <f>Odessa!U151+MAX(145,U$2*вспомогат!$J$11)</f>
        <v>1585.6363636363635</v>
      </c>
      <c r="V151" s="96">
        <f>Odessa!V151+MAX(145,V$2*вспомогат!$J$11)</f>
        <v>1695.1454545454544</v>
      </c>
      <c r="W151" s="96">
        <f>Odessa!W151+MAX(145,W$2*вспомогат!$J$11)</f>
        <v>1804.6545454545453</v>
      </c>
      <c r="X151" s="96">
        <f>Odessa!X151+MAX(145,X$2*вспомогат!$J$11)</f>
        <v>1914.1636363636362</v>
      </c>
      <c r="Y151" s="96">
        <f>Odessa!Y151+MAX(145,Y$2*вспомогат!$J$11)</f>
        <v>2023.6727272727271</v>
      </c>
      <c r="Z151" s="96">
        <f>Odessa!Z151+MAX(145,Z$2*вспомогат!$J$11)</f>
        <v>2133.181818181818</v>
      </c>
    </row>
    <row r="152" spans="2:26">
      <c r="B152" s="132" t="s">
        <v>298</v>
      </c>
      <c r="C152" s="12" t="s">
        <v>24</v>
      </c>
      <c r="D152" s="89" t="s">
        <v>13</v>
      </c>
      <c r="E152" s="2"/>
      <c r="F152" s="2"/>
      <c r="G152" s="96">
        <f>Odessa!G152+MAX(145,G$2*вспомогат!$J$11)</f>
        <v>272.5090909090909</v>
      </c>
      <c r="H152" s="96">
        <f>Odessa!H152+MAX(145,H$2*вспомогат!$J$11)</f>
        <v>357.0181818181818</v>
      </c>
      <c r="I152" s="96">
        <f>Odessa!I152+MAX(145,I$2*вспомогат!$J$11)</f>
        <v>441.5272727272727</v>
      </c>
      <c r="J152" s="96">
        <f>Odessa!J152+MAX(145,J$2*вспомогат!$J$11)</f>
        <v>526.0363636363636</v>
      </c>
      <c r="K152" s="96">
        <f>Odessa!K152+MAX(145,K$2*вспомогат!$J$11)</f>
        <v>560.5454545454545</v>
      </c>
      <c r="L152" s="96">
        <f>Odessa!L152+MAX(145,L$2*вспомогат!$J$11)</f>
        <v>650.0545454545454</v>
      </c>
      <c r="M152" s="96">
        <f>Odessa!M152+MAX(145,M$2*вспомогат!$J$11)</f>
        <v>759.56363636363631</v>
      </c>
      <c r="N152" s="96">
        <f>Odessa!N152+MAX(145,N$2*вспомогат!$J$11)</f>
        <v>869.07272727272721</v>
      </c>
      <c r="O152" s="96">
        <f>Odessa!O152+MAX(145,O$2*вспомогат!$J$11)</f>
        <v>978.58181818181811</v>
      </c>
      <c r="P152" s="96">
        <f>Odessa!P152+MAX(145,P$2*вспомогат!$J$11)</f>
        <v>1088.090909090909</v>
      </c>
      <c r="Q152" s="96">
        <f>Odessa!Q152+MAX(145,Q$2*вспомогат!$J$11)</f>
        <v>1147.5999999999999</v>
      </c>
      <c r="R152" s="96">
        <f>Odessa!R152+MAX(145,R$2*вспомогат!$J$11)</f>
        <v>1257.1090909090908</v>
      </c>
      <c r="S152" s="96">
        <f>Odessa!S152+MAX(145,S$2*вспомогат!$J$11)</f>
        <v>1366.6181818181817</v>
      </c>
      <c r="T152" s="96">
        <f>Odessa!T152+MAX(145,T$2*вспомогат!$J$11)</f>
        <v>1476.1272727272726</v>
      </c>
      <c r="U152" s="96">
        <f>Odessa!U152+MAX(145,U$2*вспомогат!$J$11)</f>
        <v>1585.6363636363635</v>
      </c>
      <c r="V152" s="96">
        <f>Odessa!V152+MAX(145,V$2*вспомогат!$J$11)</f>
        <v>1695.1454545454544</v>
      </c>
      <c r="W152" s="96">
        <f>Odessa!W152+MAX(145,W$2*вспомогат!$J$11)</f>
        <v>1804.6545454545453</v>
      </c>
      <c r="X152" s="96">
        <f>Odessa!X152+MAX(145,X$2*вспомогат!$J$11)</f>
        <v>1914.1636363636362</v>
      </c>
      <c r="Y152" s="96">
        <f>Odessa!Y152+MAX(145,Y$2*вспомогат!$J$11)</f>
        <v>2023.6727272727271</v>
      </c>
      <c r="Z152" s="96">
        <f>Odessa!Z152+MAX(145,Z$2*вспомогат!$J$11)</f>
        <v>2133.181818181818</v>
      </c>
    </row>
    <row r="153" spans="2:26">
      <c r="B153" s="132" t="s">
        <v>299</v>
      </c>
      <c r="C153" s="12" t="s">
        <v>24</v>
      </c>
      <c r="D153" s="89" t="s">
        <v>13</v>
      </c>
      <c r="E153" s="2"/>
      <c r="F153" s="2"/>
      <c r="G153" s="96">
        <f>Odessa!G153+MAX(145,G$2*вспомогат!$J$11)</f>
        <v>272.5090909090909</v>
      </c>
      <c r="H153" s="96">
        <f>Odessa!H153+MAX(145,H$2*вспомогат!$J$11)</f>
        <v>357.0181818181818</v>
      </c>
      <c r="I153" s="96">
        <f>Odessa!I153+MAX(145,I$2*вспомогат!$J$11)</f>
        <v>441.5272727272727</v>
      </c>
      <c r="J153" s="96">
        <f>Odessa!J153+MAX(145,J$2*вспомогат!$J$11)</f>
        <v>526.0363636363636</v>
      </c>
      <c r="K153" s="96">
        <f>Odessa!K153+MAX(145,K$2*вспомогат!$J$11)</f>
        <v>560.5454545454545</v>
      </c>
      <c r="L153" s="96">
        <f>Odessa!L153+MAX(145,L$2*вспомогат!$J$11)</f>
        <v>650.0545454545454</v>
      </c>
      <c r="M153" s="96">
        <f>Odessa!M153+MAX(145,M$2*вспомогат!$J$11)</f>
        <v>759.56363636363631</v>
      </c>
      <c r="N153" s="96">
        <f>Odessa!N153+MAX(145,N$2*вспомогат!$J$11)</f>
        <v>869.07272727272721</v>
      </c>
      <c r="O153" s="96">
        <f>Odessa!O153+MAX(145,O$2*вспомогат!$J$11)</f>
        <v>978.58181818181811</v>
      </c>
      <c r="P153" s="96">
        <f>Odessa!P153+MAX(145,P$2*вспомогат!$J$11)</f>
        <v>1088.090909090909</v>
      </c>
      <c r="Q153" s="96">
        <f>Odessa!Q153+MAX(145,Q$2*вспомогат!$J$11)</f>
        <v>1147.5999999999999</v>
      </c>
      <c r="R153" s="96">
        <f>Odessa!R153+MAX(145,R$2*вспомогат!$J$11)</f>
        <v>1257.1090909090908</v>
      </c>
      <c r="S153" s="96">
        <f>Odessa!S153+MAX(145,S$2*вспомогат!$J$11)</f>
        <v>1366.6181818181817</v>
      </c>
      <c r="T153" s="96">
        <f>Odessa!T153+MAX(145,T$2*вспомогат!$J$11)</f>
        <v>1476.1272727272726</v>
      </c>
      <c r="U153" s="96">
        <f>Odessa!U153+MAX(145,U$2*вспомогат!$J$11)</f>
        <v>1585.6363636363635</v>
      </c>
      <c r="V153" s="96">
        <f>Odessa!V153+MAX(145,V$2*вспомогат!$J$11)</f>
        <v>1695.1454545454544</v>
      </c>
      <c r="W153" s="96">
        <f>Odessa!W153+MAX(145,W$2*вспомогат!$J$11)</f>
        <v>1804.6545454545453</v>
      </c>
      <c r="X153" s="96">
        <f>Odessa!X153+MAX(145,X$2*вспомогат!$J$11)</f>
        <v>1914.1636363636362</v>
      </c>
      <c r="Y153" s="96">
        <f>Odessa!Y153+MAX(145,Y$2*вспомогат!$J$11)</f>
        <v>2023.6727272727271</v>
      </c>
      <c r="Z153" s="96">
        <f>Odessa!Z153+MAX(145,Z$2*вспомогат!$J$11)</f>
        <v>2133.181818181818</v>
      </c>
    </row>
    <row r="154" spans="2:26">
      <c r="B154" s="136" t="s">
        <v>300</v>
      </c>
      <c r="C154" s="12" t="s">
        <v>24</v>
      </c>
      <c r="D154" s="89" t="s">
        <v>13</v>
      </c>
      <c r="E154" s="2"/>
      <c r="F154" s="2"/>
      <c r="G154" s="96">
        <f>Odessa!G154+MAX(145,G$2*вспомогат!$J$11)</f>
        <v>285.5090909090909</v>
      </c>
      <c r="H154" s="96">
        <f>Odessa!H154+MAX(145,H$2*вспомогат!$J$11)</f>
        <v>383.0181818181818</v>
      </c>
      <c r="I154" s="96">
        <f>Odessa!I154+MAX(145,I$2*вспомогат!$J$11)</f>
        <v>480.5272727272727</v>
      </c>
      <c r="J154" s="96">
        <f>Odessa!J154+MAX(145,J$2*вспомогат!$J$11)</f>
        <v>578.0363636363636</v>
      </c>
      <c r="K154" s="96">
        <f>Odessa!K154+MAX(145,K$2*вспомогат!$J$11)</f>
        <v>625.5454545454545</v>
      </c>
      <c r="L154" s="96">
        <f>Odessa!L154+MAX(145,L$2*вспомогат!$J$11)</f>
        <v>728.0545454545454</v>
      </c>
      <c r="M154" s="96">
        <f>Odessa!M154+MAX(145,M$2*вспомогат!$J$11)</f>
        <v>850.56363636363631</v>
      </c>
      <c r="N154" s="96">
        <f>Odessa!N154+MAX(145,N$2*вспомогат!$J$11)</f>
        <v>973.07272727272721</v>
      </c>
      <c r="O154" s="96">
        <f>Odessa!O154+MAX(145,O$2*вспомогат!$J$11)</f>
        <v>1095.5818181818181</v>
      </c>
      <c r="P154" s="96">
        <f>Odessa!P154+MAX(145,P$2*вспомогат!$J$11)</f>
        <v>1218.090909090909</v>
      </c>
      <c r="Q154" s="96">
        <f>Odessa!Q154+MAX(145,Q$2*вспомогат!$J$11)</f>
        <v>1290.5999999999999</v>
      </c>
      <c r="R154" s="96">
        <f>Odessa!R154+MAX(145,R$2*вспомогат!$J$11)</f>
        <v>1413.1090909090908</v>
      </c>
      <c r="S154" s="96">
        <f>Odessa!S154+MAX(145,S$2*вспомогат!$J$11)</f>
        <v>1535.6181818181817</v>
      </c>
      <c r="T154" s="96">
        <f>Odessa!T154+MAX(145,T$2*вспомогат!$J$11)</f>
        <v>1658.1272727272726</v>
      </c>
      <c r="U154" s="96">
        <f>Odessa!U154+MAX(145,U$2*вспомогат!$J$11)</f>
        <v>1780.6363636363635</v>
      </c>
      <c r="V154" s="96">
        <f>Odessa!V154+MAX(145,V$2*вспомогат!$J$11)</f>
        <v>1903.1454545454544</v>
      </c>
      <c r="W154" s="96">
        <f>Odessa!W154+MAX(145,W$2*вспомогат!$J$11)</f>
        <v>2025.6545454545453</v>
      </c>
      <c r="X154" s="96">
        <f>Odessa!X154+MAX(145,X$2*вспомогат!$J$11)</f>
        <v>2148.1636363636362</v>
      </c>
      <c r="Y154" s="96">
        <f>Odessa!Y154+MAX(145,Y$2*вспомогат!$J$11)</f>
        <v>2270.6727272727271</v>
      </c>
      <c r="Z154" s="96">
        <f>Odessa!Z154+MAX(145,Z$2*вспомогат!$J$11)</f>
        <v>2393.181818181818</v>
      </c>
    </row>
  </sheetData>
  <mergeCells count="1">
    <mergeCell ref="G1:Z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Z154"/>
  <sheetViews>
    <sheetView topLeftCell="A85" workbookViewId="0">
      <selection activeCell="A116" sqref="A116:XFD116"/>
    </sheetView>
  </sheetViews>
  <sheetFormatPr defaultRowHeight="15"/>
  <sheetData>
    <row r="1" spans="2:26" ht="18.75">
      <c r="B1" s="90" t="s">
        <v>198</v>
      </c>
      <c r="C1" s="90" t="s">
        <v>193</v>
      </c>
      <c r="D1" s="91"/>
      <c r="E1" s="91"/>
      <c r="F1" s="91"/>
      <c r="G1" s="157" t="s">
        <v>199</v>
      </c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2:26" ht="51.75">
      <c r="B2" s="85" t="s">
        <v>189</v>
      </c>
      <c r="C2" s="85"/>
      <c r="D2" s="99" t="s">
        <v>190</v>
      </c>
      <c r="E2" s="87" t="s">
        <v>195</v>
      </c>
      <c r="F2" s="87" t="s">
        <v>196</v>
      </c>
      <c r="G2" s="100">
        <v>1</v>
      </c>
      <c r="H2" s="101">
        <v>2</v>
      </c>
      <c r="I2" s="101">
        <v>3</v>
      </c>
      <c r="J2" s="101">
        <v>4</v>
      </c>
      <c r="K2" s="101">
        <v>5</v>
      </c>
      <c r="L2" s="101">
        <v>6</v>
      </c>
      <c r="M2" s="101">
        <v>7</v>
      </c>
      <c r="N2" s="101">
        <v>8</v>
      </c>
      <c r="O2" s="101">
        <v>9</v>
      </c>
      <c r="P2" s="101">
        <v>10</v>
      </c>
      <c r="Q2" s="101">
        <v>11</v>
      </c>
      <c r="R2" s="101">
        <v>12</v>
      </c>
      <c r="S2" s="101">
        <v>13</v>
      </c>
      <c r="T2" s="101">
        <v>14</v>
      </c>
      <c r="U2" s="101">
        <v>15</v>
      </c>
      <c r="V2" s="101">
        <v>16</v>
      </c>
      <c r="W2" s="101">
        <v>17</v>
      </c>
      <c r="X2" s="101">
        <v>18</v>
      </c>
      <c r="Y2" s="101">
        <v>19</v>
      </c>
      <c r="Z2" s="101">
        <v>20</v>
      </c>
    </row>
    <row r="3" spans="2:26">
      <c r="B3" s="88" t="s">
        <v>10</v>
      </c>
      <c r="C3" s="88" t="s">
        <v>11</v>
      </c>
      <c r="D3" s="89" t="s">
        <v>9</v>
      </c>
      <c r="E3" s="94"/>
      <c r="F3" s="95"/>
      <c r="G3" s="96">
        <f>Odessa!G3+MAX(145,G$2*вспомогат!$J$5)</f>
        <v>356.6</v>
      </c>
      <c r="H3" s="96">
        <f>Odessa!H3+MAX(145,H$2*вспомогат!$J$5)</f>
        <v>525.20000000000005</v>
      </c>
      <c r="I3" s="96">
        <f>Odessa!I3+MAX(145,I$2*вспомогат!$J$5)</f>
        <v>693.8</v>
      </c>
      <c r="J3" s="96">
        <f>Odessa!J3+MAX(145,J$2*вспомогат!$J$5)</f>
        <v>862.4</v>
      </c>
      <c r="K3" s="96">
        <f>Odessa!K3+MAX(145,K$2*вспомогат!$J$5)</f>
        <v>1011</v>
      </c>
      <c r="L3" s="96">
        <f>Odessa!L3+MAX(145,L$2*вспомогат!$J$5)</f>
        <v>1214.5999999999999</v>
      </c>
      <c r="M3" s="96">
        <f>Odessa!M3+MAX(145,M$2*вспомогат!$J$5)</f>
        <v>1418.1999999999998</v>
      </c>
      <c r="N3" s="96">
        <f>Odessa!N3+MAX(145,N$2*вспомогат!$J$5)</f>
        <v>1621.8</v>
      </c>
      <c r="O3" s="96">
        <f>Odessa!O3+MAX(145,O$2*вспомогат!$J$5)</f>
        <v>1825.4</v>
      </c>
      <c r="P3" s="96">
        <f>Odessa!P3+MAX(145,P$2*вспомогат!$J$5)</f>
        <v>2029</v>
      </c>
      <c r="Q3" s="96">
        <f>Odessa!Q3+MAX(145,Q$2*вспомогат!$J$5)</f>
        <v>2182.6</v>
      </c>
      <c r="R3" s="96">
        <f>Odessa!R3+MAX(145,R$2*вспомогат!$J$5)</f>
        <v>2386.1999999999998</v>
      </c>
      <c r="S3" s="96">
        <f>Odessa!S3+MAX(145,S$2*вспомогат!$J$5)</f>
        <v>2589.8000000000002</v>
      </c>
      <c r="T3" s="96">
        <f>Odessa!T3+MAX(145,T$2*вспомогат!$J$5)</f>
        <v>2793.3999999999996</v>
      </c>
      <c r="U3" s="96">
        <f>Odessa!U3+MAX(145,U$2*вспомогат!$J$5)</f>
        <v>2997</v>
      </c>
      <c r="V3" s="96">
        <f>Odessa!V3+MAX(145,V$2*вспомогат!$J$5)</f>
        <v>3200.6</v>
      </c>
      <c r="W3" s="96">
        <f>Odessa!W3+MAX(145,W$2*вспомогат!$J$5)</f>
        <v>3404.2</v>
      </c>
      <c r="X3" s="96">
        <f>Odessa!X3+MAX(145,X$2*вспомогат!$J$5)</f>
        <v>3607.8</v>
      </c>
      <c r="Y3" s="96">
        <f>Odessa!Y3+MAX(145,Y$2*вспомогат!$J$5)</f>
        <v>3811.3999999999996</v>
      </c>
      <c r="Z3" s="96">
        <f>Odessa!Z3+MAX(145,Z$2*вспомогат!$J$5)</f>
        <v>4015</v>
      </c>
    </row>
    <row r="4" spans="2:26">
      <c r="B4" s="88" t="s">
        <v>12</v>
      </c>
      <c r="C4" s="88" t="s">
        <v>11</v>
      </c>
      <c r="D4" s="89" t="s">
        <v>13</v>
      </c>
      <c r="E4" s="94"/>
      <c r="F4" s="95"/>
      <c r="G4" s="96">
        <f>Odessa!G4+MAX(145,G$2*вспомогат!$J$5)</f>
        <v>307.5090909090909</v>
      </c>
      <c r="H4" s="96">
        <f>Odessa!H4+MAX(145,H$2*вспомогат!$J$5)</f>
        <v>427.0181818181818</v>
      </c>
      <c r="I4" s="96">
        <f>Odessa!I4+MAX(145,I$2*вспомогат!$J$5)</f>
        <v>546.5272727272727</v>
      </c>
      <c r="J4" s="96">
        <f>Odessa!J4+MAX(145,J$2*вспомогат!$J$5)</f>
        <v>666.0363636363636</v>
      </c>
      <c r="K4" s="96">
        <f>Odessa!K4+MAX(145,K$2*вспомогат!$J$5)</f>
        <v>765.5454545454545</v>
      </c>
      <c r="L4" s="96">
        <f>Odessa!L4+MAX(145,L$2*вспомогат!$J$5)</f>
        <v>920.0545454545454</v>
      </c>
      <c r="M4" s="96">
        <f>Odessa!M4+MAX(145,M$2*вспомогат!$J$5)</f>
        <v>1074.5636363636363</v>
      </c>
      <c r="N4" s="96">
        <f>Odessa!N4+MAX(145,N$2*вспомогат!$J$5)</f>
        <v>1229.0727272727272</v>
      </c>
      <c r="O4" s="96">
        <f>Odessa!O4+MAX(145,O$2*вспомогат!$J$5)</f>
        <v>1383.5818181818181</v>
      </c>
      <c r="P4" s="96">
        <f>Odessa!P4+MAX(145,P$2*вспомогат!$J$5)</f>
        <v>1538.090909090909</v>
      </c>
      <c r="Q4" s="96">
        <f>Odessa!Q4+MAX(145,Q$2*вспомогат!$J$5)</f>
        <v>1642.6</v>
      </c>
      <c r="R4" s="96">
        <f>Odessa!R4+MAX(145,R$2*вспомогат!$J$5)</f>
        <v>1797.1090909090908</v>
      </c>
      <c r="S4" s="96">
        <f>Odessa!S4+MAX(145,S$2*вспомогат!$J$5)</f>
        <v>1951.6181818181817</v>
      </c>
      <c r="T4" s="96">
        <f>Odessa!T4+MAX(145,T$2*вспомогат!$J$5)</f>
        <v>2106.1272727272726</v>
      </c>
      <c r="U4" s="96">
        <f>Odessa!U4+MAX(145,U$2*вспомогат!$J$5)</f>
        <v>2260.6363636363635</v>
      </c>
      <c r="V4" s="96">
        <f>Odessa!V4+MAX(145,V$2*вспомогат!$J$5)</f>
        <v>2415.1454545454544</v>
      </c>
      <c r="W4" s="96">
        <f>Odessa!W4+MAX(145,W$2*вспомогат!$J$5)</f>
        <v>2569.6545454545453</v>
      </c>
      <c r="X4" s="96">
        <f>Odessa!X4+MAX(145,X$2*вспомогат!$J$5)</f>
        <v>2724.1636363636362</v>
      </c>
      <c r="Y4" s="96">
        <f>Odessa!Y4+MAX(145,Y$2*вспомогат!$J$5)</f>
        <v>2878.6727272727271</v>
      </c>
      <c r="Z4" s="96">
        <f>Odessa!Z4+MAX(145,Z$2*вспомогат!$J$5)</f>
        <v>3033.181818181818</v>
      </c>
    </row>
    <row r="5" spans="2:26">
      <c r="B5" s="88" t="s">
        <v>14</v>
      </c>
      <c r="C5" s="88" t="s">
        <v>11</v>
      </c>
      <c r="D5" s="89" t="s">
        <v>13</v>
      </c>
      <c r="E5" s="94"/>
      <c r="F5" s="95"/>
      <c r="G5" s="96">
        <f>Odessa!G5+MAX(145,G$2*вспомогат!$J$5)</f>
        <v>332.5090909090909</v>
      </c>
      <c r="H5" s="96">
        <f>Odessa!H5+MAX(145,H$2*вспомогат!$J$5)</f>
        <v>477.0181818181818</v>
      </c>
      <c r="I5" s="96">
        <f>Odessa!I5+MAX(145,I$2*вспомогат!$J$5)</f>
        <v>621.5272727272727</v>
      </c>
      <c r="J5" s="96">
        <f>Odessa!J5+MAX(145,J$2*вспомогат!$J$5)</f>
        <v>766.0363636363636</v>
      </c>
      <c r="K5" s="96">
        <f>Odessa!K5+MAX(145,K$2*вспомогат!$J$5)</f>
        <v>890.5454545454545</v>
      </c>
      <c r="L5" s="96">
        <f>Odessa!L5+MAX(145,L$2*вспомогат!$J$5)</f>
        <v>1070.0545454545454</v>
      </c>
      <c r="M5" s="96">
        <f>Odessa!M5+MAX(145,M$2*вспомогат!$J$5)</f>
        <v>1249.5636363636363</v>
      </c>
      <c r="N5" s="96">
        <f>Odessa!N5+MAX(145,N$2*вспомогат!$J$5)</f>
        <v>1429.0727272727272</v>
      </c>
      <c r="O5" s="96">
        <f>Odessa!O5+MAX(145,O$2*вспомогат!$J$5)</f>
        <v>1608.5818181818181</v>
      </c>
      <c r="P5" s="96">
        <f>Odessa!P5+MAX(145,P$2*вспомогат!$J$5)</f>
        <v>1788.090909090909</v>
      </c>
      <c r="Q5" s="96">
        <f>Odessa!Q5+MAX(145,Q$2*вспомогат!$J$5)</f>
        <v>1917.6</v>
      </c>
      <c r="R5" s="96">
        <f>Odessa!R5+MAX(145,R$2*вспомогат!$J$5)</f>
        <v>2097.1090909090908</v>
      </c>
      <c r="S5" s="96">
        <f>Odessa!S5+MAX(145,S$2*вспомогат!$J$5)</f>
        <v>2276.6181818181817</v>
      </c>
      <c r="T5" s="96">
        <f>Odessa!T5+MAX(145,T$2*вспомогат!$J$5)</f>
        <v>2456.1272727272726</v>
      </c>
      <c r="U5" s="96">
        <f>Odessa!U5+MAX(145,U$2*вспомогат!$J$5)</f>
        <v>2635.6363636363635</v>
      </c>
      <c r="V5" s="96">
        <f>Odessa!V5+MAX(145,V$2*вспомогат!$J$5)</f>
        <v>2815.1454545454544</v>
      </c>
      <c r="W5" s="96">
        <f>Odessa!W5+MAX(145,W$2*вспомогат!$J$5)</f>
        <v>2994.6545454545453</v>
      </c>
      <c r="X5" s="96">
        <f>Odessa!X5+MAX(145,X$2*вспомогат!$J$5)</f>
        <v>3174.1636363636362</v>
      </c>
      <c r="Y5" s="96">
        <f>Odessa!Y5+MAX(145,Y$2*вспомогат!$J$5)</f>
        <v>3353.6727272727271</v>
      </c>
      <c r="Z5" s="96">
        <f>Odessa!Z5+MAX(145,Z$2*вспомогат!$J$5)</f>
        <v>3533.181818181818</v>
      </c>
    </row>
    <row r="6" spans="2:26">
      <c r="B6" s="88" t="s">
        <v>15</v>
      </c>
      <c r="C6" s="88" t="s">
        <v>11</v>
      </c>
      <c r="D6" s="89" t="s">
        <v>13</v>
      </c>
      <c r="E6" s="94"/>
      <c r="F6" s="95"/>
      <c r="G6" s="96">
        <f>Odessa!G6+MAX(145,G$2*вспомогат!$J$5)</f>
        <v>307.5090909090909</v>
      </c>
      <c r="H6" s="96">
        <f>Odessa!H6+MAX(145,H$2*вспомогат!$J$5)</f>
        <v>427.0181818181818</v>
      </c>
      <c r="I6" s="96">
        <f>Odessa!I6+MAX(145,I$2*вспомогат!$J$5)</f>
        <v>546.5272727272727</v>
      </c>
      <c r="J6" s="96">
        <f>Odessa!J6+MAX(145,J$2*вспомогат!$J$5)</f>
        <v>666.0363636363636</v>
      </c>
      <c r="K6" s="96">
        <f>Odessa!K6+MAX(145,K$2*вспомогат!$J$5)</f>
        <v>765.5454545454545</v>
      </c>
      <c r="L6" s="96">
        <f>Odessa!L6+MAX(145,L$2*вспомогат!$J$5)</f>
        <v>920.0545454545454</v>
      </c>
      <c r="M6" s="96">
        <f>Odessa!M6+MAX(145,M$2*вспомогат!$J$5)</f>
        <v>1074.5636363636363</v>
      </c>
      <c r="N6" s="96">
        <f>Odessa!N6+MAX(145,N$2*вспомогат!$J$5)</f>
        <v>1229.0727272727272</v>
      </c>
      <c r="O6" s="96">
        <f>Odessa!O6+MAX(145,O$2*вспомогат!$J$5)</f>
        <v>1383.5818181818181</v>
      </c>
      <c r="P6" s="96">
        <f>Odessa!P6+MAX(145,P$2*вспомогат!$J$5)</f>
        <v>1538.090909090909</v>
      </c>
      <c r="Q6" s="96">
        <f>Odessa!Q6+MAX(145,Q$2*вспомогат!$J$5)</f>
        <v>1642.6</v>
      </c>
      <c r="R6" s="96">
        <f>Odessa!R6+MAX(145,R$2*вспомогат!$J$5)</f>
        <v>1797.1090909090908</v>
      </c>
      <c r="S6" s="96">
        <f>Odessa!S6+MAX(145,S$2*вспомогат!$J$5)</f>
        <v>1951.6181818181817</v>
      </c>
      <c r="T6" s="96">
        <f>Odessa!T6+MAX(145,T$2*вспомогат!$J$5)</f>
        <v>2106.1272727272726</v>
      </c>
      <c r="U6" s="96">
        <f>Odessa!U6+MAX(145,U$2*вспомогат!$J$5)</f>
        <v>2260.6363636363635</v>
      </c>
      <c r="V6" s="96">
        <f>Odessa!V6+MAX(145,V$2*вспомогат!$J$5)</f>
        <v>2415.1454545454544</v>
      </c>
      <c r="W6" s="96">
        <f>Odessa!W6+MAX(145,W$2*вспомогат!$J$5)</f>
        <v>2569.6545454545453</v>
      </c>
      <c r="X6" s="96">
        <f>Odessa!X6+MAX(145,X$2*вспомогат!$J$5)</f>
        <v>2724.1636363636362</v>
      </c>
      <c r="Y6" s="96">
        <f>Odessa!Y6+MAX(145,Y$2*вспомогат!$J$5)</f>
        <v>2878.6727272727271</v>
      </c>
      <c r="Z6" s="96">
        <f>Odessa!Z6+MAX(145,Z$2*вспомогат!$J$5)</f>
        <v>3033.181818181818</v>
      </c>
    </row>
    <row r="7" spans="2:26">
      <c r="B7" s="88" t="s">
        <v>16</v>
      </c>
      <c r="C7" s="88" t="s">
        <v>11</v>
      </c>
      <c r="D7" s="89" t="s">
        <v>13</v>
      </c>
      <c r="E7" s="94"/>
      <c r="F7" s="95"/>
      <c r="G7" s="96">
        <f>Odessa!G7+MAX(145,G$2*вспомогат!$J$5)</f>
        <v>307.5090909090909</v>
      </c>
      <c r="H7" s="96">
        <f>Odessa!H7+MAX(145,H$2*вспомогат!$J$5)</f>
        <v>427.0181818181818</v>
      </c>
      <c r="I7" s="96">
        <f>Odessa!I7+MAX(145,I$2*вспомогат!$J$5)</f>
        <v>546.5272727272727</v>
      </c>
      <c r="J7" s="96">
        <f>Odessa!J7+MAX(145,J$2*вспомогат!$J$5)</f>
        <v>666.0363636363636</v>
      </c>
      <c r="K7" s="96">
        <f>Odessa!K7+MAX(145,K$2*вспомогат!$J$5)</f>
        <v>765.5454545454545</v>
      </c>
      <c r="L7" s="96">
        <f>Odessa!L7+MAX(145,L$2*вспомогат!$J$5)</f>
        <v>920.0545454545454</v>
      </c>
      <c r="M7" s="96">
        <f>Odessa!M7+MAX(145,M$2*вспомогат!$J$5)</f>
        <v>1074.5636363636363</v>
      </c>
      <c r="N7" s="96">
        <f>Odessa!N7+MAX(145,N$2*вспомогат!$J$5)</f>
        <v>1229.0727272727272</v>
      </c>
      <c r="O7" s="96">
        <f>Odessa!O7+MAX(145,O$2*вспомогат!$J$5)</f>
        <v>1383.5818181818181</v>
      </c>
      <c r="P7" s="96">
        <f>Odessa!P7+MAX(145,P$2*вспомогат!$J$5)</f>
        <v>1538.090909090909</v>
      </c>
      <c r="Q7" s="96">
        <f>Odessa!Q7+MAX(145,Q$2*вспомогат!$J$5)</f>
        <v>1642.6</v>
      </c>
      <c r="R7" s="96">
        <f>Odessa!R7+MAX(145,R$2*вспомогат!$J$5)</f>
        <v>1797.1090909090908</v>
      </c>
      <c r="S7" s="96">
        <f>Odessa!S7+MAX(145,S$2*вспомогат!$J$5)</f>
        <v>1951.6181818181817</v>
      </c>
      <c r="T7" s="96">
        <f>Odessa!T7+MAX(145,T$2*вспомогат!$J$5)</f>
        <v>2106.1272727272726</v>
      </c>
      <c r="U7" s="96">
        <f>Odessa!U7+MAX(145,U$2*вспомогат!$J$5)</f>
        <v>2260.6363636363635</v>
      </c>
      <c r="V7" s="96">
        <f>Odessa!V7+MAX(145,V$2*вспомогат!$J$5)</f>
        <v>2415.1454545454544</v>
      </c>
      <c r="W7" s="96">
        <f>Odessa!W7+MAX(145,W$2*вспомогат!$J$5)</f>
        <v>2569.6545454545453</v>
      </c>
      <c r="X7" s="96">
        <f>Odessa!X7+MAX(145,X$2*вспомогат!$J$5)</f>
        <v>2724.1636363636362</v>
      </c>
      <c r="Y7" s="96">
        <f>Odessa!Y7+MAX(145,Y$2*вспомогат!$J$5)</f>
        <v>2878.6727272727271</v>
      </c>
      <c r="Z7" s="96">
        <f>Odessa!Z7+MAX(145,Z$2*вспомогат!$J$5)</f>
        <v>3033.181818181818</v>
      </c>
    </row>
    <row r="8" spans="2:26">
      <c r="B8" s="88" t="s">
        <v>17</v>
      </c>
      <c r="C8" s="88" t="s">
        <v>18</v>
      </c>
      <c r="D8" s="89" t="s">
        <v>9</v>
      </c>
      <c r="E8" s="94"/>
      <c r="F8" s="95"/>
      <c r="G8" s="96">
        <f>Odessa!G8+MAX(145,G$2*вспомогат!$J$5)</f>
        <v>318.60000000000002</v>
      </c>
      <c r="H8" s="96">
        <f>Odessa!H8+MAX(145,H$2*вспомогат!$J$5)</f>
        <v>449.2</v>
      </c>
      <c r="I8" s="96">
        <f>Odessa!I8+MAX(145,I$2*вспомогат!$J$5)</f>
        <v>579.79999999999995</v>
      </c>
      <c r="J8" s="96">
        <f>Odessa!J8+MAX(145,J$2*вспомогат!$J$5)</f>
        <v>710.4</v>
      </c>
      <c r="K8" s="96">
        <f>Odessa!K8+MAX(145,K$2*вспомогат!$J$5)</f>
        <v>821</v>
      </c>
      <c r="L8" s="96">
        <f>Odessa!L8+MAX(145,L$2*вспомогат!$J$5)</f>
        <v>986.59999999999991</v>
      </c>
      <c r="M8" s="96">
        <f>Odessa!M8+MAX(145,M$2*вспомогат!$J$5)</f>
        <v>1152.1999999999998</v>
      </c>
      <c r="N8" s="96">
        <f>Odessa!N8+MAX(145,N$2*вспомогат!$J$5)</f>
        <v>1317.8</v>
      </c>
      <c r="O8" s="96">
        <f>Odessa!O8+MAX(145,O$2*вспомогат!$J$5)</f>
        <v>1483.4</v>
      </c>
      <c r="P8" s="96">
        <f>Odessa!P8+MAX(145,P$2*вспомогат!$J$5)</f>
        <v>1649</v>
      </c>
      <c r="Q8" s="96">
        <f>Odessa!Q8+MAX(145,Q$2*вспомогат!$J$5)</f>
        <v>1764.6</v>
      </c>
      <c r="R8" s="96">
        <f>Odessa!R8+MAX(145,R$2*вспомогат!$J$5)</f>
        <v>1930.1999999999998</v>
      </c>
      <c r="S8" s="96">
        <f>Odessa!S8+MAX(145,S$2*вспомогат!$J$5)</f>
        <v>2095.8000000000002</v>
      </c>
      <c r="T8" s="96">
        <f>Odessa!T8+MAX(145,T$2*вспомогат!$J$5)</f>
        <v>2261.3999999999996</v>
      </c>
      <c r="U8" s="96">
        <f>Odessa!U8+MAX(145,U$2*вспомогат!$J$5)</f>
        <v>2427</v>
      </c>
      <c r="V8" s="96">
        <f>Odessa!V8+MAX(145,V$2*вспомогат!$J$5)</f>
        <v>2592.6</v>
      </c>
      <c r="W8" s="96">
        <f>Odessa!W8+MAX(145,W$2*вспомогат!$J$5)</f>
        <v>2758.2</v>
      </c>
      <c r="X8" s="96">
        <f>Odessa!X8+MAX(145,X$2*вспомогат!$J$5)</f>
        <v>2923.8</v>
      </c>
      <c r="Y8" s="96">
        <f>Odessa!Y8+MAX(145,Y$2*вспомогат!$J$5)</f>
        <v>3089.3999999999996</v>
      </c>
      <c r="Z8" s="96">
        <f>Odessa!Z8+MAX(145,Z$2*вспомогат!$J$5)</f>
        <v>3255</v>
      </c>
    </row>
    <row r="9" spans="2:26">
      <c r="B9" s="88" t="s">
        <v>19</v>
      </c>
      <c r="C9" s="88" t="s">
        <v>20</v>
      </c>
      <c r="D9" s="89" t="s">
        <v>9</v>
      </c>
      <c r="E9" s="94"/>
      <c r="F9" s="95"/>
      <c r="G9" s="96">
        <f>Odessa!G9+MAX(145,G$2*вспомогат!$J$5)</f>
        <v>328.6</v>
      </c>
      <c r="H9" s="96">
        <f>Odessa!H9+MAX(145,H$2*вспомогат!$J$5)</f>
        <v>469.2</v>
      </c>
      <c r="I9" s="96">
        <f>Odessa!I9+MAX(145,I$2*вспомогат!$J$5)</f>
        <v>609.79999999999995</v>
      </c>
      <c r="J9" s="96">
        <f>Odessa!J9+MAX(145,J$2*вспомогат!$J$5)</f>
        <v>750.4</v>
      </c>
      <c r="K9" s="96">
        <f>Odessa!K9+MAX(145,K$2*вспомогат!$J$5)</f>
        <v>871</v>
      </c>
      <c r="L9" s="96">
        <f>Odessa!L9+MAX(145,L$2*вспомогат!$J$5)</f>
        <v>1046.5999999999999</v>
      </c>
      <c r="M9" s="96">
        <f>Odessa!M9+MAX(145,M$2*вспомогат!$J$5)</f>
        <v>1222.1999999999998</v>
      </c>
      <c r="N9" s="96">
        <f>Odessa!N9+MAX(145,N$2*вспомогат!$J$5)</f>
        <v>1397.8</v>
      </c>
      <c r="O9" s="96">
        <f>Odessa!O9+MAX(145,O$2*вспомогат!$J$5)</f>
        <v>1573.4</v>
      </c>
      <c r="P9" s="96">
        <f>Odessa!P9+MAX(145,P$2*вспомогат!$J$5)</f>
        <v>1749</v>
      </c>
      <c r="Q9" s="96">
        <f>Odessa!Q9+MAX(145,Q$2*вспомогат!$J$5)</f>
        <v>1874.6</v>
      </c>
      <c r="R9" s="96">
        <f>Odessa!R9+MAX(145,R$2*вспомогат!$J$5)</f>
        <v>2050.1999999999998</v>
      </c>
      <c r="S9" s="96">
        <f>Odessa!S9+MAX(145,S$2*вспомогат!$J$5)</f>
        <v>2225.8000000000002</v>
      </c>
      <c r="T9" s="96">
        <f>Odessa!T9+MAX(145,T$2*вспомогат!$J$5)</f>
        <v>2401.3999999999996</v>
      </c>
      <c r="U9" s="96">
        <f>Odessa!U9+MAX(145,U$2*вспомогат!$J$5)</f>
        <v>2577</v>
      </c>
      <c r="V9" s="96">
        <f>Odessa!V9+MAX(145,V$2*вспомогат!$J$5)</f>
        <v>2752.6</v>
      </c>
      <c r="W9" s="96">
        <f>Odessa!W9+MAX(145,W$2*вспомогат!$J$5)</f>
        <v>2928.2</v>
      </c>
      <c r="X9" s="96">
        <f>Odessa!X9+MAX(145,X$2*вспомогат!$J$5)</f>
        <v>3103.8</v>
      </c>
      <c r="Y9" s="96">
        <f>Odessa!Y9+MAX(145,Y$2*вспомогат!$J$5)</f>
        <v>3279.3999999999996</v>
      </c>
      <c r="Z9" s="96">
        <f>Odessa!Z9+MAX(145,Z$2*вспомогат!$J$5)</f>
        <v>3455</v>
      </c>
    </row>
    <row r="10" spans="2:26">
      <c r="B10" s="88" t="s">
        <v>21</v>
      </c>
      <c r="C10" s="88" t="s">
        <v>22</v>
      </c>
      <c r="D10" s="89" t="s">
        <v>13</v>
      </c>
      <c r="E10" s="94"/>
      <c r="F10" s="95"/>
      <c r="G10" s="96">
        <f>Odessa!G10+MAX(145,G$2*вспомогат!$J$5)</f>
        <v>420.5090909090909</v>
      </c>
      <c r="H10" s="96">
        <f>Odessa!H10+MAX(145,H$2*вспомогат!$J$5)</f>
        <v>653.0181818181818</v>
      </c>
      <c r="I10" s="96">
        <f>Odessa!I10+MAX(145,I$2*вспомогат!$J$5)</f>
        <v>885.5272727272727</v>
      </c>
      <c r="J10" s="96">
        <f>Odessa!J10+MAX(145,J$2*вспомогат!$J$5)</f>
        <v>1118.0363636363636</v>
      </c>
      <c r="K10" s="96">
        <f>Odessa!K10+MAX(145,K$2*вспомогат!$J$5)</f>
        <v>1330.5454545454545</v>
      </c>
      <c r="L10" s="96">
        <f>Odessa!L10+MAX(145,L$2*вспомогат!$J$5)</f>
        <v>1598.0545454545454</v>
      </c>
      <c r="M10" s="96">
        <f>Odessa!M10+MAX(145,M$2*вспомогат!$J$5)</f>
        <v>1865.5636363636363</v>
      </c>
      <c r="N10" s="96">
        <f>Odessa!N10+MAX(145,N$2*вспомогат!$J$5)</f>
        <v>2133.0727272727272</v>
      </c>
      <c r="O10" s="96">
        <f>Odessa!O10+MAX(145,O$2*вспомогат!$J$5)</f>
        <v>2400.5818181818181</v>
      </c>
      <c r="P10" s="96">
        <f>Odessa!P10+MAX(145,P$2*вспомогат!$J$5)</f>
        <v>2668.090909090909</v>
      </c>
      <c r="Q10" s="96">
        <f>Odessa!Q10+MAX(145,Q$2*вспомогат!$J$5)</f>
        <v>2885.6</v>
      </c>
      <c r="R10" s="96">
        <f>Odessa!R10+MAX(145,R$2*вспомогат!$J$5)</f>
        <v>3153.1090909090908</v>
      </c>
      <c r="S10" s="96">
        <f>Odessa!S10+MAX(145,S$2*вспомогат!$J$5)</f>
        <v>3420.6181818181817</v>
      </c>
      <c r="T10" s="96">
        <f>Odessa!T10+MAX(145,T$2*вспомогат!$J$5)</f>
        <v>3688.1272727272726</v>
      </c>
      <c r="U10" s="96">
        <f>Odessa!U10+MAX(145,U$2*вспомогат!$J$5)</f>
        <v>3955.6363636363635</v>
      </c>
      <c r="V10" s="96">
        <f>Odessa!V10+MAX(145,V$2*вспомогат!$J$5)</f>
        <v>4223.1454545454544</v>
      </c>
      <c r="W10" s="96">
        <f>Odessa!W10+MAX(145,W$2*вспомогат!$J$5)</f>
        <v>4490.6545454545449</v>
      </c>
      <c r="X10" s="96">
        <f>Odessa!X10+MAX(145,X$2*вспомогат!$J$5)</f>
        <v>4758.1636363636362</v>
      </c>
      <c r="Y10" s="96">
        <f>Odessa!Y10+MAX(145,Y$2*вспомогат!$J$5)</f>
        <v>5025.6727272727276</v>
      </c>
      <c r="Z10" s="96">
        <f>Odessa!Z10+MAX(145,Z$2*вспомогат!$J$5)</f>
        <v>5293.181818181818</v>
      </c>
    </row>
    <row r="11" spans="2:26">
      <c r="B11" s="88" t="s">
        <v>23</v>
      </c>
      <c r="C11" s="88" t="s">
        <v>24</v>
      </c>
      <c r="D11" s="89" t="s">
        <v>13</v>
      </c>
      <c r="E11" s="94"/>
      <c r="F11" s="95"/>
      <c r="G11" s="96">
        <f>Odessa!G11+MAX(145,G$2*вспомогат!$J$5)</f>
        <v>280.5090909090909</v>
      </c>
      <c r="H11" s="96">
        <f>Odessa!H11+MAX(145,H$2*вспомогат!$J$5)</f>
        <v>373.0181818181818</v>
      </c>
      <c r="I11" s="96">
        <f>Odessa!I11+MAX(145,I$2*вспомогат!$J$5)</f>
        <v>465.5272727272727</v>
      </c>
      <c r="J11" s="96">
        <f>Odessa!J11+MAX(145,J$2*вспомогат!$J$5)</f>
        <v>558.0363636363636</v>
      </c>
      <c r="K11" s="96">
        <f>Odessa!K11+MAX(145,K$2*вспомогат!$J$5)</f>
        <v>630.5454545454545</v>
      </c>
      <c r="L11" s="96">
        <f>Odessa!L11+MAX(145,L$2*вспомогат!$J$5)</f>
        <v>758.0545454545454</v>
      </c>
      <c r="M11" s="96">
        <f>Odessa!M11+MAX(145,M$2*вспомогат!$J$5)</f>
        <v>885.56363636363631</v>
      </c>
      <c r="N11" s="96">
        <f>Odessa!N11+MAX(145,N$2*вспомогат!$J$5)</f>
        <v>1013.0727272727272</v>
      </c>
      <c r="O11" s="96">
        <f>Odessa!O11+MAX(145,O$2*вспомогат!$J$5)</f>
        <v>1140.5818181818181</v>
      </c>
      <c r="P11" s="96">
        <f>Odessa!P11+MAX(145,P$2*вспомогат!$J$5)</f>
        <v>1268.090909090909</v>
      </c>
      <c r="Q11" s="96">
        <f>Odessa!Q11+MAX(145,Q$2*вспомогат!$J$5)</f>
        <v>1345.6</v>
      </c>
      <c r="R11" s="96">
        <f>Odessa!R11+MAX(145,R$2*вспомогат!$J$5)</f>
        <v>1473.1090909090908</v>
      </c>
      <c r="S11" s="96">
        <f>Odessa!S11+MAX(145,S$2*вспомогат!$J$5)</f>
        <v>1600.6181818181817</v>
      </c>
      <c r="T11" s="96">
        <f>Odessa!T11+MAX(145,T$2*вспомогат!$J$5)</f>
        <v>1728.1272727272726</v>
      </c>
      <c r="U11" s="96">
        <f>Odessa!U11+MAX(145,U$2*вспомогат!$J$5)</f>
        <v>1855.6363636363635</v>
      </c>
      <c r="V11" s="96">
        <f>Odessa!V11+MAX(145,V$2*вспомогат!$J$5)</f>
        <v>1983.1454545454544</v>
      </c>
      <c r="W11" s="96">
        <f>Odessa!W11+MAX(145,W$2*вспомогат!$J$5)</f>
        <v>2110.6545454545453</v>
      </c>
      <c r="X11" s="96">
        <f>Odessa!X11+MAX(145,X$2*вспомогат!$J$5)</f>
        <v>2238.1636363636362</v>
      </c>
      <c r="Y11" s="96">
        <f>Odessa!Y11+MAX(145,Y$2*вспомогат!$J$5)</f>
        <v>2365.6727272727271</v>
      </c>
      <c r="Z11" s="96">
        <f>Odessa!Z11+MAX(145,Z$2*вспомогат!$J$5)</f>
        <v>2493.181818181818</v>
      </c>
    </row>
    <row r="12" spans="2:26">
      <c r="B12" s="88" t="s">
        <v>25</v>
      </c>
      <c r="C12" s="88" t="s">
        <v>24</v>
      </c>
      <c r="D12" s="89" t="s">
        <v>13</v>
      </c>
      <c r="E12" s="94"/>
      <c r="F12" s="95"/>
      <c r="G12" s="96">
        <f>Odessa!G12+MAX(145,G$2*вспомогат!$J$5)</f>
        <v>283.5090909090909</v>
      </c>
      <c r="H12" s="96">
        <f>Odessa!H12+MAX(145,H$2*вспомогат!$J$5)</f>
        <v>379.0181818181818</v>
      </c>
      <c r="I12" s="96">
        <f>Odessa!I12+MAX(145,I$2*вспомогат!$J$5)</f>
        <v>474.5272727272727</v>
      </c>
      <c r="J12" s="96">
        <f>Odessa!J12+MAX(145,J$2*вспомогат!$J$5)</f>
        <v>570.0363636363636</v>
      </c>
      <c r="K12" s="96">
        <f>Odessa!K12+MAX(145,K$2*вспомогат!$J$5)</f>
        <v>645.5454545454545</v>
      </c>
      <c r="L12" s="96">
        <f>Odessa!L12+MAX(145,L$2*вспомогат!$J$5)</f>
        <v>776.0545454545454</v>
      </c>
      <c r="M12" s="96">
        <f>Odessa!M12+MAX(145,M$2*вспомогат!$J$5)</f>
        <v>906.56363636363631</v>
      </c>
      <c r="N12" s="96">
        <f>Odessa!N12+MAX(145,N$2*вспомогат!$J$5)</f>
        <v>1037.0727272727272</v>
      </c>
      <c r="O12" s="96">
        <f>Odessa!O12+MAX(145,O$2*вспомогат!$J$5)</f>
        <v>1167.5818181818181</v>
      </c>
      <c r="P12" s="96">
        <f>Odessa!P12+MAX(145,P$2*вспомогат!$J$5)</f>
        <v>1298.090909090909</v>
      </c>
      <c r="Q12" s="96">
        <f>Odessa!Q12+MAX(145,Q$2*вспомогат!$J$5)</f>
        <v>1378.6</v>
      </c>
      <c r="R12" s="96">
        <f>Odessa!R12+MAX(145,R$2*вспомогат!$J$5)</f>
        <v>1509.1090909090908</v>
      </c>
      <c r="S12" s="96">
        <f>Odessa!S12+MAX(145,S$2*вспомогат!$J$5)</f>
        <v>1639.6181818181817</v>
      </c>
      <c r="T12" s="96">
        <f>Odessa!T12+MAX(145,T$2*вспомогат!$J$5)</f>
        <v>1770.1272727272726</v>
      </c>
      <c r="U12" s="96">
        <f>Odessa!U12+MAX(145,U$2*вспомогат!$J$5)</f>
        <v>1900.6363636363635</v>
      </c>
      <c r="V12" s="96">
        <f>Odessa!V12+MAX(145,V$2*вспомогат!$J$5)</f>
        <v>2031.1454545454544</v>
      </c>
      <c r="W12" s="96">
        <f>Odessa!W12+MAX(145,W$2*вспомогат!$J$5)</f>
        <v>2161.6545454545453</v>
      </c>
      <c r="X12" s="96">
        <f>Odessa!X12+MAX(145,X$2*вспомогат!$J$5)</f>
        <v>2292.1636363636362</v>
      </c>
      <c r="Y12" s="96">
        <f>Odessa!Y12+MAX(145,Y$2*вспомогат!$J$5)</f>
        <v>2422.6727272727271</v>
      </c>
      <c r="Z12" s="96">
        <f>Odessa!Z12+MAX(145,Z$2*вспомогат!$J$5)</f>
        <v>2553.181818181818</v>
      </c>
    </row>
    <row r="13" spans="2:26">
      <c r="B13" s="88" t="s">
        <v>26</v>
      </c>
      <c r="C13" s="88" t="s">
        <v>24</v>
      </c>
      <c r="D13" s="89" t="s">
        <v>13</v>
      </c>
      <c r="E13" s="94"/>
      <c r="F13" s="95"/>
      <c r="G13" s="96">
        <f>Odessa!G13+MAX(145,G$2*вспомогат!$J$5)</f>
        <v>280.5090909090909</v>
      </c>
      <c r="H13" s="96">
        <f>Odessa!H13+MAX(145,H$2*вспомогат!$J$5)</f>
        <v>373.0181818181818</v>
      </c>
      <c r="I13" s="96">
        <f>Odessa!I13+MAX(145,I$2*вспомогат!$J$5)</f>
        <v>465.5272727272727</v>
      </c>
      <c r="J13" s="96">
        <f>Odessa!J13+MAX(145,J$2*вспомогат!$J$5)</f>
        <v>558.0363636363636</v>
      </c>
      <c r="K13" s="96">
        <f>Odessa!K13+MAX(145,K$2*вспомогат!$J$5)</f>
        <v>630.5454545454545</v>
      </c>
      <c r="L13" s="96">
        <f>Odessa!L13+MAX(145,L$2*вспомогат!$J$5)</f>
        <v>758.0545454545454</v>
      </c>
      <c r="M13" s="96">
        <f>Odessa!M13+MAX(145,M$2*вспомогат!$J$5)</f>
        <v>885.56363636363631</v>
      </c>
      <c r="N13" s="96">
        <f>Odessa!N13+MAX(145,N$2*вспомогат!$J$5)</f>
        <v>1013.0727272727272</v>
      </c>
      <c r="O13" s="96">
        <f>Odessa!O13+MAX(145,O$2*вспомогат!$J$5)</f>
        <v>1140.5818181818181</v>
      </c>
      <c r="P13" s="96">
        <f>Odessa!P13+MAX(145,P$2*вспомогат!$J$5)</f>
        <v>1268.090909090909</v>
      </c>
      <c r="Q13" s="96">
        <f>Odessa!Q13+MAX(145,Q$2*вспомогат!$J$5)</f>
        <v>1345.6</v>
      </c>
      <c r="R13" s="96">
        <f>Odessa!R13+MAX(145,R$2*вспомогат!$J$5)</f>
        <v>1473.1090909090908</v>
      </c>
      <c r="S13" s="96">
        <f>Odessa!S13+MAX(145,S$2*вспомогат!$J$5)</f>
        <v>1600.6181818181817</v>
      </c>
      <c r="T13" s="96">
        <f>Odessa!T13+MAX(145,T$2*вспомогат!$J$5)</f>
        <v>1728.1272727272726</v>
      </c>
      <c r="U13" s="96">
        <f>Odessa!U13+MAX(145,U$2*вспомогат!$J$5)</f>
        <v>1855.6363636363635</v>
      </c>
      <c r="V13" s="96">
        <f>Odessa!V13+MAX(145,V$2*вспомогат!$J$5)</f>
        <v>1983.1454545454544</v>
      </c>
      <c r="W13" s="96">
        <f>Odessa!W13+MAX(145,W$2*вспомогат!$J$5)</f>
        <v>2110.6545454545453</v>
      </c>
      <c r="X13" s="96">
        <f>Odessa!X13+MAX(145,X$2*вспомогат!$J$5)</f>
        <v>2238.1636363636362</v>
      </c>
      <c r="Y13" s="96">
        <f>Odessa!Y13+MAX(145,Y$2*вспомогат!$J$5)</f>
        <v>2365.6727272727271</v>
      </c>
      <c r="Z13" s="96">
        <f>Odessa!Z13+MAX(145,Z$2*вспомогат!$J$5)</f>
        <v>2493.181818181818</v>
      </c>
    </row>
    <row r="14" spans="2:26">
      <c r="B14" s="88" t="s">
        <v>27</v>
      </c>
      <c r="C14" s="88" t="s">
        <v>24</v>
      </c>
      <c r="D14" s="89" t="s">
        <v>13</v>
      </c>
      <c r="E14" s="94"/>
      <c r="F14" s="95"/>
      <c r="G14" s="96">
        <f>Odessa!G14+MAX(145,G$2*вспомогат!$J$5)</f>
        <v>267.5090909090909</v>
      </c>
      <c r="H14" s="96">
        <f>Odessa!H14+MAX(145,H$2*вспомогат!$J$5)</f>
        <v>347.0181818181818</v>
      </c>
      <c r="I14" s="96">
        <f>Odessa!I14+MAX(145,I$2*вспомогат!$J$5)</f>
        <v>426.5272727272727</v>
      </c>
      <c r="J14" s="96">
        <f>Odessa!J14+MAX(145,J$2*вспомогат!$J$5)</f>
        <v>506.0363636363636</v>
      </c>
      <c r="K14" s="96">
        <f>Odessa!K14+MAX(145,K$2*вспомогат!$J$5)</f>
        <v>565.5454545454545</v>
      </c>
      <c r="L14" s="96">
        <f>Odessa!L14+MAX(145,L$2*вспомогат!$J$5)</f>
        <v>680.0545454545454</v>
      </c>
      <c r="M14" s="96">
        <f>Odessa!M14+MAX(145,M$2*вспомогат!$J$5)</f>
        <v>794.56363636363631</v>
      </c>
      <c r="N14" s="96">
        <f>Odessa!N14+MAX(145,N$2*вспомогат!$J$5)</f>
        <v>909.07272727272721</v>
      </c>
      <c r="O14" s="96">
        <f>Odessa!O14+MAX(145,O$2*вспомогат!$J$5)</f>
        <v>1023.5818181818181</v>
      </c>
      <c r="P14" s="96">
        <f>Odessa!P14+MAX(145,P$2*вспомогат!$J$5)</f>
        <v>1138.090909090909</v>
      </c>
      <c r="Q14" s="96">
        <f>Odessa!Q14+MAX(145,Q$2*вспомогат!$J$5)</f>
        <v>1202.5999999999999</v>
      </c>
      <c r="R14" s="96">
        <f>Odessa!R14+MAX(145,R$2*вспомогат!$J$5)</f>
        <v>1317.1090909090908</v>
      </c>
      <c r="S14" s="96">
        <f>Odessa!S14+MAX(145,S$2*вспомогат!$J$5)</f>
        <v>1431.6181818181817</v>
      </c>
      <c r="T14" s="96">
        <f>Odessa!T14+MAX(145,T$2*вспомогат!$J$5)</f>
        <v>1546.1272727272726</v>
      </c>
      <c r="U14" s="96">
        <f>Odessa!U14+MAX(145,U$2*вспомогат!$J$5)</f>
        <v>1660.6363636363635</v>
      </c>
      <c r="V14" s="96">
        <f>Odessa!V14+MAX(145,V$2*вспомогат!$J$5)</f>
        <v>1775.1454545454544</v>
      </c>
      <c r="W14" s="96">
        <f>Odessa!W14+MAX(145,W$2*вспомогат!$J$5)</f>
        <v>1889.6545454545453</v>
      </c>
      <c r="X14" s="96">
        <f>Odessa!X14+MAX(145,X$2*вспомогат!$J$5)</f>
        <v>2004.1636363636362</v>
      </c>
      <c r="Y14" s="96">
        <f>Odessa!Y14+MAX(145,Y$2*вспомогат!$J$5)</f>
        <v>2118.6727272727271</v>
      </c>
      <c r="Z14" s="96">
        <f>Odessa!Z14+MAX(145,Z$2*вспомогат!$J$5)</f>
        <v>2233.181818181818</v>
      </c>
    </row>
    <row r="15" spans="2:26">
      <c r="B15" s="88" t="s">
        <v>28</v>
      </c>
      <c r="C15" s="88" t="s">
        <v>24</v>
      </c>
      <c r="D15" s="89" t="s">
        <v>13</v>
      </c>
      <c r="E15" s="94"/>
      <c r="F15" s="95"/>
      <c r="G15" s="96">
        <f>Odessa!G15+MAX(145,G$2*вспомогат!$J$5)</f>
        <v>272.5090909090909</v>
      </c>
      <c r="H15" s="96">
        <f>Odessa!H15+MAX(145,H$2*вспомогат!$J$5)</f>
        <v>357.0181818181818</v>
      </c>
      <c r="I15" s="96">
        <f>Odessa!I15+MAX(145,I$2*вспомогат!$J$5)</f>
        <v>441.5272727272727</v>
      </c>
      <c r="J15" s="96">
        <f>Odessa!J15+MAX(145,J$2*вспомогат!$J$5)</f>
        <v>526.0363636363636</v>
      </c>
      <c r="K15" s="96">
        <f>Odessa!K15+MAX(145,K$2*вспомогат!$J$5)</f>
        <v>590.5454545454545</v>
      </c>
      <c r="L15" s="96">
        <f>Odessa!L15+MAX(145,L$2*вспомогат!$J$5)</f>
        <v>710.0545454545454</v>
      </c>
      <c r="M15" s="96">
        <f>Odessa!M15+MAX(145,M$2*вспомогат!$J$5)</f>
        <v>829.56363636363631</v>
      </c>
      <c r="N15" s="96">
        <f>Odessa!N15+MAX(145,N$2*вспомогат!$J$5)</f>
        <v>949.07272727272721</v>
      </c>
      <c r="O15" s="96">
        <f>Odessa!O15+MAX(145,O$2*вспомогат!$J$5)</f>
        <v>1068.5818181818181</v>
      </c>
      <c r="P15" s="96">
        <f>Odessa!P15+MAX(145,P$2*вспомогат!$J$5)</f>
        <v>1188.090909090909</v>
      </c>
      <c r="Q15" s="96">
        <f>Odessa!Q15+MAX(145,Q$2*вспомогат!$J$5)</f>
        <v>1257.5999999999999</v>
      </c>
      <c r="R15" s="96">
        <f>Odessa!R15+MAX(145,R$2*вспомогат!$J$5)</f>
        <v>1377.1090909090908</v>
      </c>
      <c r="S15" s="96">
        <f>Odessa!S15+MAX(145,S$2*вспомогат!$J$5)</f>
        <v>1496.6181818181817</v>
      </c>
      <c r="T15" s="96">
        <f>Odessa!T15+MAX(145,T$2*вспомогат!$J$5)</f>
        <v>1616.1272727272726</v>
      </c>
      <c r="U15" s="96">
        <f>Odessa!U15+MAX(145,U$2*вспомогат!$J$5)</f>
        <v>1735.6363636363635</v>
      </c>
      <c r="V15" s="96">
        <f>Odessa!V15+MAX(145,V$2*вспомогат!$J$5)</f>
        <v>1855.1454545454544</v>
      </c>
      <c r="W15" s="96">
        <f>Odessa!W15+MAX(145,W$2*вспомогат!$J$5)</f>
        <v>1974.6545454545453</v>
      </c>
      <c r="X15" s="96">
        <f>Odessa!X15+MAX(145,X$2*вспомогат!$J$5)</f>
        <v>2094.1636363636362</v>
      </c>
      <c r="Y15" s="96">
        <f>Odessa!Y15+MAX(145,Y$2*вспомогат!$J$5)</f>
        <v>2213.6727272727271</v>
      </c>
      <c r="Z15" s="96">
        <f>Odessa!Z15+MAX(145,Z$2*вспомогат!$J$5)</f>
        <v>2333.181818181818</v>
      </c>
    </row>
    <row r="16" spans="2:26">
      <c r="B16" s="85" t="s">
        <v>114</v>
      </c>
      <c r="C16" s="85" t="s">
        <v>24</v>
      </c>
      <c r="D16" s="89" t="s">
        <v>13</v>
      </c>
      <c r="E16" s="94"/>
      <c r="F16" s="95"/>
      <c r="G16" s="96">
        <f>Odessa!G16+MAX(145,G$2*вспомогат!$J$5)</f>
        <v>280.5090909090909</v>
      </c>
      <c r="H16" s="96">
        <f>Odessa!H16+MAX(145,H$2*вспомогат!$J$5)</f>
        <v>373.0181818181818</v>
      </c>
      <c r="I16" s="96">
        <f>Odessa!I16+MAX(145,I$2*вспомогат!$J$5)</f>
        <v>465.5272727272727</v>
      </c>
      <c r="J16" s="96">
        <f>Odessa!J16+MAX(145,J$2*вспомогат!$J$5)</f>
        <v>558.0363636363636</v>
      </c>
      <c r="K16" s="96">
        <f>Odessa!K16+MAX(145,K$2*вспомогат!$J$5)</f>
        <v>630.5454545454545</v>
      </c>
      <c r="L16" s="96">
        <f>Odessa!L16+MAX(145,L$2*вспомогат!$J$5)</f>
        <v>758.0545454545454</v>
      </c>
      <c r="M16" s="96">
        <f>Odessa!M16+MAX(145,M$2*вспомогат!$J$5)</f>
        <v>885.56363636363631</v>
      </c>
      <c r="N16" s="96">
        <f>Odessa!N16+MAX(145,N$2*вспомогат!$J$5)</f>
        <v>1013.0727272727272</v>
      </c>
      <c r="O16" s="96">
        <f>Odessa!O16+MAX(145,O$2*вспомогат!$J$5)</f>
        <v>1140.5818181818181</v>
      </c>
      <c r="P16" s="96">
        <f>Odessa!P16+MAX(145,P$2*вспомогат!$J$5)</f>
        <v>1268.090909090909</v>
      </c>
      <c r="Q16" s="96">
        <f>Odessa!Q16+MAX(145,Q$2*вспомогат!$J$5)</f>
        <v>1345.6</v>
      </c>
      <c r="R16" s="96">
        <f>Odessa!R16+MAX(145,R$2*вспомогат!$J$5)</f>
        <v>1473.1090909090908</v>
      </c>
      <c r="S16" s="96">
        <f>Odessa!S16+MAX(145,S$2*вспомогат!$J$5)</f>
        <v>1600.6181818181817</v>
      </c>
      <c r="T16" s="96">
        <f>Odessa!T16+MAX(145,T$2*вспомогат!$J$5)</f>
        <v>1728.1272727272726</v>
      </c>
      <c r="U16" s="96">
        <f>Odessa!U16+MAX(145,U$2*вспомогат!$J$5)</f>
        <v>1855.6363636363635</v>
      </c>
      <c r="V16" s="96">
        <f>Odessa!V16+MAX(145,V$2*вспомогат!$J$5)</f>
        <v>1983.1454545454544</v>
      </c>
      <c r="W16" s="96">
        <f>Odessa!W16+MAX(145,W$2*вспомогат!$J$5)</f>
        <v>2110.6545454545453</v>
      </c>
      <c r="X16" s="96">
        <f>Odessa!X16+MAX(145,X$2*вспомогат!$J$5)</f>
        <v>2238.1636363636362</v>
      </c>
      <c r="Y16" s="96">
        <f>Odessa!Y16+MAX(145,Y$2*вспомогат!$J$5)</f>
        <v>2365.6727272727271</v>
      </c>
      <c r="Z16" s="96">
        <f>Odessa!Z16+MAX(145,Z$2*вспомогат!$J$5)</f>
        <v>2493.181818181818</v>
      </c>
    </row>
    <row r="17" spans="2:26">
      <c r="B17" s="88" t="s">
        <v>116</v>
      </c>
      <c r="C17" s="88" t="s">
        <v>24</v>
      </c>
      <c r="D17" s="89" t="s">
        <v>13</v>
      </c>
      <c r="E17" s="94"/>
      <c r="F17" s="95"/>
      <c r="G17" s="96">
        <f>Odessa!G17+MAX(145,G$2*вспомогат!$J$5)</f>
        <v>280.5090909090909</v>
      </c>
      <c r="H17" s="96">
        <f>Odessa!H17+MAX(145,H$2*вспомогат!$J$5)</f>
        <v>373.0181818181818</v>
      </c>
      <c r="I17" s="96">
        <f>Odessa!I17+MAX(145,I$2*вспомогат!$J$5)</f>
        <v>465.5272727272727</v>
      </c>
      <c r="J17" s="96">
        <f>Odessa!J17+MAX(145,J$2*вспомогат!$J$5)</f>
        <v>558.0363636363636</v>
      </c>
      <c r="K17" s="96">
        <f>Odessa!K17+MAX(145,K$2*вспомогат!$J$5)</f>
        <v>630.5454545454545</v>
      </c>
      <c r="L17" s="96">
        <f>Odessa!L17+MAX(145,L$2*вспомогат!$J$5)</f>
        <v>758.0545454545454</v>
      </c>
      <c r="M17" s="96">
        <f>Odessa!M17+MAX(145,M$2*вспомогат!$J$5)</f>
        <v>885.56363636363631</v>
      </c>
      <c r="N17" s="96">
        <f>Odessa!N17+MAX(145,N$2*вспомогат!$J$5)</f>
        <v>1013.0727272727272</v>
      </c>
      <c r="O17" s="96">
        <f>Odessa!O17+MAX(145,O$2*вспомогат!$J$5)</f>
        <v>1140.5818181818181</v>
      </c>
      <c r="P17" s="96">
        <f>Odessa!P17+MAX(145,P$2*вспомогат!$J$5)</f>
        <v>1268.090909090909</v>
      </c>
      <c r="Q17" s="96">
        <f>Odessa!Q17+MAX(145,Q$2*вспомогат!$J$5)</f>
        <v>1345.6</v>
      </c>
      <c r="R17" s="96">
        <f>Odessa!R17+MAX(145,R$2*вспомогат!$J$5)</f>
        <v>1473.1090909090908</v>
      </c>
      <c r="S17" s="96">
        <f>Odessa!S17+MAX(145,S$2*вспомогат!$J$5)</f>
        <v>1600.6181818181817</v>
      </c>
      <c r="T17" s="96">
        <f>Odessa!T17+MAX(145,T$2*вспомогат!$J$5)</f>
        <v>1728.1272727272726</v>
      </c>
      <c r="U17" s="96">
        <f>Odessa!U17+MAX(145,U$2*вспомогат!$J$5)</f>
        <v>1855.6363636363635</v>
      </c>
      <c r="V17" s="96">
        <f>Odessa!V17+MAX(145,V$2*вспомогат!$J$5)</f>
        <v>1983.1454545454544</v>
      </c>
      <c r="W17" s="96">
        <f>Odessa!W17+MAX(145,W$2*вспомогат!$J$5)</f>
        <v>2110.6545454545453</v>
      </c>
      <c r="X17" s="96">
        <f>Odessa!X17+MAX(145,X$2*вспомогат!$J$5)</f>
        <v>2238.1636363636362</v>
      </c>
      <c r="Y17" s="96">
        <f>Odessa!Y17+MAX(145,Y$2*вспомогат!$J$5)</f>
        <v>2365.6727272727271</v>
      </c>
      <c r="Z17" s="96">
        <f>Odessa!Z17+MAX(145,Z$2*вспомогат!$J$5)</f>
        <v>2493.181818181818</v>
      </c>
    </row>
    <row r="18" spans="2:26">
      <c r="B18" s="85" t="s">
        <v>113</v>
      </c>
      <c r="C18" s="85" t="s">
        <v>24</v>
      </c>
      <c r="D18" s="89" t="s">
        <v>191</v>
      </c>
      <c r="E18" s="94"/>
      <c r="F18" s="95"/>
      <c r="G18" s="96">
        <f>Odessa!G18+MAX(145,G$2*вспомогат!$J$5)</f>
        <v>259.32727272727271</v>
      </c>
      <c r="H18" s="96">
        <f>Odessa!H18+MAX(145,H$2*вспомогат!$J$5)</f>
        <v>330.65454545454543</v>
      </c>
      <c r="I18" s="96">
        <f>Odessa!I18+MAX(145,I$2*вспомогат!$J$5)</f>
        <v>401.9818181818182</v>
      </c>
      <c r="J18" s="96">
        <f>Odessa!J18+MAX(145,J$2*вспомогат!$J$5)</f>
        <v>473.30909090909091</v>
      </c>
      <c r="K18" s="96">
        <f>Odessa!K18+MAX(145,K$2*вспомогат!$J$5)</f>
        <v>524.63636363636363</v>
      </c>
      <c r="L18" s="96">
        <f>Odessa!L18+MAX(145,L$2*вспомогат!$J$5)</f>
        <v>630.9636363636364</v>
      </c>
      <c r="M18" s="96">
        <f>Odessa!M18+MAX(145,M$2*вспомогат!$J$5)</f>
        <v>737.29090909090905</v>
      </c>
      <c r="N18" s="96">
        <f>Odessa!N18+MAX(145,N$2*вспомогат!$J$5)</f>
        <v>843.61818181818182</v>
      </c>
      <c r="O18" s="96">
        <f>Odessa!O18+MAX(145,O$2*вспомогат!$J$5)</f>
        <v>949.9454545454546</v>
      </c>
      <c r="P18" s="96">
        <f>Odessa!P18+MAX(145,P$2*вспомогат!$J$5)</f>
        <v>1056.2727272727273</v>
      </c>
      <c r="Q18" s="96">
        <f>Odessa!Q18+MAX(145,Q$2*вспомогат!$J$5)</f>
        <v>1112.5999999999999</v>
      </c>
      <c r="R18" s="96">
        <f>Odessa!R18+MAX(145,R$2*вспомогат!$J$5)</f>
        <v>1218.9272727272728</v>
      </c>
      <c r="S18" s="96">
        <f>Odessa!S18+MAX(145,S$2*вспомогат!$J$5)</f>
        <v>1325.2545454545455</v>
      </c>
      <c r="T18" s="96">
        <f>Odessa!T18+MAX(145,T$2*вспомогат!$J$5)</f>
        <v>1431.5818181818181</v>
      </c>
      <c r="U18" s="96">
        <f>Odessa!U18+MAX(145,U$2*вспомогат!$J$5)</f>
        <v>1537.909090909091</v>
      </c>
      <c r="V18" s="96">
        <f>Odessa!V18+MAX(145,V$2*вспомогат!$J$5)</f>
        <v>1644.2363636363636</v>
      </c>
      <c r="W18" s="96">
        <f>Odessa!W18+MAX(145,W$2*вспомогат!$J$5)</f>
        <v>1750.5636363636363</v>
      </c>
      <c r="X18" s="96">
        <f>Odessa!X18+MAX(145,X$2*вспомогат!$J$5)</f>
        <v>1856.8909090909092</v>
      </c>
      <c r="Y18" s="96">
        <f>Odessa!Y18+MAX(145,Y$2*вспомогат!$J$5)</f>
        <v>1963.2181818181818</v>
      </c>
      <c r="Z18" s="96">
        <f>Odessa!Z18+MAX(145,Z$2*вспомогат!$J$5)</f>
        <v>2069.5454545454545</v>
      </c>
    </row>
    <row r="19" spans="2:26">
      <c r="B19" s="88" t="s">
        <v>160</v>
      </c>
      <c r="C19" s="88" t="s">
        <v>24</v>
      </c>
      <c r="D19" s="89" t="s">
        <v>13</v>
      </c>
      <c r="E19" s="94"/>
      <c r="F19" s="95"/>
      <c r="G19" s="96">
        <f>Odessa!G19+MAX(145,G$2*вспомогат!$J$5)</f>
        <v>264.5090909090909</v>
      </c>
      <c r="H19" s="96">
        <f>Odessa!H19+MAX(145,H$2*вспомогат!$J$5)</f>
        <v>341.0181818181818</v>
      </c>
      <c r="I19" s="96">
        <f>Odessa!I19+MAX(145,I$2*вспомогат!$J$5)</f>
        <v>417.5272727272727</v>
      </c>
      <c r="J19" s="96">
        <f>Odessa!J19+MAX(145,J$2*вспомогат!$J$5)</f>
        <v>494.0363636363636</v>
      </c>
      <c r="K19" s="96">
        <f>Odessa!K19+MAX(145,K$2*вспомогат!$J$5)</f>
        <v>550.5454545454545</v>
      </c>
      <c r="L19" s="96">
        <f>Odessa!L19+MAX(145,L$2*вспомогат!$J$5)</f>
        <v>662.0545454545454</v>
      </c>
      <c r="M19" s="96">
        <f>Odessa!M19+MAX(145,M$2*вспомогат!$J$5)</f>
        <v>773.56363636363631</v>
      </c>
      <c r="N19" s="96">
        <f>Odessa!N19+MAX(145,N$2*вспомогат!$J$5)</f>
        <v>885.07272727272721</v>
      </c>
      <c r="O19" s="96">
        <f>Odessa!O19+MAX(145,O$2*вспомогат!$J$5)</f>
        <v>996.58181818181811</v>
      </c>
      <c r="P19" s="96">
        <f>Odessa!P19+MAX(145,P$2*вспомогат!$J$5)</f>
        <v>1108.090909090909</v>
      </c>
      <c r="Q19" s="96">
        <f>Odessa!Q19+MAX(145,Q$2*вспомогат!$J$5)</f>
        <v>1169.5999999999999</v>
      </c>
      <c r="R19" s="96">
        <f>Odessa!R19+MAX(145,R$2*вспомогат!$J$5)</f>
        <v>1281.1090909090908</v>
      </c>
      <c r="S19" s="96">
        <f>Odessa!S19+MAX(145,S$2*вспомогат!$J$5)</f>
        <v>1392.6181818181817</v>
      </c>
      <c r="T19" s="96">
        <f>Odessa!T19+MAX(145,T$2*вспомогат!$J$5)</f>
        <v>1504.1272727272726</v>
      </c>
      <c r="U19" s="96">
        <f>Odessa!U19+MAX(145,U$2*вспомогат!$J$5)</f>
        <v>1615.6363636363635</v>
      </c>
      <c r="V19" s="96">
        <f>Odessa!V19+MAX(145,V$2*вспомогат!$J$5)</f>
        <v>1727.1454545454544</v>
      </c>
      <c r="W19" s="96">
        <f>Odessa!W19+MAX(145,W$2*вспомогат!$J$5)</f>
        <v>1838.6545454545453</v>
      </c>
      <c r="X19" s="96">
        <f>Odessa!X19+MAX(145,X$2*вспомогат!$J$5)</f>
        <v>1950.1636363636362</v>
      </c>
      <c r="Y19" s="96">
        <f>Odessa!Y19+MAX(145,Y$2*вспомогат!$J$5)</f>
        <v>2061.6727272727271</v>
      </c>
      <c r="Z19" s="96">
        <f>Odessa!Z19+MAX(145,Z$2*вспомогат!$J$5)</f>
        <v>2173.181818181818</v>
      </c>
    </row>
    <row r="20" spans="2:26">
      <c r="B20" s="88" t="s">
        <v>29</v>
      </c>
      <c r="C20" s="88" t="s">
        <v>24</v>
      </c>
      <c r="D20" s="89" t="s">
        <v>13</v>
      </c>
      <c r="E20" s="94"/>
      <c r="F20" s="95"/>
      <c r="G20" s="96">
        <f>Odessa!G20+MAX(145,G$2*вспомогат!$J$5)</f>
        <v>277.5090909090909</v>
      </c>
      <c r="H20" s="96">
        <f>Odessa!H20+MAX(145,H$2*вспомогат!$J$5)</f>
        <v>367.0181818181818</v>
      </c>
      <c r="I20" s="96">
        <f>Odessa!I20+MAX(145,I$2*вспомогат!$J$5)</f>
        <v>456.5272727272727</v>
      </c>
      <c r="J20" s="96">
        <f>Odessa!J20+MAX(145,J$2*вспомогат!$J$5)</f>
        <v>546.0363636363636</v>
      </c>
      <c r="K20" s="96">
        <f>Odessa!K20+MAX(145,K$2*вспомогат!$J$5)</f>
        <v>615.5454545454545</v>
      </c>
      <c r="L20" s="96">
        <f>Odessa!L20+MAX(145,L$2*вспомогат!$J$5)</f>
        <v>740.0545454545454</v>
      </c>
      <c r="M20" s="96">
        <f>Odessa!M20+MAX(145,M$2*вспомогат!$J$5)</f>
        <v>864.56363636363631</v>
      </c>
      <c r="N20" s="96">
        <f>Odessa!N20+MAX(145,N$2*вспомогат!$J$5)</f>
        <v>989.07272727272721</v>
      </c>
      <c r="O20" s="96">
        <f>Odessa!O20+MAX(145,O$2*вспомогат!$J$5)</f>
        <v>1113.5818181818181</v>
      </c>
      <c r="P20" s="96">
        <f>Odessa!P20+MAX(145,P$2*вспомогат!$J$5)</f>
        <v>1238.090909090909</v>
      </c>
      <c r="Q20" s="96">
        <f>Odessa!Q20+MAX(145,Q$2*вспомогат!$J$5)</f>
        <v>1312.6</v>
      </c>
      <c r="R20" s="96">
        <f>Odessa!R20+MAX(145,R$2*вспомогат!$J$5)</f>
        <v>1437.1090909090908</v>
      </c>
      <c r="S20" s="96">
        <f>Odessa!S20+MAX(145,S$2*вспомогат!$J$5)</f>
        <v>1561.6181818181817</v>
      </c>
      <c r="T20" s="96">
        <f>Odessa!T20+MAX(145,T$2*вспомогат!$J$5)</f>
        <v>1686.1272727272726</v>
      </c>
      <c r="U20" s="96">
        <f>Odessa!U20+MAX(145,U$2*вспомогат!$J$5)</f>
        <v>1810.6363636363635</v>
      </c>
      <c r="V20" s="96">
        <f>Odessa!V20+MAX(145,V$2*вспомогат!$J$5)</f>
        <v>1935.1454545454544</v>
      </c>
      <c r="W20" s="96">
        <f>Odessa!W20+MAX(145,W$2*вспомогат!$J$5)</f>
        <v>2059.6545454545453</v>
      </c>
      <c r="X20" s="96">
        <f>Odessa!X20+MAX(145,X$2*вспомогат!$J$5)</f>
        <v>2184.1636363636362</v>
      </c>
      <c r="Y20" s="96">
        <f>Odessa!Y20+MAX(145,Y$2*вспомогат!$J$5)</f>
        <v>2308.6727272727271</v>
      </c>
      <c r="Z20" s="96">
        <f>Odessa!Z20+MAX(145,Z$2*вспомогат!$J$5)</f>
        <v>2433.181818181818</v>
      </c>
    </row>
    <row r="21" spans="2:26">
      <c r="B21" s="88" t="s">
        <v>30</v>
      </c>
      <c r="C21" s="88" t="s">
        <v>24</v>
      </c>
      <c r="D21" s="89" t="s">
        <v>13</v>
      </c>
      <c r="E21" s="94"/>
      <c r="F21" s="95"/>
      <c r="G21" s="96">
        <f>Odessa!G21+MAX(145,G$2*вспомогат!$J$5)</f>
        <v>280.5090909090909</v>
      </c>
      <c r="H21" s="96">
        <f>Odessa!H21+MAX(145,H$2*вспомогат!$J$5)</f>
        <v>373.0181818181818</v>
      </c>
      <c r="I21" s="96">
        <f>Odessa!I21+MAX(145,I$2*вспомогат!$J$5)</f>
        <v>465.5272727272727</v>
      </c>
      <c r="J21" s="96">
        <f>Odessa!J21+MAX(145,J$2*вспомогат!$J$5)</f>
        <v>558.0363636363636</v>
      </c>
      <c r="K21" s="96">
        <f>Odessa!K21+MAX(145,K$2*вспомогат!$J$5)</f>
        <v>630.5454545454545</v>
      </c>
      <c r="L21" s="96">
        <f>Odessa!L21+MAX(145,L$2*вспомогат!$J$5)</f>
        <v>758.0545454545454</v>
      </c>
      <c r="M21" s="96">
        <f>Odessa!M21+MAX(145,M$2*вспомогат!$J$5)</f>
        <v>885.56363636363631</v>
      </c>
      <c r="N21" s="96">
        <f>Odessa!N21+MAX(145,N$2*вспомогат!$J$5)</f>
        <v>1013.0727272727272</v>
      </c>
      <c r="O21" s="96">
        <f>Odessa!O21+MAX(145,O$2*вспомогат!$J$5)</f>
        <v>1140.5818181818181</v>
      </c>
      <c r="P21" s="96">
        <f>Odessa!P21+MAX(145,P$2*вспомогат!$J$5)</f>
        <v>1268.090909090909</v>
      </c>
      <c r="Q21" s="96">
        <f>Odessa!Q21+MAX(145,Q$2*вспомогат!$J$5)</f>
        <v>1345.6</v>
      </c>
      <c r="R21" s="96">
        <f>Odessa!R21+MAX(145,R$2*вспомогат!$J$5)</f>
        <v>1473.1090909090908</v>
      </c>
      <c r="S21" s="96">
        <f>Odessa!S21+MAX(145,S$2*вспомогат!$J$5)</f>
        <v>1600.6181818181817</v>
      </c>
      <c r="T21" s="96">
        <f>Odessa!T21+MAX(145,T$2*вспомогат!$J$5)</f>
        <v>1728.1272727272726</v>
      </c>
      <c r="U21" s="96">
        <f>Odessa!U21+MAX(145,U$2*вспомогат!$J$5)</f>
        <v>1855.6363636363635</v>
      </c>
      <c r="V21" s="96">
        <f>Odessa!V21+MAX(145,V$2*вспомогат!$J$5)</f>
        <v>1983.1454545454544</v>
      </c>
      <c r="W21" s="96">
        <f>Odessa!W21+MAX(145,W$2*вспомогат!$J$5)</f>
        <v>2110.6545454545453</v>
      </c>
      <c r="X21" s="96">
        <f>Odessa!X21+MAX(145,X$2*вспомогат!$J$5)</f>
        <v>2238.1636363636362</v>
      </c>
      <c r="Y21" s="96">
        <f>Odessa!Y21+MAX(145,Y$2*вспомогат!$J$5)</f>
        <v>2365.6727272727271</v>
      </c>
      <c r="Z21" s="96">
        <f>Odessa!Z21+MAX(145,Z$2*вспомогат!$J$5)</f>
        <v>2493.181818181818</v>
      </c>
    </row>
    <row r="22" spans="2:26">
      <c r="B22" s="88" t="s">
        <v>31</v>
      </c>
      <c r="C22" s="88" t="s">
        <v>24</v>
      </c>
      <c r="D22" s="89" t="s">
        <v>13</v>
      </c>
      <c r="E22" s="94"/>
      <c r="F22" s="95"/>
      <c r="G22" s="96">
        <f>Odessa!G22+MAX(145,G$2*вспомогат!$J$5)</f>
        <v>280.5090909090909</v>
      </c>
      <c r="H22" s="96">
        <f>Odessa!H22+MAX(145,H$2*вспомогат!$J$5)</f>
        <v>373.0181818181818</v>
      </c>
      <c r="I22" s="96">
        <f>Odessa!I22+MAX(145,I$2*вспомогат!$J$5)</f>
        <v>465.5272727272727</v>
      </c>
      <c r="J22" s="96">
        <f>Odessa!J22+MAX(145,J$2*вспомогат!$J$5)</f>
        <v>558.0363636363636</v>
      </c>
      <c r="K22" s="96">
        <f>Odessa!K22+MAX(145,K$2*вспомогат!$J$5)</f>
        <v>630.5454545454545</v>
      </c>
      <c r="L22" s="96">
        <f>Odessa!L22+MAX(145,L$2*вспомогат!$J$5)</f>
        <v>758.0545454545454</v>
      </c>
      <c r="M22" s="96">
        <f>Odessa!M22+MAX(145,M$2*вспомогат!$J$5)</f>
        <v>885.56363636363631</v>
      </c>
      <c r="N22" s="96">
        <f>Odessa!N22+MAX(145,N$2*вспомогат!$J$5)</f>
        <v>1013.0727272727272</v>
      </c>
      <c r="O22" s="96">
        <f>Odessa!O22+MAX(145,O$2*вспомогат!$J$5)</f>
        <v>1140.5818181818181</v>
      </c>
      <c r="P22" s="96">
        <f>Odessa!P22+MAX(145,P$2*вспомогат!$J$5)</f>
        <v>1268.090909090909</v>
      </c>
      <c r="Q22" s="96">
        <f>Odessa!Q22+MAX(145,Q$2*вспомогат!$J$5)</f>
        <v>1345.6</v>
      </c>
      <c r="R22" s="96">
        <f>Odessa!R22+MAX(145,R$2*вспомогат!$J$5)</f>
        <v>1473.1090909090908</v>
      </c>
      <c r="S22" s="96">
        <f>Odessa!S22+MAX(145,S$2*вспомогат!$J$5)</f>
        <v>1600.6181818181817</v>
      </c>
      <c r="T22" s="96">
        <f>Odessa!T22+MAX(145,T$2*вспомогат!$J$5)</f>
        <v>1728.1272727272726</v>
      </c>
      <c r="U22" s="96">
        <f>Odessa!U22+MAX(145,U$2*вспомогат!$J$5)</f>
        <v>1855.6363636363635</v>
      </c>
      <c r="V22" s="96">
        <f>Odessa!V22+MAX(145,V$2*вспомогат!$J$5)</f>
        <v>1983.1454545454544</v>
      </c>
      <c r="W22" s="96">
        <f>Odessa!W22+MAX(145,W$2*вспомогат!$J$5)</f>
        <v>2110.6545454545453</v>
      </c>
      <c r="X22" s="96">
        <f>Odessa!X22+MAX(145,X$2*вспомогат!$J$5)</f>
        <v>2238.1636363636362</v>
      </c>
      <c r="Y22" s="96">
        <f>Odessa!Y22+MAX(145,Y$2*вспомогат!$J$5)</f>
        <v>2365.6727272727271</v>
      </c>
      <c r="Z22" s="96">
        <f>Odessa!Z22+MAX(145,Z$2*вспомогат!$J$5)</f>
        <v>2493.181818181818</v>
      </c>
    </row>
    <row r="23" spans="2:26">
      <c r="B23" s="88" t="s">
        <v>32</v>
      </c>
      <c r="C23" s="88" t="s">
        <v>24</v>
      </c>
      <c r="D23" s="89" t="s">
        <v>13</v>
      </c>
      <c r="E23" s="94"/>
      <c r="F23" s="95"/>
      <c r="G23" s="96">
        <f>Odessa!G23+MAX(145,G$2*вспомогат!$J$5)</f>
        <v>280.5090909090909</v>
      </c>
      <c r="H23" s="96">
        <f>Odessa!H23+MAX(145,H$2*вспомогат!$J$5)</f>
        <v>373.0181818181818</v>
      </c>
      <c r="I23" s="96">
        <f>Odessa!I23+MAX(145,I$2*вспомогат!$J$5)</f>
        <v>465.5272727272727</v>
      </c>
      <c r="J23" s="96">
        <f>Odessa!J23+MAX(145,J$2*вспомогат!$J$5)</f>
        <v>558.0363636363636</v>
      </c>
      <c r="K23" s="96">
        <f>Odessa!K23+MAX(145,K$2*вспомогат!$J$5)</f>
        <v>630.5454545454545</v>
      </c>
      <c r="L23" s="96">
        <f>Odessa!L23+MAX(145,L$2*вспомогат!$J$5)</f>
        <v>758.0545454545454</v>
      </c>
      <c r="M23" s="96">
        <f>Odessa!M23+MAX(145,M$2*вспомогат!$J$5)</f>
        <v>885.56363636363631</v>
      </c>
      <c r="N23" s="96">
        <f>Odessa!N23+MAX(145,N$2*вспомогат!$J$5)</f>
        <v>1013.0727272727272</v>
      </c>
      <c r="O23" s="96">
        <f>Odessa!O23+MAX(145,O$2*вспомогат!$J$5)</f>
        <v>1140.5818181818181</v>
      </c>
      <c r="P23" s="96">
        <f>Odessa!P23+MAX(145,P$2*вспомогат!$J$5)</f>
        <v>1268.090909090909</v>
      </c>
      <c r="Q23" s="96">
        <f>Odessa!Q23+MAX(145,Q$2*вспомогат!$J$5)</f>
        <v>1345.6</v>
      </c>
      <c r="R23" s="96">
        <f>Odessa!R23+MAX(145,R$2*вспомогат!$J$5)</f>
        <v>1473.1090909090908</v>
      </c>
      <c r="S23" s="96">
        <f>Odessa!S23+MAX(145,S$2*вспомогат!$J$5)</f>
        <v>1600.6181818181817</v>
      </c>
      <c r="T23" s="96">
        <f>Odessa!T23+MAX(145,T$2*вспомогат!$J$5)</f>
        <v>1728.1272727272726</v>
      </c>
      <c r="U23" s="96">
        <f>Odessa!U23+MAX(145,U$2*вспомогат!$J$5)</f>
        <v>1855.6363636363635</v>
      </c>
      <c r="V23" s="96">
        <f>Odessa!V23+MAX(145,V$2*вспомогат!$J$5)</f>
        <v>1983.1454545454544</v>
      </c>
      <c r="W23" s="96">
        <f>Odessa!W23+MAX(145,W$2*вспомогат!$J$5)</f>
        <v>2110.6545454545453</v>
      </c>
      <c r="X23" s="96">
        <f>Odessa!X23+MAX(145,X$2*вспомогат!$J$5)</f>
        <v>2238.1636363636362</v>
      </c>
      <c r="Y23" s="96">
        <f>Odessa!Y23+MAX(145,Y$2*вспомогат!$J$5)</f>
        <v>2365.6727272727271</v>
      </c>
      <c r="Z23" s="96">
        <f>Odessa!Z23+MAX(145,Z$2*вспомогат!$J$5)</f>
        <v>2493.181818181818</v>
      </c>
    </row>
    <row r="24" spans="2:26">
      <c r="B24" s="88" t="s">
        <v>34</v>
      </c>
      <c r="C24" s="88" t="s">
        <v>24</v>
      </c>
      <c r="D24" s="89" t="s">
        <v>13</v>
      </c>
      <c r="E24" s="94"/>
      <c r="F24" s="95"/>
      <c r="G24" s="96">
        <f>Odessa!G24+MAX(145,G$2*вспомогат!$J$5)</f>
        <v>272.5090909090909</v>
      </c>
      <c r="H24" s="96">
        <f>Odessa!H24+MAX(145,H$2*вспомогат!$J$5)</f>
        <v>357.0181818181818</v>
      </c>
      <c r="I24" s="96">
        <f>Odessa!I24+MAX(145,I$2*вспомогат!$J$5)</f>
        <v>441.5272727272727</v>
      </c>
      <c r="J24" s="96">
        <f>Odessa!J24+MAX(145,J$2*вспомогат!$J$5)</f>
        <v>526.0363636363636</v>
      </c>
      <c r="K24" s="96">
        <f>Odessa!K24+MAX(145,K$2*вспомогат!$J$5)</f>
        <v>590.5454545454545</v>
      </c>
      <c r="L24" s="96">
        <f>Odessa!L24+MAX(145,L$2*вспомогат!$J$5)</f>
        <v>710.0545454545454</v>
      </c>
      <c r="M24" s="96">
        <f>Odessa!M24+MAX(145,M$2*вспомогат!$J$5)</f>
        <v>829.56363636363631</v>
      </c>
      <c r="N24" s="96">
        <f>Odessa!N24+MAX(145,N$2*вспомогат!$J$5)</f>
        <v>949.07272727272721</v>
      </c>
      <c r="O24" s="96">
        <f>Odessa!O24+MAX(145,O$2*вспомогат!$J$5)</f>
        <v>1068.5818181818181</v>
      </c>
      <c r="P24" s="96">
        <f>Odessa!P24+MAX(145,P$2*вспомогат!$J$5)</f>
        <v>1188.090909090909</v>
      </c>
      <c r="Q24" s="96">
        <f>Odessa!Q24+MAX(145,Q$2*вспомогат!$J$5)</f>
        <v>1257.5999999999999</v>
      </c>
      <c r="R24" s="96">
        <f>Odessa!R24+MAX(145,R$2*вспомогат!$J$5)</f>
        <v>1377.1090909090908</v>
      </c>
      <c r="S24" s="96">
        <f>Odessa!S24+MAX(145,S$2*вспомогат!$J$5)</f>
        <v>1496.6181818181817</v>
      </c>
      <c r="T24" s="96">
        <f>Odessa!T24+MAX(145,T$2*вспомогат!$J$5)</f>
        <v>1616.1272727272726</v>
      </c>
      <c r="U24" s="96">
        <f>Odessa!U24+MAX(145,U$2*вспомогат!$J$5)</f>
        <v>1735.6363636363635</v>
      </c>
      <c r="V24" s="96">
        <f>Odessa!V24+MAX(145,V$2*вспомогат!$J$5)</f>
        <v>1855.1454545454544</v>
      </c>
      <c r="W24" s="96">
        <f>Odessa!W24+MAX(145,W$2*вспомогат!$J$5)</f>
        <v>1974.6545454545453</v>
      </c>
      <c r="X24" s="96">
        <f>Odessa!X24+MAX(145,X$2*вспомогат!$J$5)</f>
        <v>2094.1636363636362</v>
      </c>
      <c r="Y24" s="96">
        <f>Odessa!Y24+MAX(145,Y$2*вспомогат!$J$5)</f>
        <v>2213.6727272727271</v>
      </c>
      <c r="Z24" s="96">
        <f>Odessa!Z24+MAX(145,Z$2*вспомогат!$J$5)</f>
        <v>2333.181818181818</v>
      </c>
    </row>
    <row r="25" spans="2:26">
      <c r="B25" s="88" t="s">
        <v>35</v>
      </c>
      <c r="C25" s="88" t="s">
        <v>24</v>
      </c>
      <c r="D25" s="89" t="s">
        <v>13</v>
      </c>
      <c r="E25" s="94"/>
      <c r="F25" s="95"/>
      <c r="G25" s="96">
        <f>Odessa!G25+MAX(145,G$2*вспомогат!$J$5)</f>
        <v>272.5090909090909</v>
      </c>
      <c r="H25" s="96">
        <f>Odessa!H25+MAX(145,H$2*вспомогат!$J$5)</f>
        <v>357.0181818181818</v>
      </c>
      <c r="I25" s="96">
        <f>Odessa!I25+MAX(145,I$2*вспомогат!$J$5)</f>
        <v>441.5272727272727</v>
      </c>
      <c r="J25" s="96">
        <f>Odessa!J25+MAX(145,J$2*вспомогат!$J$5)</f>
        <v>526.0363636363636</v>
      </c>
      <c r="K25" s="96">
        <f>Odessa!K25+MAX(145,K$2*вспомогат!$J$5)</f>
        <v>590.5454545454545</v>
      </c>
      <c r="L25" s="96">
        <f>Odessa!L25+MAX(145,L$2*вспомогат!$J$5)</f>
        <v>710.0545454545454</v>
      </c>
      <c r="M25" s="96">
        <f>Odessa!M25+MAX(145,M$2*вспомогат!$J$5)</f>
        <v>829.56363636363631</v>
      </c>
      <c r="N25" s="96">
        <f>Odessa!N25+MAX(145,N$2*вспомогат!$J$5)</f>
        <v>949.07272727272721</v>
      </c>
      <c r="O25" s="96">
        <f>Odessa!O25+MAX(145,O$2*вспомогат!$J$5)</f>
        <v>1068.5818181818181</v>
      </c>
      <c r="P25" s="96">
        <f>Odessa!P25+MAX(145,P$2*вспомогат!$J$5)</f>
        <v>1188.090909090909</v>
      </c>
      <c r="Q25" s="96">
        <f>Odessa!Q25+MAX(145,Q$2*вспомогат!$J$5)</f>
        <v>1257.5999999999999</v>
      </c>
      <c r="R25" s="96">
        <f>Odessa!R25+MAX(145,R$2*вспомогат!$J$5)</f>
        <v>1377.1090909090908</v>
      </c>
      <c r="S25" s="96">
        <f>Odessa!S25+MAX(145,S$2*вспомогат!$J$5)</f>
        <v>1496.6181818181817</v>
      </c>
      <c r="T25" s="96">
        <f>Odessa!T25+MAX(145,T$2*вспомогат!$J$5)</f>
        <v>1616.1272727272726</v>
      </c>
      <c r="U25" s="96">
        <f>Odessa!U25+MAX(145,U$2*вспомогат!$J$5)</f>
        <v>1735.6363636363635</v>
      </c>
      <c r="V25" s="96">
        <f>Odessa!V25+MAX(145,V$2*вспомогат!$J$5)</f>
        <v>1855.1454545454544</v>
      </c>
      <c r="W25" s="96">
        <f>Odessa!W25+MAX(145,W$2*вспомогат!$J$5)</f>
        <v>1974.6545454545453</v>
      </c>
      <c r="X25" s="96">
        <f>Odessa!X25+MAX(145,X$2*вспомогат!$J$5)</f>
        <v>2094.1636363636362</v>
      </c>
      <c r="Y25" s="96">
        <f>Odessa!Y25+MAX(145,Y$2*вспомогат!$J$5)</f>
        <v>2213.6727272727271</v>
      </c>
      <c r="Z25" s="96">
        <f>Odessa!Z25+MAX(145,Z$2*вспомогат!$J$5)</f>
        <v>2333.181818181818</v>
      </c>
    </row>
    <row r="26" spans="2:26">
      <c r="B26" s="85" t="s">
        <v>230</v>
      </c>
      <c r="C26" s="88" t="s">
        <v>230</v>
      </c>
      <c r="D26" s="89" t="s">
        <v>282</v>
      </c>
      <c r="E26" s="94"/>
      <c r="F26" s="95"/>
      <c r="G26" s="96">
        <f>Odessa!G26+MAX(145,G$2*вспомогат!$J$5)</f>
        <v>304.60000000000002</v>
      </c>
      <c r="H26" s="96">
        <f>Odessa!H26+MAX(145,H$2*вспомогат!$J$5)</f>
        <v>421.2</v>
      </c>
      <c r="I26" s="96">
        <f>Odessa!I26+MAX(145,I$2*вспомогат!$J$5)</f>
        <v>537.79999999999995</v>
      </c>
      <c r="J26" s="96">
        <f>Odessa!J26+MAX(145,J$2*вспомогат!$J$5)</f>
        <v>654.4</v>
      </c>
      <c r="K26" s="96">
        <f>Odessa!K26+MAX(145,K$2*вспомогат!$J$5)</f>
        <v>751</v>
      </c>
      <c r="L26" s="96">
        <f>Odessa!L26+MAX(145,L$2*вспомогат!$J$5)</f>
        <v>902.59999999999991</v>
      </c>
      <c r="M26" s="96">
        <f>Odessa!M26+MAX(145,M$2*вспомогат!$J$5)</f>
        <v>1054.1999999999998</v>
      </c>
      <c r="N26" s="96">
        <f>Odessa!N26+MAX(145,N$2*вспомогат!$J$5)</f>
        <v>1205.8</v>
      </c>
      <c r="O26" s="96">
        <f>Odessa!O26+MAX(145,O$2*вспомогат!$J$5)</f>
        <v>1357.3999999999999</v>
      </c>
      <c r="P26" s="96">
        <f>Odessa!P26+MAX(145,P$2*вспомогат!$J$5)</f>
        <v>1459</v>
      </c>
      <c r="Q26" s="96">
        <f>Odessa!Q26+MAX(145,Q$2*вспомогат!$J$5)</f>
        <v>1610.6</v>
      </c>
      <c r="R26" s="96">
        <f>Odessa!R26+MAX(145,R$2*вспомогат!$J$5)</f>
        <v>1762.1999999999998</v>
      </c>
      <c r="S26" s="96">
        <f>Odessa!S26+MAX(145,S$2*вспомогат!$J$5)</f>
        <v>1913.8</v>
      </c>
      <c r="T26" s="96">
        <f>Odessa!T26+MAX(145,T$2*вспомогат!$J$5)</f>
        <v>2065.3999999999996</v>
      </c>
      <c r="U26" s="96">
        <f>Odessa!U26+MAX(145,U$2*вспомогат!$J$5)</f>
        <v>2217</v>
      </c>
      <c r="V26" s="96">
        <f>Odessa!V26+MAX(145,V$2*вспомогат!$J$5)</f>
        <v>2368.6</v>
      </c>
      <c r="W26" s="96">
        <f>Odessa!W26+MAX(145,W$2*вспомогат!$J$5)</f>
        <v>2520.1999999999998</v>
      </c>
      <c r="X26" s="96">
        <f>Odessa!X26+MAX(145,X$2*вспомогат!$J$5)</f>
        <v>2671.7999999999997</v>
      </c>
      <c r="Y26" s="96">
        <f>Odessa!Y26+MAX(145,Y$2*вспомогат!$J$5)</f>
        <v>2823.4</v>
      </c>
      <c r="Z26" s="96">
        <f>Odessa!Z26+MAX(145,Z$2*вспомогат!$J$5)</f>
        <v>2975</v>
      </c>
    </row>
    <row r="27" spans="2:26">
      <c r="B27" s="85" t="s">
        <v>13</v>
      </c>
      <c r="C27" s="85" t="s">
        <v>192</v>
      </c>
      <c r="D27" s="89" t="s">
        <v>191</v>
      </c>
      <c r="E27" s="94"/>
      <c r="F27" s="95"/>
      <c r="G27" s="96">
        <f>Odessa!G27+MAX(145,G$2*вспомогат!$J$5)</f>
        <v>257.5090909090909</v>
      </c>
      <c r="H27" s="96">
        <f>Odessa!H27+MAX(145,H$2*вспомогат!$J$5)</f>
        <v>327.0181818181818</v>
      </c>
      <c r="I27" s="96">
        <f>Odessa!I27+MAX(145,I$2*вспомогат!$J$5)</f>
        <v>396.5272727272727</v>
      </c>
      <c r="J27" s="96">
        <f>Odessa!J27+MAX(145,J$2*вспомогат!$J$5)</f>
        <v>466.0363636363636</v>
      </c>
      <c r="K27" s="96">
        <f>Odessa!K27+MAX(145,K$2*вспомогат!$J$5)</f>
        <v>515.5454545454545</v>
      </c>
      <c r="L27" s="96">
        <f>Odessa!L27+MAX(145,L$2*вспомогат!$J$5)</f>
        <v>620.0545454545454</v>
      </c>
      <c r="M27" s="96">
        <f>Odessa!M27+MAX(145,M$2*вспомогат!$J$5)</f>
        <v>724.56363636363631</v>
      </c>
      <c r="N27" s="96">
        <f>Odessa!N27+MAX(145,N$2*вспомогат!$J$5)</f>
        <v>829.07272727272721</v>
      </c>
      <c r="O27" s="96">
        <f>Odessa!O27+MAX(145,O$2*вспомогат!$J$5)</f>
        <v>933.58181818181811</v>
      </c>
      <c r="P27" s="96">
        <f>Odessa!P27+MAX(145,P$2*вспомогат!$J$5)</f>
        <v>1038.090909090909</v>
      </c>
      <c r="Q27" s="96">
        <f>Odessa!Q27+MAX(145,Q$2*вспомогат!$J$5)</f>
        <v>1092.5999999999999</v>
      </c>
      <c r="R27" s="96">
        <f>Odessa!R27+MAX(145,R$2*вспомогат!$J$5)</f>
        <v>1197.1090909090908</v>
      </c>
      <c r="S27" s="96">
        <f>Odessa!S27+MAX(145,S$2*вспомогат!$J$5)</f>
        <v>1301.6181818181817</v>
      </c>
      <c r="T27" s="96">
        <f>Odessa!T27+MAX(145,T$2*вспомогат!$J$5)</f>
        <v>1406.1272727272726</v>
      </c>
      <c r="U27" s="96">
        <f>Odessa!U27+MAX(145,U$2*вспомогат!$J$5)</f>
        <v>1510.6363636363635</v>
      </c>
      <c r="V27" s="96">
        <f>Odessa!V27+MAX(145,V$2*вспомогат!$J$5)</f>
        <v>1615.1454545454544</v>
      </c>
      <c r="W27" s="96">
        <f>Odessa!W27+MAX(145,W$2*вспомогат!$J$5)</f>
        <v>1719.6545454545453</v>
      </c>
      <c r="X27" s="96">
        <f>Odessa!X27+MAX(145,X$2*вспомогат!$J$5)</f>
        <v>1824.1636363636362</v>
      </c>
      <c r="Y27" s="96">
        <f>Odessa!Y27+MAX(145,Y$2*вспомогат!$J$5)</f>
        <v>1928.6727272727271</v>
      </c>
      <c r="Z27" s="96">
        <f>Odessa!Z27+MAX(145,Z$2*вспомогат!$J$5)</f>
        <v>2033.181818181818</v>
      </c>
    </row>
    <row r="28" spans="2:26">
      <c r="B28" s="88" t="s">
        <v>38</v>
      </c>
      <c r="C28" s="88" t="s">
        <v>39</v>
      </c>
      <c r="D28" s="89" t="s">
        <v>9</v>
      </c>
      <c r="E28" s="94"/>
      <c r="F28" s="95"/>
      <c r="G28" s="96">
        <f>Odessa!G28+MAX(145,G$2*вспомогат!$J$5)</f>
        <v>371.6</v>
      </c>
      <c r="H28" s="96">
        <f>Odessa!H28+MAX(145,H$2*вспомогат!$J$5)</f>
        <v>555.20000000000005</v>
      </c>
      <c r="I28" s="96">
        <f>Odessa!I28+MAX(145,I$2*вспомогат!$J$5)</f>
        <v>738.8</v>
      </c>
      <c r="J28" s="96">
        <f>Odessa!J28+MAX(145,J$2*вспомогат!$J$5)</f>
        <v>922.4</v>
      </c>
      <c r="K28" s="96">
        <f>Odessa!K28+MAX(145,K$2*вспомогат!$J$5)</f>
        <v>1086</v>
      </c>
      <c r="L28" s="96">
        <f>Odessa!L28+MAX(145,L$2*вспомогат!$J$5)</f>
        <v>1304.5999999999999</v>
      </c>
      <c r="M28" s="96">
        <f>Odessa!M28+MAX(145,M$2*вспомогат!$J$5)</f>
        <v>1523.1999999999998</v>
      </c>
      <c r="N28" s="96">
        <f>Odessa!N28+MAX(145,N$2*вспомогат!$J$5)</f>
        <v>1741.8</v>
      </c>
      <c r="O28" s="96">
        <f>Odessa!O28+MAX(145,O$2*вспомогат!$J$5)</f>
        <v>1960.4</v>
      </c>
      <c r="P28" s="96">
        <f>Odessa!P28+MAX(145,P$2*вспомогат!$J$5)</f>
        <v>2179</v>
      </c>
      <c r="Q28" s="96">
        <f>Odessa!Q28+MAX(145,Q$2*вспомогат!$J$5)</f>
        <v>2347.6</v>
      </c>
      <c r="R28" s="96">
        <f>Odessa!R28+MAX(145,R$2*вспомогат!$J$5)</f>
        <v>2566.1999999999998</v>
      </c>
      <c r="S28" s="96">
        <f>Odessa!S28+MAX(145,S$2*вспомогат!$J$5)</f>
        <v>2784.8</v>
      </c>
      <c r="T28" s="96">
        <f>Odessa!T28+MAX(145,T$2*вспомогат!$J$5)</f>
        <v>3003.3999999999996</v>
      </c>
      <c r="U28" s="96">
        <f>Odessa!U28+MAX(145,U$2*вспомогат!$J$5)</f>
        <v>3222</v>
      </c>
      <c r="V28" s="96">
        <f>Odessa!V28+MAX(145,V$2*вспомогат!$J$5)</f>
        <v>3440.6</v>
      </c>
      <c r="W28" s="96">
        <f>Odessa!W28+MAX(145,W$2*вспомогат!$J$5)</f>
        <v>3659.2</v>
      </c>
      <c r="X28" s="96">
        <f>Odessa!X28+MAX(145,X$2*вспомогат!$J$5)</f>
        <v>3877.8</v>
      </c>
      <c r="Y28" s="96">
        <f>Odessa!Y28+MAX(145,Y$2*вспомогат!$J$5)</f>
        <v>4096.3999999999996</v>
      </c>
      <c r="Z28" s="96">
        <f>Odessa!Z28+MAX(145,Z$2*вспомогат!$J$5)</f>
        <v>4315</v>
      </c>
    </row>
    <row r="29" spans="2:26">
      <c r="B29" s="88" t="s">
        <v>40</v>
      </c>
      <c r="C29" s="88" t="s">
        <v>39</v>
      </c>
      <c r="D29" s="89" t="s">
        <v>9</v>
      </c>
      <c r="E29" s="94"/>
      <c r="F29" s="95"/>
      <c r="G29" s="96">
        <f>Odessa!G29+MAX(145,G$2*вспомогат!$J$5)</f>
        <v>369.6</v>
      </c>
      <c r="H29" s="96">
        <f>Odessa!H29+MAX(145,H$2*вспомогат!$J$5)</f>
        <v>551.20000000000005</v>
      </c>
      <c r="I29" s="96">
        <f>Odessa!I29+MAX(145,I$2*вспомогат!$J$5)</f>
        <v>732.8</v>
      </c>
      <c r="J29" s="96">
        <f>Odessa!J29+MAX(145,J$2*вспомогат!$J$5)</f>
        <v>914.4</v>
      </c>
      <c r="K29" s="96">
        <f>Odessa!K29+MAX(145,K$2*вспомогат!$J$5)</f>
        <v>1076</v>
      </c>
      <c r="L29" s="96">
        <f>Odessa!L29+MAX(145,L$2*вспомогат!$J$5)</f>
        <v>1292.5999999999999</v>
      </c>
      <c r="M29" s="96">
        <f>Odessa!M29+MAX(145,M$2*вспомогат!$J$5)</f>
        <v>1509.1999999999998</v>
      </c>
      <c r="N29" s="96">
        <f>Odessa!N29+MAX(145,N$2*вспомогат!$J$5)</f>
        <v>1725.8</v>
      </c>
      <c r="O29" s="96">
        <f>Odessa!O29+MAX(145,O$2*вспомогат!$J$5)</f>
        <v>1942.4</v>
      </c>
      <c r="P29" s="96">
        <f>Odessa!P29+MAX(145,P$2*вспомогат!$J$5)</f>
        <v>2159</v>
      </c>
      <c r="Q29" s="96">
        <f>Odessa!Q29+MAX(145,Q$2*вспомогат!$J$5)</f>
        <v>2325.6</v>
      </c>
      <c r="R29" s="96">
        <f>Odessa!R29+MAX(145,R$2*вспомогат!$J$5)</f>
        <v>2542.1999999999998</v>
      </c>
      <c r="S29" s="96">
        <f>Odessa!S29+MAX(145,S$2*вспомогат!$J$5)</f>
        <v>2758.8</v>
      </c>
      <c r="T29" s="96">
        <f>Odessa!T29+MAX(145,T$2*вспомогат!$J$5)</f>
        <v>2975.3999999999996</v>
      </c>
      <c r="U29" s="96">
        <f>Odessa!U29+MAX(145,U$2*вспомогат!$J$5)</f>
        <v>3192</v>
      </c>
      <c r="V29" s="96">
        <f>Odessa!V29+MAX(145,V$2*вспомогат!$J$5)</f>
        <v>3408.6</v>
      </c>
      <c r="W29" s="96">
        <f>Odessa!W29+MAX(145,W$2*вспомогат!$J$5)</f>
        <v>3625.2</v>
      </c>
      <c r="X29" s="96">
        <f>Odessa!X29+MAX(145,X$2*вспомогат!$J$5)</f>
        <v>3841.8</v>
      </c>
      <c r="Y29" s="96">
        <f>Odessa!Y29+MAX(145,Y$2*вспомогат!$J$5)</f>
        <v>4058.3999999999996</v>
      </c>
      <c r="Z29" s="96">
        <f>Odessa!Z29+MAX(145,Z$2*вспомогат!$J$5)</f>
        <v>4275</v>
      </c>
    </row>
    <row r="30" spans="2:26">
      <c r="B30" s="88" t="s">
        <v>41</v>
      </c>
      <c r="C30" s="88" t="s">
        <v>39</v>
      </c>
      <c r="D30" s="89" t="s">
        <v>9</v>
      </c>
      <c r="E30" s="94"/>
      <c r="F30" s="95"/>
      <c r="G30" s="96">
        <f>Odessa!G30+MAX(145,G$2*вспомогат!$J$5)</f>
        <v>330.6</v>
      </c>
      <c r="H30" s="96">
        <f>Odessa!H30+MAX(145,H$2*вспомогат!$J$5)</f>
        <v>473.2</v>
      </c>
      <c r="I30" s="96">
        <f>Odessa!I30+MAX(145,I$2*вспомогат!$J$5)</f>
        <v>615.79999999999995</v>
      </c>
      <c r="J30" s="96">
        <f>Odessa!J30+MAX(145,J$2*вспомогат!$J$5)</f>
        <v>758.4</v>
      </c>
      <c r="K30" s="96">
        <f>Odessa!K30+MAX(145,K$2*вспомогат!$J$5)</f>
        <v>881</v>
      </c>
      <c r="L30" s="96">
        <f>Odessa!L30+MAX(145,L$2*вспомогат!$J$5)</f>
        <v>1058.5999999999999</v>
      </c>
      <c r="M30" s="96">
        <f>Odessa!M30+MAX(145,M$2*вспомогат!$J$5)</f>
        <v>1236.1999999999998</v>
      </c>
      <c r="N30" s="96">
        <f>Odessa!N30+MAX(145,N$2*вспомогат!$J$5)</f>
        <v>1413.8</v>
      </c>
      <c r="O30" s="96">
        <f>Odessa!O30+MAX(145,O$2*вспомогат!$J$5)</f>
        <v>1591.4</v>
      </c>
      <c r="P30" s="96">
        <f>Odessa!P30+MAX(145,P$2*вспомогат!$J$5)</f>
        <v>1769</v>
      </c>
      <c r="Q30" s="96">
        <f>Odessa!Q30+MAX(145,Q$2*вспомогат!$J$5)</f>
        <v>1896.6</v>
      </c>
      <c r="R30" s="96">
        <f>Odessa!R30+MAX(145,R$2*вспомогат!$J$5)</f>
        <v>2074.1999999999998</v>
      </c>
      <c r="S30" s="96">
        <f>Odessa!S30+MAX(145,S$2*вспомогат!$J$5)</f>
        <v>2251.8000000000002</v>
      </c>
      <c r="T30" s="96">
        <f>Odessa!T30+MAX(145,T$2*вспомогат!$J$5)</f>
        <v>2429.3999999999996</v>
      </c>
      <c r="U30" s="96">
        <f>Odessa!U30+MAX(145,U$2*вспомогат!$J$5)</f>
        <v>2607</v>
      </c>
      <c r="V30" s="96">
        <f>Odessa!V30+MAX(145,V$2*вспомогат!$J$5)</f>
        <v>2784.6</v>
      </c>
      <c r="W30" s="96">
        <f>Odessa!W30+MAX(145,W$2*вспомогат!$J$5)</f>
        <v>2962.2</v>
      </c>
      <c r="X30" s="96">
        <f>Odessa!X30+MAX(145,X$2*вспомогат!$J$5)</f>
        <v>3139.8</v>
      </c>
      <c r="Y30" s="96">
        <f>Odessa!Y30+MAX(145,Y$2*вспомогат!$J$5)</f>
        <v>3317.3999999999996</v>
      </c>
      <c r="Z30" s="96">
        <f>Odessa!Z30+MAX(145,Z$2*вспомогат!$J$5)</f>
        <v>3495</v>
      </c>
    </row>
    <row r="31" spans="2:26">
      <c r="B31" s="88" t="s">
        <v>42</v>
      </c>
      <c r="C31" s="88" t="s">
        <v>39</v>
      </c>
      <c r="D31" s="89" t="s">
        <v>9</v>
      </c>
      <c r="E31" s="94"/>
      <c r="F31" s="95"/>
      <c r="G31" s="96">
        <f>Odessa!G31+MAX(145,G$2*вспомогат!$J$5)</f>
        <v>324.60000000000002</v>
      </c>
      <c r="H31" s="96">
        <f>Odessa!H31+MAX(145,H$2*вспомогат!$J$5)</f>
        <v>461.2</v>
      </c>
      <c r="I31" s="96">
        <f>Odessa!I31+MAX(145,I$2*вспомогат!$J$5)</f>
        <v>597.79999999999995</v>
      </c>
      <c r="J31" s="96">
        <f>Odessa!J31+MAX(145,J$2*вспомогат!$J$5)</f>
        <v>734.4</v>
      </c>
      <c r="K31" s="96">
        <f>Odessa!K31+MAX(145,K$2*вспомогат!$J$5)</f>
        <v>851</v>
      </c>
      <c r="L31" s="96">
        <f>Odessa!L31+MAX(145,L$2*вспомогат!$J$5)</f>
        <v>1022.5999999999999</v>
      </c>
      <c r="M31" s="96">
        <f>Odessa!M31+MAX(145,M$2*вспомогат!$J$5)</f>
        <v>1194.1999999999998</v>
      </c>
      <c r="N31" s="96">
        <f>Odessa!N31+MAX(145,N$2*вспомогат!$J$5)</f>
        <v>1365.8</v>
      </c>
      <c r="O31" s="96">
        <f>Odessa!O31+MAX(145,O$2*вспомогат!$J$5)</f>
        <v>1537.4</v>
      </c>
      <c r="P31" s="96">
        <f>Odessa!P31+MAX(145,P$2*вспомогат!$J$5)</f>
        <v>1709</v>
      </c>
      <c r="Q31" s="96">
        <f>Odessa!Q31+MAX(145,Q$2*вспомогат!$J$5)</f>
        <v>1830.6</v>
      </c>
      <c r="R31" s="96">
        <f>Odessa!R31+MAX(145,R$2*вспомогат!$J$5)</f>
        <v>2002.1999999999998</v>
      </c>
      <c r="S31" s="96">
        <f>Odessa!S31+MAX(145,S$2*вспомогат!$J$5)</f>
        <v>2173.8000000000002</v>
      </c>
      <c r="T31" s="96">
        <f>Odessa!T31+MAX(145,T$2*вспомогат!$J$5)</f>
        <v>2345.3999999999996</v>
      </c>
      <c r="U31" s="96">
        <f>Odessa!U31+MAX(145,U$2*вспомогат!$J$5)</f>
        <v>2517</v>
      </c>
      <c r="V31" s="96">
        <f>Odessa!V31+MAX(145,V$2*вспомогат!$J$5)</f>
        <v>2688.6</v>
      </c>
      <c r="W31" s="96">
        <f>Odessa!W31+MAX(145,W$2*вспомогат!$J$5)</f>
        <v>2860.2</v>
      </c>
      <c r="X31" s="96">
        <f>Odessa!X31+MAX(145,X$2*вспомогат!$J$5)</f>
        <v>3031.8</v>
      </c>
      <c r="Y31" s="96">
        <f>Odessa!Y31+MAX(145,Y$2*вспомогат!$J$5)</f>
        <v>3203.3999999999996</v>
      </c>
      <c r="Z31" s="96">
        <f>Odessa!Z31+MAX(145,Z$2*вспомогат!$J$5)</f>
        <v>3375</v>
      </c>
    </row>
    <row r="32" spans="2:26">
      <c r="B32" s="88" t="s">
        <v>43</v>
      </c>
      <c r="C32" s="88" t="s">
        <v>39</v>
      </c>
      <c r="D32" s="89" t="s">
        <v>9</v>
      </c>
      <c r="E32" s="94"/>
      <c r="F32" s="95"/>
      <c r="G32" s="96">
        <f>Odessa!G32+MAX(145,G$2*вспомогат!$J$5)</f>
        <v>369.6</v>
      </c>
      <c r="H32" s="96">
        <f>Odessa!H32+MAX(145,H$2*вспомогат!$J$5)</f>
        <v>551.20000000000005</v>
      </c>
      <c r="I32" s="96">
        <f>Odessa!I32+MAX(145,I$2*вспомогат!$J$5)</f>
        <v>732.8</v>
      </c>
      <c r="J32" s="96">
        <f>Odessa!J32+MAX(145,J$2*вспомогат!$J$5)</f>
        <v>914.4</v>
      </c>
      <c r="K32" s="96">
        <f>Odessa!K32+MAX(145,K$2*вспомогат!$J$5)</f>
        <v>1076</v>
      </c>
      <c r="L32" s="96">
        <f>Odessa!L32+MAX(145,L$2*вспомогат!$J$5)</f>
        <v>1292.5999999999999</v>
      </c>
      <c r="M32" s="96">
        <f>Odessa!M32+MAX(145,M$2*вспомогат!$J$5)</f>
        <v>1509.1999999999998</v>
      </c>
      <c r="N32" s="96">
        <f>Odessa!N32+MAX(145,N$2*вспомогат!$J$5)</f>
        <v>1725.8</v>
      </c>
      <c r="O32" s="96">
        <f>Odessa!O32+MAX(145,O$2*вспомогат!$J$5)</f>
        <v>1942.4</v>
      </c>
      <c r="P32" s="96">
        <f>Odessa!P32+MAX(145,P$2*вспомогат!$J$5)</f>
        <v>2159</v>
      </c>
      <c r="Q32" s="96">
        <f>Odessa!Q32+MAX(145,Q$2*вспомогат!$J$5)</f>
        <v>2325.6</v>
      </c>
      <c r="R32" s="96">
        <f>Odessa!R32+MAX(145,R$2*вспомогат!$J$5)</f>
        <v>2542.1999999999998</v>
      </c>
      <c r="S32" s="96">
        <f>Odessa!S32+MAX(145,S$2*вспомогат!$J$5)</f>
        <v>2758.8</v>
      </c>
      <c r="T32" s="96">
        <f>Odessa!T32+MAX(145,T$2*вспомогат!$J$5)</f>
        <v>2975.3999999999996</v>
      </c>
      <c r="U32" s="96">
        <f>Odessa!U32+MAX(145,U$2*вспомогат!$J$5)</f>
        <v>3192</v>
      </c>
      <c r="V32" s="96">
        <f>Odessa!V32+MAX(145,V$2*вспомогат!$J$5)</f>
        <v>3408.6</v>
      </c>
      <c r="W32" s="96">
        <f>Odessa!W32+MAX(145,W$2*вспомогат!$J$5)</f>
        <v>3625.2</v>
      </c>
      <c r="X32" s="96">
        <f>Odessa!X32+MAX(145,X$2*вспомогат!$J$5)</f>
        <v>3841.8</v>
      </c>
      <c r="Y32" s="96">
        <f>Odessa!Y32+MAX(145,Y$2*вспомогат!$J$5)</f>
        <v>4058.3999999999996</v>
      </c>
      <c r="Z32" s="96">
        <f>Odessa!Z32+MAX(145,Z$2*вспомогат!$J$5)</f>
        <v>4275</v>
      </c>
    </row>
    <row r="33" spans="2:26">
      <c r="B33" s="88" t="s">
        <v>44</v>
      </c>
      <c r="C33" s="88" t="s">
        <v>39</v>
      </c>
      <c r="D33" s="89" t="s">
        <v>9</v>
      </c>
      <c r="E33" s="94"/>
      <c r="F33" s="95"/>
      <c r="G33" s="96">
        <f>Odessa!G33+MAX(145,G$2*вспомогат!$J$5)</f>
        <v>322.60000000000002</v>
      </c>
      <c r="H33" s="96">
        <f>Odessa!H33+MAX(145,H$2*вспомогат!$J$5)</f>
        <v>457.2</v>
      </c>
      <c r="I33" s="96">
        <f>Odessa!I33+MAX(145,I$2*вспомогат!$J$5)</f>
        <v>591.79999999999995</v>
      </c>
      <c r="J33" s="96">
        <f>Odessa!J33+MAX(145,J$2*вспомогат!$J$5)</f>
        <v>726.4</v>
      </c>
      <c r="K33" s="96">
        <f>Odessa!K33+MAX(145,K$2*вспомогат!$J$5)</f>
        <v>841</v>
      </c>
      <c r="L33" s="96">
        <f>Odessa!L33+MAX(145,L$2*вспомогат!$J$5)</f>
        <v>1010.5999999999999</v>
      </c>
      <c r="M33" s="96">
        <f>Odessa!M33+MAX(145,M$2*вспомогат!$J$5)</f>
        <v>1180.1999999999998</v>
      </c>
      <c r="N33" s="96">
        <f>Odessa!N33+MAX(145,N$2*вспомогат!$J$5)</f>
        <v>1349.8</v>
      </c>
      <c r="O33" s="96">
        <f>Odessa!O33+MAX(145,O$2*вспомогат!$J$5)</f>
        <v>1519.4</v>
      </c>
      <c r="P33" s="96">
        <f>Odessa!P33+MAX(145,P$2*вспомогат!$J$5)</f>
        <v>1689</v>
      </c>
      <c r="Q33" s="96">
        <f>Odessa!Q33+MAX(145,Q$2*вспомогат!$J$5)</f>
        <v>1808.6</v>
      </c>
      <c r="R33" s="96">
        <f>Odessa!R33+MAX(145,R$2*вспомогат!$J$5)</f>
        <v>1978.1999999999998</v>
      </c>
      <c r="S33" s="96">
        <f>Odessa!S33+MAX(145,S$2*вспомогат!$J$5)</f>
        <v>2147.8000000000002</v>
      </c>
      <c r="T33" s="96">
        <f>Odessa!T33+MAX(145,T$2*вспомогат!$J$5)</f>
        <v>2317.3999999999996</v>
      </c>
      <c r="U33" s="96">
        <f>Odessa!U33+MAX(145,U$2*вспомогат!$J$5)</f>
        <v>2487</v>
      </c>
      <c r="V33" s="96">
        <f>Odessa!V33+MAX(145,V$2*вспомогат!$J$5)</f>
        <v>2656.6</v>
      </c>
      <c r="W33" s="96">
        <f>Odessa!W33+MAX(145,W$2*вспомогат!$J$5)</f>
        <v>2826.2</v>
      </c>
      <c r="X33" s="96">
        <f>Odessa!X33+MAX(145,X$2*вспомогат!$J$5)</f>
        <v>2995.8</v>
      </c>
      <c r="Y33" s="96">
        <f>Odessa!Y33+MAX(145,Y$2*вспомогат!$J$5)</f>
        <v>3165.3999999999996</v>
      </c>
      <c r="Z33" s="96">
        <f>Odessa!Z33+MAX(145,Z$2*вспомогат!$J$5)</f>
        <v>3335</v>
      </c>
    </row>
    <row r="34" spans="2:26">
      <c r="B34" s="88" t="s">
        <v>45</v>
      </c>
      <c r="C34" s="88" t="s">
        <v>39</v>
      </c>
      <c r="D34" s="89" t="s">
        <v>9</v>
      </c>
      <c r="E34" s="94"/>
      <c r="F34" s="95"/>
      <c r="G34" s="96">
        <f>Odessa!G34+MAX(145,G$2*вспомогат!$J$5)</f>
        <v>371.6</v>
      </c>
      <c r="H34" s="96">
        <f>Odessa!H34+MAX(145,H$2*вспомогат!$J$5)</f>
        <v>555.20000000000005</v>
      </c>
      <c r="I34" s="96">
        <f>Odessa!I34+MAX(145,I$2*вспомогат!$J$5)</f>
        <v>738.8</v>
      </c>
      <c r="J34" s="96">
        <f>Odessa!J34+MAX(145,J$2*вспомогат!$J$5)</f>
        <v>922.4</v>
      </c>
      <c r="K34" s="96">
        <f>Odessa!K34+MAX(145,K$2*вспомогат!$J$5)</f>
        <v>1086</v>
      </c>
      <c r="L34" s="96">
        <f>Odessa!L34+MAX(145,L$2*вспомогат!$J$5)</f>
        <v>1304.5999999999999</v>
      </c>
      <c r="M34" s="96">
        <f>Odessa!M34+MAX(145,M$2*вспомогат!$J$5)</f>
        <v>1523.1999999999998</v>
      </c>
      <c r="N34" s="96">
        <f>Odessa!N34+MAX(145,N$2*вспомогат!$J$5)</f>
        <v>1741.8</v>
      </c>
      <c r="O34" s="96">
        <f>Odessa!O34+MAX(145,O$2*вспомогат!$J$5)</f>
        <v>1960.4</v>
      </c>
      <c r="P34" s="96">
        <f>Odessa!P34+MAX(145,P$2*вспомогат!$J$5)</f>
        <v>2179</v>
      </c>
      <c r="Q34" s="96">
        <f>Odessa!Q34+MAX(145,Q$2*вспомогат!$J$5)</f>
        <v>2347.6</v>
      </c>
      <c r="R34" s="96">
        <f>Odessa!R34+MAX(145,R$2*вспомогат!$J$5)</f>
        <v>2566.1999999999998</v>
      </c>
      <c r="S34" s="96">
        <f>Odessa!S34+MAX(145,S$2*вспомогат!$J$5)</f>
        <v>2784.8</v>
      </c>
      <c r="T34" s="96">
        <f>Odessa!T34+MAX(145,T$2*вспомогат!$J$5)</f>
        <v>3003.3999999999996</v>
      </c>
      <c r="U34" s="96">
        <f>Odessa!U34+MAX(145,U$2*вспомогат!$J$5)</f>
        <v>3222</v>
      </c>
      <c r="V34" s="96">
        <f>Odessa!V34+MAX(145,V$2*вспомогат!$J$5)</f>
        <v>3440.6</v>
      </c>
      <c r="W34" s="96">
        <f>Odessa!W34+MAX(145,W$2*вспомогат!$J$5)</f>
        <v>3659.2</v>
      </c>
      <c r="X34" s="96">
        <f>Odessa!X34+MAX(145,X$2*вспомогат!$J$5)</f>
        <v>3877.8</v>
      </c>
      <c r="Y34" s="96">
        <f>Odessa!Y34+MAX(145,Y$2*вспомогат!$J$5)</f>
        <v>4096.3999999999996</v>
      </c>
      <c r="Z34" s="96">
        <f>Odessa!Z34+MAX(145,Z$2*вспомогат!$J$5)</f>
        <v>4315</v>
      </c>
    </row>
    <row r="35" spans="2:26">
      <c r="B35" s="88" t="s">
        <v>46</v>
      </c>
      <c r="C35" s="88" t="s">
        <v>39</v>
      </c>
      <c r="D35" s="89" t="s">
        <v>9</v>
      </c>
      <c r="E35" s="94"/>
      <c r="F35" s="95"/>
      <c r="G35" s="96">
        <f>Odessa!G35+MAX(145,G$2*вспомогат!$J$5)</f>
        <v>371.6</v>
      </c>
      <c r="H35" s="96">
        <f>Odessa!H35+MAX(145,H$2*вспомогат!$J$5)</f>
        <v>555.20000000000005</v>
      </c>
      <c r="I35" s="96">
        <f>Odessa!I35+MAX(145,I$2*вспомогат!$J$5)</f>
        <v>738.8</v>
      </c>
      <c r="J35" s="96">
        <f>Odessa!J35+MAX(145,J$2*вспомогат!$J$5)</f>
        <v>922.4</v>
      </c>
      <c r="K35" s="96">
        <f>Odessa!K35+MAX(145,K$2*вспомогат!$J$5)</f>
        <v>1086</v>
      </c>
      <c r="L35" s="96">
        <f>Odessa!L35+MAX(145,L$2*вспомогат!$J$5)</f>
        <v>1304.5999999999999</v>
      </c>
      <c r="M35" s="96">
        <f>Odessa!M35+MAX(145,M$2*вспомогат!$J$5)</f>
        <v>1523.1999999999998</v>
      </c>
      <c r="N35" s="96">
        <f>Odessa!N35+MAX(145,N$2*вспомогат!$J$5)</f>
        <v>1741.8</v>
      </c>
      <c r="O35" s="96">
        <f>Odessa!O35+MAX(145,O$2*вспомогат!$J$5)</f>
        <v>1960.4</v>
      </c>
      <c r="P35" s="96">
        <f>Odessa!P35+MAX(145,P$2*вспомогат!$J$5)</f>
        <v>2179</v>
      </c>
      <c r="Q35" s="96">
        <f>Odessa!Q35+MAX(145,Q$2*вспомогат!$J$5)</f>
        <v>2347.6</v>
      </c>
      <c r="R35" s="96">
        <f>Odessa!R35+MAX(145,R$2*вспомогат!$J$5)</f>
        <v>2566.1999999999998</v>
      </c>
      <c r="S35" s="96">
        <f>Odessa!S35+MAX(145,S$2*вспомогат!$J$5)</f>
        <v>2784.8</v>
      </c>
      <c r="T35" s="96">
        <f>Odessa!T35+MAX(145,T$2*вспомогат!$J$5)</f>
        <v>3003.3999999999996</v>
      </c>
      <c r="U35" s="96">
        <f>Odessa!U35+MAX(145,U$2*вспомогат!$J$5)</f>
        <v>3222</v>
      </c>
      <c r="V35" s="96">
        <f>Odessa!V35+MAX(145,V$2*вспомогат!$J$5)</f>
        <v>3440.6</v>
      </c>
      <c r="W35" s="96">
        <f>Odessa!W35+MAX(145,W$2*вспомогат!$J$5)</f>
        <v>3659.2</v>
      </c>
      <c r="X35" s="96">
        <f>Odessa!X35+MAX(145,X$2*вспомогат!$J$5)</f>
        <v>3877.8</v>
      </c>
      <c r="Y35" s="96">
        <f>Odessa!Y35+MAX(145,Y$2*вспомогат!$J$5)</f>
        <v>4096.3999999999996</v>
      </c>
      <c r="Z35" s="96">
        <f>Odessa!Z35+MAX(145,Z$2*вспомогат!$J$5)</f>
        <v>4315</v>
      </c>
    </row>
    <row r="36" spans="2:26">
      <c r="B36" s="88" t="s">
        <v>47</v>
      </c>
      <c r="C36" s="88" t="s">
        <v>39</v>
      </c>
      <c r="D36" s="89" t="s">
        <v>9</v>
      </c>
      <c r="E36" s="94"/>
      <c r="F36" s="95"/>
      <c r="G36" s="96">
        <f>Odessa!G36+MAX(145,G$2*вспомогат!$J$5)</f>
        <v>371.6</v>
      </c>
      <c r="H36" s="96">
        <f>Odessa!H36+MAX(145,H$2*вспомогат!$J$5)</f>
        <v>555.20000000000005</v>
      </c>
      <c r="I36" s="96">
        <f>Odessa!I36+MAX(145,I$2*вспомогат!$J$5)</f>
        <v>738.8</v>
      </c>
      <c r="J36" s="96">
        <f>Odessa!J36+MAX(145,J$2*вспомогат!$J$5)</f>
        <v>922.4</v>
      </c>
      <c r="K36" s="96">
        <f>Odessa!K36+MAX(145,K$2*вспомогат!$J$5)</f>
        <v>1086</v>
      </c>
      <c r="L36" s="96">
        <f>Odessa!L36+MAX(145,L$2*вспомогат!$J$5)</f>
        <v>1304.5999999999999</v>
      </c>
      <c r="M36" s="96">
        <f>Odessa!M36+MAX(145,M$2*вспомогат!$J$5)</f>
        <v>1523.1999999999998</v>
      </c>
      <c r="N36" s="96">
        <f>Odessa!N36+MAX(145,N$2*вспомогат!$J$5)</f>
        <v>1741.8</v>
      </c>
      <c r="O36" s="96">
        <f>Odessa!O36+MAX(145,O$2*вспомогат!$J$5)</f>
        <v>1960.4</v>
      </c>
      <c r="P36" s="96">
        <f>Odessa!P36+MAX(145,P$2*вспомогат!$J$5)</f>
        <v>2179</v>
      </c>
      <c r="Q36" s="96">
        <f>Odessa!Q36+MAX(145,Q$2*вспомогат!$J$5)</f>
        <v>2347.6</v>
      </c>
      <c r="R36" s="96">
        <f>Odessa!R36+MAX(145,R$2*вспомогат!$J$5)</f>
        <v>2566.1999999999998</v>
      </c>
      <c r="S36" s="96">
        <f>Odessa!S36+MAX(145,S$2*вспомогат!$J$5)</f>
        <v>2784.8</v>
      </c>
      <c r="T36" s="96">
        <f>Odessa!T36+MAX(145,T$2*вспомогат!$J$5)</f>
        <v>3003.3999999999996</v>
      </c>
      <c r="U36" s="96">
        <f>Odessa!U36+MAX(145,U$2*вспомогат!$J$5)</f>
        <v>3222</v>
      </c>
      <c r="V36" s="96">
        <f>Odessa!V36+MAX(145,V$2*вспомогат!$J$5)</f>
        <v>3440.6</v>
      </c>
      <c r="W36" s="96">
        <f>Odessa!W36+MAX(145,W$2*вспомогат!$J$5)</f>
        <v>3659.2</v>
      </c>
      <c r="X36" s="96">
        <f>Odessa!X36+MAX(145,X$2*вспомогат!$J$5)</f>
        <v>3877.8</v>
      </c>
      <c r="Y36" s="96">
        <f>Odessa!Y36+MAX(145,Y$2*вспомогат!$J$5)</f>
        <v>4096.3999999999996</v>
      </c>
      <c r="Z36" s="96">
        <f>Odessa!Z36+MAX(145,Z$2*вспомогат!$J$5)</f>
        <v>4315</v>
      </c>
    </row>
    <row r="37" spans="2:26">
      <c r="B37" s="88" t="s">
        <v>48</v>
      </c>
      <c r="C37" s="88" t="s">
        <v>39</v>
      </c>
      <c r="D37" s="89" t="s">
        <v>9</v>
      </c>
      <c r="E37" s="94"/>
      <c r="F37" s="95"/>
      <c r="G37" s="96">
        <f>Odessa!G37+MAX(145,G$2*вспомогат!$J$5)</f>
        <v>371.6</v>
      </c>
      <c r="H37" s="96">
        <f>Odessa!H37+MAX(145,H$2*вспомогат!$J$5)</f>
        <v>555.20000000000005</v>
      </c>
      <c r="I37" s="96">
        <f>Odessa!I37+MAX(145,I$2*вспомогат!$J$5)</f>
        <v>738.8</v>
      </c>
      <c r="J37" s="96">
        <f>Odessa!J37+MAX(145,J$2*вспомогат!$J$5)</f>
        <v>922.4</v>
      </c>
      <c r="K37" s="96">
        <f>Odessa!K37+MAX(145,K$2*вспомогат!$J$5)</f>
        <v>1086</v>
      </c>
      <c r="L37" s="96">
        <f>Odessa!L37+MAX(145,L$2*вспомогат!$J$5)</f>
        <v>1304.5999999999999</v>
      </c>
      <c r="M37" s="96">
        <f>Odessa!M37+MAX(145,M$2*вспомогат!$J$5)</f>
        <v>1523.1999999999998</v>
      </c>
      <c r="N37" s="96">
        <f>Odessa!N37+MAX(145,N$2*вспомогат!$J$5)</f>
        <v>1741.8</v>
      </c>
      <c r="O37" s="96">
        <f>Odessa!O37+MAX(145,O$2*вспомогат!$J$5)</f>
        <v>1960.4</v>
      </c>
      <c r="P37" s="96">
        <f>Odessa!P37+MAX(145,P$2*вспомогат!$J$5)</f>
        <v>2179</v>
      </c>
      <c r="Q37" s="96">
        <f>Odessa!Q37+MAX(145,Q$2*вспомогат!$J$5)</f>
        <v>2347.6</v>
      </c>
      <c r="R37" s="96">
        <f>Odessa!R37+MAX(145,R$2*вспомогат!$J$5)</f>
        <v>2566.1999999999998</v>
      </c>
      <c r="S37" s="96">
        <f>Odessa!S37+MAX(145,S$2*вспомогат!$J$5)</f>
        <v>2784.8</v>
      </c>
      <c r="T37" s="96">
        <f>Odessa!T37+MAX(145,T$2*вспомогат!$J$5)</f>
        <v>3003.3999999999996</v>
      </c>
      <c r="U37" s="96">
        <f>Odessa!U37+MAX(145,U$2*вспомогат!$J$5)</f>
        <v>3222</v>
      </c>
      <c r="V37" s="96">
        <f>Odessa!V37+MAX(145,V$2*вспомогат!$J$5)</f>
        <v>3440.6</v>
      </c>
      <c r="W37" s="96">
        <f>Odessa!W37+MAX(145,W$2*вспомогат!$J$5)</f>
        <v>3659.2</v>
      </c>
      <c r="X37" s="96">
        <f>Odessa!X37+MAX(145,X$2*вспомогат!$J$5)</f>
        <v>3877.8</v>
      </c>
      <c r="Y37" s="96">
        <f>Odessa!Y37+MAX(145,Y$2*вспомогат!$J$5)</f>
        <v>4096.3999999999996</v>
      </c>
      <c r="Z37" s="96">
        <f>Odessa!Z37+MAX(145,Z$2*вспомогат!$J$5)</f>
        <v>4315</v>
      </c>
    </row>
    <row r="38" spans="2:26">
      <c r="B38" s="88" t="s">
        <v>49</v>
      </c>
      <c r="C38" s="88" t="s">
        <v>39</v>
      </c>
      <c r="D38" s="89" t="s">
        <v>9</v>
      </c>
      <c r="E38" s="94"/>
      <c r="F38" s="95"/>
      <c r="G38" s="96">
        <f>Odessa!G38+MAX(145,G$2*вспомогат!$J$5)</f>
        <v>318.60000000000002</v>
      </c>
      <c r="H38" s="96">
        <f>Odessa!H38+MAX(145,H$2*вспомогат!$J$5)</f>
        <v>449.2</v>
      </c>
      <c r="I38" s="96">
        <f>Odessa!I38+MAX(145,I$2*вспомогат!$J$5)</f>
        <v>579.79999999999995</v>
      </c>
      <c r="J38" s="96">
        <f>Odessa!J38+MAX(145,J$2*вспомогат!$J$5)</f>
        <v>710.4</v>
      </c>
      <c r="K38" s="96">
        <f>Odessa!K38+MAX(145,K$2*вспомогат!$J$5)</f>
        <v>821</v>
      </c>
      <c r="L38" s="96">
        <f>Odessa!L38+MAX(145,L$2*вспомогат!$J$5)</f>
        <v>986.59999999999991</v>
      </c>
      <c r="M38" s="96">
        <f>Odessa!M38+MAX(145,M$2*вспомогат!$J$5)</f>
        <v>1152.1999999999998</v>
      </c>
      <c r="N38" s="96">
        <f>Odessa!N38+MAX(145,N$2*вспомогат!$J$5)</f>
        <v>1317.8</v>
      </c>
      <c r="O38" s="96">
        <f>Odessa!O38+MAX(145,O$2*вспомогат!$J$5)</f>
        <v>1483.4</v>
      </c>
      <c r="P38" s="96">
        <f>Odessa!P38+MAX(145,P$2*вспомогат!$J$5)</f>
        <v>1649</v>
      </c>
      <c r="Q38" s="96">
        <f>Odessa!Q38+MAX(145,Q$2*вспомогат!$J$5)</f>
        <v>1764.6</v>
      </c>
      <c r="R38" s="96">
        <f>Odessa!R38+MAX(145,R$2*вспомогат!$J$5)</f>
        <v>1930.1999999999998</v>
      </c>
      <c r="S38" s="96">
        <f>Odessa!S38+MAX(145,S$2*вспомогат!$J$5)</f>
        <v>2095.8000000000002</v>
      </c>
      <c r="T38" s="96">
        <f>Odessa!T38+MAX(145,T$2*вспомогат!$J$5)</f>
        <v>2261.3999999999996</v>
      </c>
      <c r="U38" s="96">
        <f>Odessa!U38+MAX(145,U$2*вспомогат!$J$5)</f>
        <v>2427</v>
      </c>
      <c r="V38" s="96">
        <f>Odessa!V38+MAX(145,V$2*вспомогат!$J$5)</f>
        <v>2592.6</v>
      </c>
      <c r="W38" s="96">
        <f>Odessa!W38+MAX(145,W$2*вспомогат!$J$5)</f>
        <v>2758.2</v>
      </c>
      <c r="X38" s="96">
        <f>Odessa!X38+MAX(145,X$2*вспомогат!$J$5)</f>
        <v>2923.8</v>
      </c>
      <c r="Y38" s="96">
        <f>Odessa!Y38+MAX(145,Y$2*вспомогат!$J$5)</f>
        <v>3089.3999999999996</v>
      </c>
      <c r="Z38" s="96">
        <f>Odessa!Z38+MAX(145,Z$2*вспомогат!$J$5)</f>
        <v>3255</v>
      </c>
    </row>
    <row r="39" spans="2:26">
      <c r="B39" s="88" t="s">
        <v>50</v>
      </c>
      <c r="C39" s="88" t="s">
        <v>39</v>
      </c>
      <c r="D39" s="89" t="s">
        <v>9</v>
      </c>
      <c r="E39" s="94"/>
      <c r="F39" s="95"/>
      <c r="G39" s="96">
        <f>Odessa!G39+MAX(145,G$2*вспомогат!$J$5)</f>
        <v>360.6</v>
      </c>
      <c r="H39" s="96">
        <f>Odessa!H39+MAX(145,H$2*вспомогат!$J$5)</f>
        <v>533.20000000000005</v>
      </c>
      <c r="I39" s="96">
        <f>Odessa!I39+MAX(145,I$2*вспомогат!$J$5)</f>
        <v>705.8</v>
      </c>
      <c r="J39" s="96">
        <f>Odessa!J39+MAX(145,J$2*вспомогат!$J$5)</f>
        <v>878.4</v>
      </c>
      <c r="K39" s="96">
        <f>Odessa!K39+MAX(145,K$2*вспомогат!$J$5)</f>
        <v>1031</v>
      </c>
      <c r="L39" s="96">
        <f>Odessa!L39+MAX(145,L$2*вспомогат!$J$5)</f>
        <v>1238.5999999999999</v>
      </c>
      <c r="M39" s="96">
        <f>Odessa!M39+MAX(145,M$2*вспомогат!$J$5)</f>
        <v>1446.1999999999998</v>
      </c>
      <c r="N39" s="96">
        <f>Odessa!N39+MAX(145,N$2*вспомогат!$J$5)</f>
        <v>1653.8</v>
      </c>
      <c r="O39" s="96">
        <f>Odessa!O39+MAX(145,O$2*вспомогат!$J$5)</f>
        <v>1861.4</v>
      </c>
      <c r="P39" s="96">
        <f>Odessa!P39+MAX(145,P$2*вспомогат!$J$5)</f>
        <v>2069</v>
      </c>
      <c r="Q39" s="96">
        <f>Odessa!Q39+MAX(145,Q$2*вспомогат!$J$5)</f>
        <v>2226.6</v>
      </c>
      <c r="R39" s="96">
        <f>Odessa!R39+MAX(145,R$2*вспомогат!$J$5)</f>
        <v>2434.1999999999998</v>
      </c>
      <c r="S39" s="96">
        <f>Odessa!S39+MAX(145,S$2*вспомогат!$J$5)</f>
        <v>2641.8</v>
      </c>
      <c r="T39" s="96">
        <f>Odessa!T39+MAX(145,T$2*вспомогат!$J$5)</f>
        <v>2849.3999999999996</v>
      </c>
      <c r="U39" s="96">
        <f>Odessa!U39+MAX(145,U$2*вспомогат!$J$5)</f>
        <v>3057</v>
      </c>
      <c r="V39" s="96">
        <f>Odessa!V39+MAX(145,V$2*вспомогат!$J$5)</f>
        <v>3264.6</v>
      </c>
      <c r="W39" s="96">
        <f>Odessa!W39+MAX(145,W$2*вспомогат!$J$5)</f>
        <v>3472.2</v>
      </c>
      <c r="X39" s="96">
        <f>Odessa!X39+MAX(145,X$2*вспомогат!$J$5)</f>
        <v>3679.8</v>
      </c>
      <c r="Y39" s="96">
        <f>Odessa!Y39+MAX(145,Y$2*вспомогат!$J$5)</f>
        <v>3887.3999999999996</v>
      </c>
      <c r="Z39" s="96">
        <f>Odessa!Z39+MAX(145,Z$2*вспомогат!$J$5)</f>
        <v>4095</v>
      </c>
    </row>
    <row r="40" spans="2:26">
      <c r="B40" s="88" t="s">
        <v>51</v>
      </c>
      <c r="C40" s="88" t="s">
        <v>39</v>
      </c>
      <c r="D40" s="89" t="s">
        <v>9</v>
      </c>
      <c r="E40" s="94"/>
      <c r="F40" s="95"/>
      <c r="G40" s="96">
        <f>Odessa!G40+MAX(145,G$2*вспомогат!$J$5)</f>
        <v>330.6</v>
      </c>
      <c r="H40" s="96">
        <f>Odessa!H40+MAX(145,H$2*вспомогат!$J$5)</f>
        <v>473.2</v>
      </c>
      <c r="I40" s="96">
        <f>Odessa!I40+MAX(145,I$2*вспомогат!$J$5)</f>
        <v>615.79999999999995</v>
      </c>
      <c r="J40" s="96">
        <f>Odessa!J40+MAX(145,J$2*вспомогат!$J$5)</f>
        <v>758.4</v>
      </c>
      <c r="K40" s="96">
        <f>Odessa!K40+MAX(145,K$2*вспомогат!$J$5)</f>
        <v>881</v>
      </c>
      <c r="L40" s="96">
        <f>Odessa!L40+MAX(145,L$2*вспомогат!$J$5)</f>
        <v>1058.5999999999999</v>
      </c>
      <c r="M40" s="96">
        <f>Odessa!M40+MAX(145,M$2*вспомогат!$J$5)</f>
        <v>1236.1999999999998</v>
      </c>
      <c r="N40" s="96">
        <f>Odessa!N40+MAX(145,N$2*вспомогат!$J$5)</f>
        <v>1413.8</v>
      </c>
      <c r="O40" s="96">
        <f>Odessa!O40+MAX(145,O$2*вспомогат!$J$5)</f>
        <v>1591.4</v>
      </c>
      <c r="P40" s="96">
        <f>Odessa!P40+MAX(145,P$2*вспомогат!$J$5)</f>
        <v>1769</v>
      </c>
      <c r="Q40" s="96">
        <f>Odessa!Q40+MAX(145,Q$2*вспомогат!$J$5)</f>
        <v>1896.6</v>
      </c>
      <c r="R40" s="96">
        <f>Odessa!R40+MAX(145,R$2*вспомогат!$J$5)</f>
        <v>2074.1999999999998</v>
      </c>
      <c r="S40" s="96">
        <f>Odessa!S40+MAX(145,S$2*вспомогат!$J$5)</f>
        <v>2251.8000000000002</v>
      </c>
      <c r="T40" s="96">
        <f>Odessa!T40+MAX(145,T$2*вспомогат!$J$5)</f>
        <v>2429.3999999999996</v>
      </c>
      <c r="U40" s="96">
        <f>Odessa!U40+MAX(145,U$2*вспомогат!$J$5)</f>
        <v>2607</v>
      </c>
      <c r="V40" s="96">
        <f>Odessa!V40+MAX(145,V$2*вспомогат!$J$5)</f>
        <v>2784.6</v>
      </c>
      <c r="W40" s="96">
        <f>Odessa!W40+MAX(145,W$2*вспомогат!$J$5)</f>
        <v>2962.2</v>
      </c>
      <c r="X40" s="96">
        <f>Odessa!X40+MAX(145,X$2*вспомогат!$J$5)</f>
        <v>3139.8</v>
      </c>
      <c r="Y40" s="96">
        <f>Odessa!Y40+MAX(145,Y$2*вспомогат!$J$5)</f>
        <v>3317.3999999999996</v>
      </c>
      <c r="Z40" s="96">
        <f>Odessa!Z40+MAX(145,Z$2*вспомогат!$J$5)</f>
        <v>3495</v>
      </c>
    </row>
    <row r="41" spans="2:26">
      <c r="B41" s="88" t="s">
        <v>52</v>
      </c>
      <c r="C41" s="88" t="s">
        <v>53</v>
      </c>
      <c r="D41" s="89" t="s">
        <v>9</v>
      </c>
      <c r="E41" s="94"/>
      <c r="F41" s="95"/>
      <c r="G41" s="96">
        <f>Odessa!G41+MAX(145,G$2*вспомогат!$J$5)</f>
        <v>315.60000000000002</v>
      </c>
      <c r="H41" s="96">
        <f>Odessa!H41+MAX(145,H$2*вспомогат!$J$5)</f>
        <v>443.2</v>
      </c>
      <c r="I41" s="96">
        <f>Odessa!I41+MAX(145,I$2*вспомогат!$J$5)</f>
        <v>570.79999999999995</v>
      </c>
      <c r="J41" s="96">
        <f>Odessa!J41+MAX(145,J$2*вспомогат!$J$5)</f>
        <v>698.4</v>
      </c>
      <c r="K41" s="96">
        <f>Odessa!K41+MAX(145,K$2*вспомогат!$J$5)</f>
        <v>806</v>
      </c>
      <c r="L41" s="96">
        <f>Odessa!L41+MAX(145,L$2*вспомогат!$J$5)</f>
        <v>968.59999999999991</v>
      </c>
      <c r="M41" s="96">
        <f>Odessa!M41+MAX(145,M$2*вспомогат!$J$5)</f>
        <v>1131.1999999999998</v>
      </c>
      <c r="N41" s="96">
        <f>Odessa!N41+MAX(145,N$2*вспомогат!$J$5)</f>
        <v>1293.8</v>
      </c>
      <c r="O41" s="96">
        <f>Odessa!O41+MAX(145,O$2*вспомогат!$J$5)</f>
        <v>1456.4</v>
      </c>
      <c r="P41" s="96">
        <f>Odessa!P41+MAX(145,P$2*вспомогат!$J$5)</f>
        <v>1619</v>
      </c>
      <c r="Q41" s="96">
        <f>Odessa!Q41+MAX(145,Q$2*вспомогат!$J$5)</f>
        <v>1731.6</v>
      </c>
      <c r="R41" s="96">
        <f>Odessa!R41+MAX(145,R$2*вспомогат!$J$5)</f>
        <v>1894.1999999999998</v>
      </c>
      <c r="S41" s="96">
        <f>Odessa!S41+MAX(145,S$2*вспомогат!$J$5)</f>
        <v>2056.8000000000002</v>
      </c>
      <c r="T41" s="96">
        <f>Odessa!T41+MAX(145,T$2*вспомогат!$J$5)</f>
        <v>2219.3999999999996</v>
      </c>
      <c r="U41" s="96">
        <f>Odessa!U41+MAX(145,U$2*вспомогат!$J$5)</f>
        <v>2382</v>
      </c>
      <c r="V41" s="96">
        <f>Odessa!V41+MAX(145,V$2*вспомогат!$J$5)</f>
        <v>2544.6</v>
      </c>
      <c r="W41" s="96">
        <f>Odessa!W41+MAX(145,W$2*вспомогат!$J$5)</f>
        <v>2707.2</v>
      </c>
      <c r="X41" s="96">
        <f>Odessa!X41+MAX(145,X$2*вспомогат!$J$5)</f>
        <v>2869.8</v>
      </c>
      <c r="Y41" s="96">
        <f>Odessa!Y41+MAX(145,Y$2*вспомогат!$J$5)</f>
        <v>3032.3999999999996</v>
      </c>
      <c r="Z41" s="96">
        <f>Odessa!Z41+MAX(145,Z$2*вспомогат!$J$5)</f>
        <v>3195</v>
      </c>
    </row>
    <row r="42" spans="2:26">
      <c r="B42" s="88" t="s">
        <v>54</v>
      </c>
      <c r="C42" s="88" t="s">
        <v>53</v>
      </c>
      <c r="D42" s="89" t="s">
        <v>9</v>
      </c>
      <c r="E42" s="94"/>
      <c r="F42" s="95"/>
      <c r="G42" s="96">
        <f>Odessa!G42+MAX(145,G$2*вспомогат!$J$5)</f>
        <v>315.60000000000002</v>
      </c>
      <c r="H42" s="96">
        <f>Odessa!H42+MAX(145,H$2*вспомогат!$J$5)</f>
        <v>443.2</v>
      </c>
      <c r="I42" s="96">
        <f>Odessa!I42+MAX(145,I$2*вспомогат!$J$5)</f>
        <v>570.79999999999995</v>
      </c>
      <c r="J42" s="96">
        <f>Odessa!J42+MAX(145,J$2*вспомогат!$J$5)</f>
        <v>698.4</v>
      </c>
      <c r="K42" s="96">
        <f>Odessa!K42+MAX(145,K$2*вспомогат!$J$5)</f>
        <v>806</v>
      </c>
      <c r="L42" s="96">
        <f>Odessa!L42+MAX(145,L$2*вспомогат!$J$5)</f>
        <v>968.59999999999991</v>
      </c>
      <c r="M42" s="96">
        <f>Odessa!M42+MAX(145,M$2*вспомогат!$J$5)</f>
        <v>1131.1999999999998</v>
      </c>
      <c r="N42" s="96">
        <f>Odessa!N42+MAX(145,N$2*вспомогат!$J$5)</f>
        <v>1293.8</v>
      </c>
      <c r="O42" s="96">
        <f>Odessa!O42+MAX(145,O$2*вспомогат!$J$5)</f>
        <v>1456.4</v>
      </c>
      <c r="P42" s="96">
        <f>Odessa!P42+MAX(145,P$2*вспомогат!$J$5)</f>
        <v>1619</v>
      </c>
      <c r="Q42" s="96">
        <f>Odessa!Q42+MAX(145,Q$2*вспомогат!$J$5)</f>
        <v>1731.6</v>
      </c>
      <c r="R42" s="96">
        <f>Odessa!R42+MAX(145,R$2*вспомогат!$J$5)</f>
        <v>1894.1999999999998</v>
      </c>
      <c r="S42" s="96">
        <f>Odessa!S42+MAX(145,S$2*вспомогат!$J$5)</f>
        <v>2056.8000000000002</v>
      </c>
      <c r="T42" s="96">
        <f>Odessa!T42+MAX(145,T$2*вспомогат!$J$5)</f>
        <v>2219.3999999999996</v>
      </c>
      <c r="U42" s="96">
        <f>Odessa!U42+MAX(145,U$2*вспомогат!$J$5)</f>
        <v>2382</v>
      </c>
      <c r="V42" s="96">
        <f>Odessa!V42+MAX(145,V$2*вспомогат!$J$5)</f>
        <v>2544.6</v>
      </c>
      <c r="W42" s="96">
        <f>Odessa!W42+MAX(145,W$2*вспомогат!$J$5)</f>
        <v>2707.2</v>
      </c>
      <c r="X42" s="96">
        <f>Odessa!X42+MAX(145,X$2*вспомогат!$J$5)</f>
        <v>2869.8</v>
      </c>
      <c r="Y42" s="96">
        <f>Odessa!Y42+MAX(145,Y$2*вспомогат!$J$5)</f>
        <v>3032.3999999999996</v>
      </c>
      <c r="Z42" s="96">
        <f>Odessa!Z42+MAX(145,Z$2*вспомогат!$J$5)</f>
        <v>3195</v>
      </c>
    </row>
    <row r="43" spans="2:26">
      <c r="B43" s="88" t="s">
        <v>55</v>
      </c>
      <c r="C43" s="88" t="s">
        <v>53</v>
      </c>
      <c r="D43" s="89" t="s">
        <v>9</v>
      </c>
      <c r="E43" s="94"/>
      <c r="F43" s="95"/>
      <c r="G43" s="96">
        <f>Odessa!G43+MAX(145,G$2*вспомогат!$J$5)</f>
        <v>315.60000000000002</v>
      </c>
      <c r="H43" s="96">
        <f>Odessa!H43+MAX(145,H$2*вспомогат!$J$5)</f>
        <v>443.2</v>
      </c>
      <c r="I43" s="96">
        <f>Odessa!I43+MAX(145,I$2*вспомогат!$J$5)</f>
        <v>570.79999999999995</v>
      </c>
      <c r="J43" s="96">
        <f>Odessa!J43+MAX(145,J$2*вспомогат!$J$5)</f>
        <v>698.4</v>
      </c>
      <c r="K43" s="96">
        <f>Odessa!K43+MAX(145,K$2*вспомогат!$J$5)</f>
        <v>806</v>
      </c>
      <c r="L43" s="96">
        <f>Odessa!L43+MAX(145,L$2*вспомогат!$J$5)</f>
        <v>968.59999999999991</v>
      </c>
      <c r="M43" s="96">
        <f>Odessa!M43+MAX(145,M$2*вспомогат!$J$5)</f>
        <v>1131.1999999999998</v>
      </c>
      <c r="N43" s="96">
        <f>Odessa!N43+MAX(145,N$2*вспомогат!$J$5)</f>
        <v>1293.8</v>
      </c>
      <c r="O43" s="96">
        <f>Odessa!O43+MAX(145,O$2*вспомогат!$J$5)</f>
        <v>1456.4</v>
      </c>
      <c r="P43" s="96">
        <f>Odessa!P43+MAX(145,P$2*вспомогат!$J$5)</f>
        <v>1619</v>
      </c>
      <c r="Q43" s="96">
        <f>Odessa!Q43+MAX(145,Q$2*вспомогат!$J$5)</f>
        <v>1731.6</v>
      </c>
      <c r="R43" s="96">
        <f>Odessa!R43+MAX(145,R$2*вспомогат!$J$5)</f>
        <v>1894.1999999999998</v>
      </c>
      <c r="S43" s="96">
        <f>Odessa!S43+MAX(145,S$2*вспомогат!$J$5)</f>
        <v>2056.8000000000002</v>
      </c>
      <c r="T43" s="96">
        <f>Odessa!T43+MAX(145,T$2*вспомогат!$J$5)</f>
        <v>2219.3999999999996</v>
      </c>
      <c r="U43" s="96">
        <f>Odessa!U43+MAX(145,U$2*вспомогат!$J$5)</f>
        <v>2382</v>
      </c>
      <c r="V43" s="96">
        <f>Odessa!V43+MAX(145,V$2*вспомогат!$J$5)</f>
        <v>2544.6</v>
      </c>
      <c r="W43" s="96">
        <f>Odessa!W43+MAX(145,W$2*вспомогат!$J$5)</f>
        <v>2707.2</v>
      </c>
      <c r="X43" s="96">
        <f>Odessa!X43+MAX(145,X$2*вспомогат!$J$5)</f>
        <v>2869.8</v>
      </c>
      <c r="Y43" s="96">
        <f>Odessa!Y43+MAX(145,Y$2*вспомогат!$J$5)</f>
        <v>3032.3999999999996</v>
      </c>
      <c r="Z43" s="96">
        <f>Odessa!Z43+MAX(145,Z$2*вспомогат!$J$5)</f>
        <v>3195</v>
      </c>
    </row>
    <row r="44" spans="2:26">
      <c r="B44" s="88" t="s">
        <v>56</v>
      </c>
      <c r="C44" s="88" t="s">
        <v>53</v>
      </c>
      <c r="D44" s="89" t="s">
        <v>9</v>
      </c>
      <c r="E44" s="94"/>
      <c r="F44" s="95"/>
      <c r="G44" s="96">
        <f>Odessa!G44+MAX(145,G$2*вспомогат!$J$5)</f>
        <v>315.60000000000002</v>
      </c>
      <c r="H44" s="96">
        <f>Odessa!H44+MAX(145,H$2*вспомогат!$J$5)</f>
        <v>443.2</v>
      </c>
      <c r="I44" s="96">
        <f>Odessa!I44+MAX(145,I$2*вспомогат!$J$5)</f>
        <v>570.79999999999995</v>
      </c>
      <c r="J44" s="96">
        <f>Odessa!J44+MAX(145,J$2*вспомогат!$J$5)</f>
        <v>698.4</v>
      </c>
      <c r="K44" s="96">
        <f>Odessa!K44+MAX(145,K$2*вспомогат!$J$5)</f>
        <v>806</v>
      </c>
      <c r="L44" s="96">
        <f>Odessa!L44+MAX(145,L$2*вспомогат!$J$5)</f>
        <v>968.59999999999991</v>
      </c>
      <c r="M44" s="96">
        <f>Odessa!M44+MAX(145,M$2*вспомогат!$J$5)</f>
        <v>1131.1999999999998</v>
      </c>
      <c r="N44" s="96">
        <f>Odessa!N44+MAX(145,N$2*вспомогат!$J$5)</f>
        <v>1293.8</v>
      </c>
      <c r="O44" s="96">
        <f>Odessa!O44+MAX(145,O$2*вспомогат!$J$5)</f>
        <v>1456.4</v>
      </c>
      <c r="P44" s="96">
        <f>Odessa!P44+MAX(145,P$2*вспомогат!$J$5)</f>
        <v>1619</v>
      </c>
      <c r="Q44" s="96">
        <f>Odessa!Q44+MAX(145,Q$2*вспомогат!$J$5)</f>
        <v>1731.6</v>
      </c>
      <c r="R44" s="96">
        <f>Odessa!R44+MAX(145,R$2*вспомогат!$J$5)</f>
        <v>1894.1999999999998</v>
      </c>
      <c r="S44" s="96">
        <f>Odessa!S44+MAX(145,S$2*вспомогат!$J$5)</f>
        <v>2056.8000000000002</v>
      </c>
      <c r="T44" s="96">
        <f>Odessa!T44+MAX(145,T$2*вспомогат!$J$5)</f>
        <v>2219.3999999999996</v>
      </c>
      <c r="U44" s="96">
        <f>Odessa!U44+MAX(145,U$2*вспомогат!$J$5)</f>
        <v>2382</v>
      </c>
      <c r="V44" s="96">
        <f>Odessa!V44+MAX(145,V$2*вспомогат!$J$5)</f>
        <v>2544.6</v>
      </c>
      <c r="W44" s="96">
        <f>Odessa!W44+MAX(145,W$2*вспомогат!$J$5)</f>
        <v>2707.2</v>
      </c>
      <c r="X44" s="96">
        <f>Odessa!X44+MAX(145,X$2*вспомогат!$J$5)</f>
        <v>2869.8</v>
      </c>
      <c r="Y44" s="96">
        <f>Odessa!Y44+MAX(145,Y$2*вспомогат!$J$5)</f>
        <v>3032.3999999999996</v>
      </c>
      <c r="Z44" s="96">
        <f>Odessa!Z44+MAX(145,Z$2*вспомогат!$J$5)</f>
        <v>3195</v>
      </c>
    </row>
    <row r="45" spans="2:26">
      <c r="B45" s="88" t="s">
        <v>59</v>
      </c>
      <c r="C45" s="88" t="s">
        <v>60</v>
      </c>
      <c r="D45" s="89" t="s">
        <v>13</v>
      </c>
      <c r="E45" s="94"/>
      <c r="F45" s="95"/>
      <c r="G45" s="96">
        <f>Odessa!G45+MAX(145,G$2*вспомогат!$J$5)</f>
        <v>287.5090909090909</v>
      </c>
      <c r="H45" s="96">
        <f>Odessa!H45+MAX(145,H$2*вспомогат!$J$5)</f>
        <v>387.0181818181818</v>
      </c>
      <c r="I45" s="96">
        <f>Odessa!I45+MAX(145,I$2*вспомогат!$J$5)</f>
        <v>486.5272727272727</v>
      </c>
      <c r="J45" s="96">
        <f>Odessa!J45+MAX(145,J$2*вспомогат!$J$5)</f>
        <v>586.0363636363636</v>
      </c>
      <c r="K45" s="96">
        <f>Odessa!K45+MAX(145,K$2*вспомогат!$J$5)</f>
        <v>665.5454545454545</v>
      </c>
      <c r="L45" s="96">
        <f>Odessa!L45+MAX(145,L$2*вспомогат!$J$5)</f>
        <v>800.0545454545454</v>
      </c>
      <c r="M45" s="96">
        <f>Odessa!M45+MAX(145,M$2*вспомогат!$J$5)</f>
        <v>934.56363636363631</v>
      </c>
      <c r="N45" s="96">
        <f>Odessa!N45+MAX(145,N$2*вспомогат!$J$5)</f>
        <v>1069.0727272727272</v>
      </c>
      <c r="O45" s="96">
        <f>Odessa!O45+MAX(145,O$2*вспомогат!$J$5)</f>
        <v>1203.5818181818181</v>
      </c>
      <c r="P45" s="96">
        <f>Odessa!P45+MAX(145,P$2*вспомогат!$J$5)</f>
        <v>1338.090909090909</v>
      </c>
      <c r="Q45" s="96">
        <f>Odessa!Q45+MAX(145,Q$2*вспомогат!$J$5)</f>
        <v>1422.6</v>
      </c>
      <c r="R45" s="96">
        <f>Odessa!R45+MAX(145,R$2*вспомогат!$J$5)</f>
        <v>1557.1090909090908</v>
      </c>
      <c r="S45" s="96">
        <f>Odessa!S45+MAX(145,S$2*вспомогат!$J$5)</f>
        <v>1691.6181818181817</v>
      </c>
      <c r="T45" s="96">
        <f>Odessa!T45+MAX(145,T$2*вспомогат!$J$5)</f>
        <v>1826.1272727272726</v>
      </c>
      <c r="U45" s="96">
        <f>Odessa!U45+MAX(145,U$2*вспомогат!$J$5)</f>
        <v>1960.6363636363635</v>
      </c>
      <c r="V45" s="96">
        <f>Odessa!V45+MAX(145,V$2*вспомогат!$J$5)</f>
        <v>2095.1454545454544</v>
      </c>
      <c r="W45" s="96">
        <f>Odessa!W45+MAX(145,W$2*вспомогат!$J$5)</f>
        <v>2229.6545454545453</v>
      </c>
      <c r="X45" s="96">
        <f>Odessa!X45+MAX(145,X$2*вспомогат!$J$5)</f>
        <v>2364.1636363636362</v>
      </c>
      <c r="Y45" s="96">
        <f>Odessa!Y45+MAX(145,Y$2*вспомогат!$J$5)</f>
        <v>2498.6727272727271</v>
      </c>
      <c r="Z45" s="96">
        <f>Odessa!Z45+MAX(145,Z$2*вспомогат!$J$5)</f>
        <v>2633.181818181818</v>
      </c>
    </row>
    <row r="46" spans="2:26">
      <c r="B46" s="88" t="s">
        <v>61</v>
      </c>
      <c r="C46" s="88" t="s">
        <v>60</v>
      </c>
      <c r="D46" s="89" t="s">
        <v>13</v>
      </c>
      <c r="E46" s="94"/>
      <c r="F46" s="95"/>
      <c r="G46" s="96">
        <f>Odessa!G46+MAX(145,G$2*вспомогат!$J$5)</f>
        <v>287.5090909090909</v>
      </c>
      <c r="H46" s="96">
        <f>Odessa!H46+MAX(145,H$2*вспомогат!$J$5)</f>
        <v>387.0181818181818</v>
      </c>
      <c r="I46" s="96">
        <f>Odessa!I46+MAX(145,I$2*вспомогат!$J$5)</f>
        <v>486.5272727272727</v>
      </c>
      <c r="J46" s="96">
        <f>Odessa!J46+MAX(145,J$2*вспомогат!$J$5)</f>
        <v>586.0363636363636</v>
      </c>
      <c r="K46" s="96">
        <f>Odessa!K46+MAX(145,K$2*вспомогат!$J$5)</f>
        <v>665.5454545454545</v>
      </c>
      <c r="L46" s="96">
        <f>Odessa!L46+MAX(145,L$2*вспомогат!$J$5)</f>
        <v>800.0545454545454</v>
      </c>
      <c r="M46" s="96">
        <f>Odessa!M46+MAX(145,M$2*вспомогат!$J$5)</f>
        <v>934.56363636363631</v>
      </c>
      <c r="N46" s="96">
        <f>Odessa!N46+MAX(145,N$2*вспомогат!$J$5)</f>
        <v>1069.0727272727272</v>
      </c>
      <c r="O46" s="96">
        <f>Odessa!O46+MAX(145,O$2*вспомогат!$J$5)</f>
        <v>1203.5818181818181</v>
      </c>
      <c r="P46" s="96">
        <f>Odessa!P46+MAX(145,P$2*вспомогат!$J$5)</f>
        <v>1338.090909090909</v>
      </c>
      <c r="Q46" s="96">
        <f>Odessa!Q46+MAX(145,Q$2*вспомогат!$J$5)</f>
        <v>1422.6</v>
      </c>
      <c r="R46" s="96">
        <f>Odessa!R46+MAX(145,R$2*вспомогат!$J$5)</f>
        <v>1557.1090909090908</v>
      </c>
      <c r="S46" s="96">
        <f>Odessa!S46+MAX(145,S$2*вспомогат!$J$5)</f>
        <v>1691.6181818181817</v>
      </c>
      <c r="T46" s="96">
        <f>Odessa!T46+MAX(145,T$2*вспомогат!$J$5)</f>
        <v>1826.1272727272726</v>
      </c>
      <c r="U46" s="96">
        <f>Odessa!U46+MAX(145,U$2*вспомогат!$J$5)</f>
        <v>1960.6363636363635</v>
      </c>
      <c r="V46" s="96">
        <f>Odessa!V46+MAX(145,V$2*вспомогат!$J$5)</f>
        <v>2095.1454545454544</v>
      </c>
      <c r="W46" s="96">
        <f>Odessa!W46+MAX(145,W$2*вспомогат!$J$5)</f>
        <v>2229.6545454545453</v>
      </c>
      <c r="X46" s="96">
        <f>Odessa!X46+MAX(145,X$2*вспомогат!$J$5)</f>
        <v>2364.1636363636362</v>
      </c>
      <c r="Y46" s="96">
        <f>Odessa!Y46+MAX(145,Y$2*вспомогат!$J$5)</f>
        <v>2498.6727272727271</v>
      </c>
      <c r="Z46" s="96">
        <f>Odessa!Z46+MAX(145,Z$2*вспомогат!$J$5)</f>
        <v>2633.181818181818</v>
      </c>
    </row>
    <row r="47" spans="2:26">
      <c r="B47" s="88" t="s">
        <v>62</v>
      </c>
      <c r="C47" s="88" t="s">
        <v>60</v>
      </c>
      <c r="D47" s="89" t="s">
        <v>13</v>
      </c>
      <c r="E47" s="94"/>
      <c r="F47" s="95"/>
      <c r="G47" s="96">
        <f>Odessa!G47+MAX(145,G$2*вспомогат!$J$5)</f>
        <v>287.5090909090909</v>
      </c>
      <c r="H47" s="96">
        <f>Odessa!H47+MAX(145,H$2*вспомогат!$J$5)</f>
        <v>387.0181818181818</v>
      </c>
      <c r="I47" s="96">
        <f>Odessa!I47+MAX(145,I$2*вспомогат!$J$5)</f>
        <v>486.5272727272727</v>
      </c>
      <c r="J47" s="96">
        <f>Odessa!J47+MAX(145,J$2*вспомогат!$J$5)</f>
        <v>586.0363636363636</v>
      </c>
      <c r="K47" s="96">
        <f>Odessa!K47+MAX(145,K$2*вспомогат!$J$5)</f>
        <v>665.5454545454545</v>
      </c>
      <c r="L47" s="96">
        <f>Odessa!L47+MAX(145,L$2*вспомогат!$J$5)</f>
        <v>800.0545454545454</v>
      </c>
      <c r="M47" s="96">
        <f>Odessa!M47+MAX(145,M$2*вспомогат!$J$5)</f>
        <v>934.56363636363631</v>
      </c>
      <c r="N47" s="96">
        <f>Odessa!N47+MAX(145,N$2*вспомогат!$J$5)</f>
        <v>1069.0727272727272</v>
      </c>
      <c r="O47" s="96">
        <f>Odessa!O47+MAX(145,O$2*вспомогат!$J$5)</f>
        <v>1203.5818181818181</v>
      </c>
      <c r="P47" s="96">
        <f>Odessa!P47+MAX(145,P$2*вспомогат!$J$5)</f>
        <v>1338.090909090909</v>
      </c>
      <c r="Q47" s="96">
        <f>Odessa!Q47+MAX(145,Q$2*вспомогат!$J$5)</f>
        <v>1422.6</v>
      </c>
      <c r="R47" s="96">
        <f>Odessa!R47+MAX(145,R$2*вспомогат!$J$5)</f>
        <v>1557.1090909090908</v>
      </c>
      <c r="S47" s="96">
        <f>Odessa!S47+MAX(145,S$2*вспомогат!$J$5)</f>
        <v>1691.6181818181817</v>
      </c>
      <c r="T47" s="96">
        <f>Odessa!T47+MAX(145,T$2*вспомогат!$J$5)</f>
        <v>1826.1272727272726</v>
      </c>
      <c r="U47" s="96">
        <f>Odessa!U47+MAX(145,U$2*вспомогат!$J$5)</f>
        <v>1960.6363636363635</v>
      </c>
      <c r="V47" s="96">
        <f>Odessa!V47+MAX(145,V$2*вспомогат!$J$5)</f>
        <v>2095.1454545454544</v>
      </c>
      <c r="W47" s="96">
        <f>Odessa!W47+MAX(145,W$2*вспомогат!$J$5)</f>
        <v>2229.6545454545453</v>
      </c>
      <c r="X47" s="96">
        <f>Odessa!X47+MAX(145,X$2*вспомогат!$J$5)</f>
        <v>2364.1636363636362</v>
      </c>
      <c r="Y47" s="96">
        <f>Odessa!Y47+MAX(145,Y$2*вспомогат!$J$5)</f>
        <v>2498.6727272727271</v>
      </c>
      <c r="Z47" s="96">
        <f>Odessa!Z47+MAX(145,Z$2*вспомогат!$J$5)</f>
        <v>2633.181818181818</v>
      </c>
    </row>
    <row r="48" spans="2:26">
      <c r="B48" s="88" t="s">
        <v>63</v>
      </c>
      <c r="C48" s="88" t="s">
        <v>60</v>
      </c>
      <c r="D48" s="89" t="s">
        <v>13</v>
      </c>
      <c r="E48" s="94"/>
      <c r="F48" s="95"/>
      <c r="G48" s="96">
        <f>Odessa!G48+MAX(145,G$2*вспомогат!$J$5)</f>
        <v>287.5090909090909</v>
      </c>
      <c r="H48" s="96">
        <f>Odessa!H48+MAX(145,H$2*вспомогат!$J$5)</f>
        <v>387.0181818181818</v>
      </c>
      <c r="I48" s="96">
        <f>Odessa!I48+MAX(145,I$2*вспомогат!$J$5)</f>
        <v>486.5272727272727</v>
      </c>
      <c r="J48" s="96">
        <f>Odessa!J48+MAX(145,J$2*вспомогат!$J$5)</f>
        <v>586.0363636363636</v>
      </c>
      <c r="K48" s="96">
        <f>Odessa!K48+MAX(145,K$2*вспомогат!$J$5)</f>
        <v>665.5454545454545</v>
      </c>
      <c r="L48" s="96">
        <f>Odessa!L48+MAX(145,L$2*вспомогат!$J$5)</f>
        <v>800.0545454545454</v>
      </c>
      <c r="M48" s="96">
        <f>Odessa!M48+MAX(145,M$2*вспомогат!$J$5)</f>
        <v>934.56363636363631</v>
      </c>
      <c r="N48" s="96">
        <f>Odessa!N48+MAX(145,N$2*вспомогат!$J$5)</f>
        <v>1069.0727272727272</v>
      </c>
      <c r="O48" s="96">
        <f>Odessa!O48+MAX(145,O$2*вспомогат!$J$5)</f>
        <v>1203.5818181818181</v>
      </c>
      <c r="P48" s="96">
        <f>Odessa!P48+MAX(145,P$2*вспомогат!$J$5)</f>
        <v>1338.090909090909</v>
      </c>
      <c r="Q48" s="96">
        <f>Odessa!Q48+MAX(145,Q$2*вспомогат!$J$5)</f>
        <v>1422.6</v>
      </c>
      <c r="R48" s="96">
        <f>Odessa!R48+MAX(145,R$2*вспомогат!$J$5)</f>
        <v>1557.1090909090908</v>
      </c>
      <c r="S48" s="96">
        <f>Odessa!S48+MAX(145,S$2*вспомогат!$J$5)</f>
        <v>1691.6181818181817</v>
      </c>
      <c r="T48" s="96">
        <f>Odessa!T48+MAX(145,T$2*вспомогат!$J$5)</f>
        <v>1826.1272727272726</v>
      </c>
      <c r="U48" s="96">
        <f>Odessa!U48+MAX(145,U$2*вспомогат!$J$5)</f>
        <v>1960.6363636363635</v>
      </c>
      <c r="V48" s="96">
        <f>Odessa!V48+MAX(145,V$2*вспомогат!$J$5)</f>
        <v>2095.1454545454544</v>
      </c>
      <c r="W48" s="96">
        <f>Odessa!W48+MAX(145,W$2*вспомогат!$J$5)</f>
        <v>2229.6545454545453</v>
      </c>
      <c r="X48" s="96">
        <f>Odessa!X48+MAX(145,X$2*вспомогат!$J$5)</f>
        <v>2364.1636363636362</v>
      </c>
      <c r="Y48" s="96">
        <f>Odessa!Y48+MAX(145,Y$2*вспомогат!$J$5)</f>
        <v>2498.6727272727271</v>
      </c>
      <c r="Z48" s="96">
        <f>Odessa!Z48+MAX(145,Z$2*вспомогат!$J$5)</f>
        <v>2633.181818181818</v>
      </c>
    </row>
    <row r="49" spans="2:26">
      <c r="B49" s="88" t="s">
        <v>64</v>
      </c>
      <c r="C49" s="88" t="s">
        <v>60</v>
      </c>
      <c r="D49" s="89" t="s">
        <v>13</v>
      </c>
      <c r="E49" s="94"/>
      <c r="F49" s="95"/>
      <c r="G49" s="96">
        <f>Odessa!G49+MAX(145,G$2*вспомогат!$J$5)</f>
        <v>287.5090909090909</v>
      </c>
      <c r="H49" s="96">
        <f>Odessa!H49+MAX(145,H$2*вспомогат!$J$5)</f>
        <v>387.0181818181818</v>
      </c>
      <c r="I49" s="96">
        <f>Odessa!I49+MAX(145,I$2*вспомогат!$J$5)</f>
        <v>486.5272727272727</v>
      </c>
      <c r="J49" s="96">
        <f>Odessa!J49+MAX(145,J$2*вспомогат!$J$5)</f>
        <v>586.0363636363636</v>
      </c>
      <c r="K49" s="96">
        <f>Odessa!K49+MAX(145,K$2*вспомогат!$J$5)</f>
        <v>665.5454545454545</v>
      </c>
      <c r="L49" s="96">
        <f>Odessa!L49+MAX(145,L$2*вспомогат!$J$5)</f>
        <v>800.0545454545454</v>
      </c>
      <c r="M49" s="96">
        <f>Odessa!M49+MAX(145,M$2*вспомогат!$J$5)</f>
        <v>934.56363636363631</v>
      </c>
      <c r="N49" s="96">
        <f>Odessa!N49+MAX(145,N$2*вспомогат!$J$5)</f>
        <v>1069.0727272727272</v>
      </c>
      <c r="O49" s="96">
        <f>Odessa!O49+MAX(145,O$2*вспомогат!$J$5)</f>
        <v>1203.5818181818181</v>
      </c>
      <c r="P49" s="96">
        <f>Odessa!P49+MAX(145,P$2*вспомогат!$J$5)</f>
        <v>1338.090909090909</v>
      </c>
      <c r="Q49" s="96">
        <f>Odessa!Q49+MAX(145,Q$2*вспомогат!$J$5)</f>
        <v>1422.6</v>
      </c>
      <c r="R49" s="96">
        <f>Odessa!R49+MAX(145,R$2*вспомогат!$J$5)</f>
        <v>1557.1090909090908</v>
      </c>
      <c r="S49" s="96">
        <f>Odessa!S49+MAX(145,S$2*вспомогат!$J$5)</f>
        <v>1691.6181818181817</v>
      </c>
      <c r="T49" s="96">
        <f>Odessa!T49+MAX(145,T$2*вспомогат!$J$5)</f>
        <v>1826.1272727272726</v>
      </c>
      <c r="U49" s="96">
        <f>Odessa!U49+MAX(145,U$2*вспомогат!$J$5)</f>
        <v>1960.6363636363635</v>
      </c>
      <c r="V49" s="96">
        <f>Odessa!V49+MAX(145,V$2*вспомогат!$J$5)</f>
        <v>2095.1454545454544</v>
      </c>
      <c r="W49" s="96">
        <f>Odessa!W49+MAX(145,W$2*вспомогат!$J$5)</f>
        <v>2229.6545454545453</v>
      </c>
      <c r="X49" s="96">
        <f>Odessa!X49+MAX(145,X$2*вспомогат!$J$5)</f>
        <v>2364.1636363636362</v>
      </c>
      <c r="Y49" s="96">
        <f>Odessa!Y49+MAX(145,Y$2*вспомогат!$J$5)</f>
        <v>2498.6727272727271</v>
      </c>
      <c r="Z49" s="96">
        <f>Odessa!Z49+MAX(145,Z$2*вспомогат!$J$5)</f>
        <v>2633.181818181818</v>
      </c>
    </row>
    <row r="50" spans="2:26">
      <c r="B50" s="88" t="s">
        <v>65</v>
      </c>
      <c r="C50" s="88" t="s">
        <v>66</v>
      </c>
      <c r="D50" s="89" t="s">
        <v>9</v>
      </c>
      <c r="E50" s="94"/>
      <c r="F50" s="95"/>
      <c r="G50" s="96" t="e">
        <f>Odessa!G50+MAX(145,G$2*вспомогат!$J$5)</f>
        <v>#VALUE!</v>
      </c>
      <c r="H50" s="96" t="e">
        <f>Odessa!H50+MAX(145,H$2*вспомогат!$J$5)</f>
        <v>#VALUE!</v>
      </c>
      <c r="I50" s="96" t="e">
        <f>Odessa!I50+MAX(145,I$2*вспомогат!$J$5)</f>
        <v>#VALUE!</v>
      </c>
      <c r="J50" s="96" t="e">
        <f>Odessa!J50+MAX(145,J$2*вспомогат!$J$5)</f>
        <v>#VALUE!</v>
      </c>
      <c r="K50" s="96" t="e">
        <f>Odessa!K50+MAX(145,K$2*вспомогат!$J$5)</f>
        <v>#VALUE!</v>
      </c>
      <c r="L50" s="96" t="e">
        <f>Odessa!L50+MAX(145,L$2*вспомогат!$J$5)</f>
        <v>#VALUE!</v>
      </c>
      <c r="M50" s="96" t="e">
        <f>Odessa!M50+MAX(145,M$2*вспомогат!$J$5)</f>
        <v>#VALUE!</v>
      </c>
      <c r="N50" s="96" t="e">
        <f>Odessa!N50+MAX(145,N$2*вспомогат!$J$5)</f>
        <v>#VALUE!</v>
      </c>
      <c r="O50" s="96" t="e">
        <f>Odessa!O50+MAX(145,O$2*вспомогат!$J$5)</f>
        <v>#VALUE!</v>
      </c>
      <c r="P50" s="96" t="e">
        <f>Odessa!P50+MAX(145,P$2*вспомогат!$J$5)</f>
        <v>#VALUE!</v>
      </c>
      <c r="Q50" s="96" t="e">
        <f>Odessa!Q50+MAX(145,Q$2*вспомогат!$J$5)</f>
        <v>#VALUE!</v>
      </c>
      <c r="R50" s="96" t="e">
        <f>Odessa!R50+MAX(145,R$2*вспомогат!$J$5)</f>
        <v>#VALUE!</v>
      </c>
      <c r="S50" s="96" t="e">
        <f>Odessa!S50+MAX(145,S$2*вспомогат!$J$5)</f>
        <v>#VALUE!</v>
      </c>
      <c r="T50" s="96" t="e">
        <f>Odessa!T50+MAX(145,T$2*вспомогат!$J$5)</f>
        <v>#VALUE!</v>
      </c>
      <c r="U50" s="96" t="e">
        <f>Odessa!U50+MAX(145,U$2*вспомогат!$J$5)</f>
        <v>#VALUE!</v>
      </c>
      <c r="V50" s="96" t="e">
        <f>Odessa!V50+MAX(145,V$2*вспомогат!$J$5)</f>
        <v>#VALUE!</v>
      </c>
      <c r="W50" s="96" t="e">
        <f>Odessa!W50+MAX(145,W$2*вспомогат!$J$5)</f>
        <v>#VALUE!</v>
      </c>
      <c r="X50" s="96" t="e">
        <f>Odessa!X50+MAX(145,X$2*вспомогат!$J$5)</f>
        <v>#VALUE!</v>
      </c>
      <c r="Y50" s="96" t="e">
        <f>Odessa!Y50+MAX(145,Y$2*вспомогат!$J$5)</f>
        <v>#VALUE!</v>
      </c>
      <c r="Z50" s="96" t="e">
        <f>Odessa!Z50+MAX(145,Z$2*вспомогат!$J$5)</f>
        <v>#VALUE!</v>
      </c>
    </row>
    <row r="51" spans="2:26">
      <c r="B51" s="88" t="s">
        <v>67</v>
      </c>
      <c r="C51" s="88" t="s">
        <v>68</v>
      </c>
      <c r="D51" s="89" t="s">
        <v>9</v>
      </c>
      <c r="E51" s="94"/>
      <c r="F51" s="95"/>
      <c r="G51" s="96">
        <f>Odessa!G51+MAX(145,G$2*вспомогат!$J$5)</f>
        <v>321.60000000000002</v>
      </c>
      <c r="H51" s="96">
        <f>Odessa!H51+MAX(145,H$2*вспомогат!$J$5)</f>
        <v>455.2</v>
      </c>
      <c r="I51" s="96">
        <f>Odessa!I51+MAX(145,I$2*вспомогат!$J$5)</f>
        <v>588.79999999999995</v>
      </c>
      <c r="J51" s="96">
        <f>Odessa!J51+MAX(145,J$2*вспомогат!$J$5)</f>
        <v>722.4</v>
      </c>
      <c r="K51" s="96">
        <f>Odessa!K51+MAX(145,K$2*вспомогат!$J$5)</f>
        <v>836</v>
      </c>
      <c r="L51" s="96">
        <f>Odessa!L51+MAX(145,L$2*вспомогат!$J$5)</f>
        <v>1004.5999999999999</v>
      </c>
      <c r="M51" s="96">
        <f>Odessa!M51+MAX(145,M$2*вспомогат!$J$5)</f>
        <v>1173.1999999999998</v>
      </c>
      <c r="N51" s="96">
        <f>Odessa!N51+MAX(145,N$2*вспомогат!$J$5)</f>
        <v>1341.8</v>
      </c>
      <c r="O51" s="96">
        <f>Odessa!O51+MAX(145,O$2*вспомогат!$J$5)</f>
        <v>1510.4</v>
      </c>
      <c r="P51" s="96">
        <f>Odessa!P51+MAX(145,P$2*вспомогат!$J$5)</f>
        <v>1679</v>
      </c>
      <c r="Q51" s="96">
        <f>Odessa!Q51+MAX(145,Q$2*вспомогат!$J$5)</f>
        <v>1797.6</v>
      </c>
      <c r="R51" s="96">
        <f>Odessa!R51+MAX(145,R$2*вспомогат!$J$5)</f>
        <v>1966.1999999999998</v>
      </c>
      <c r="S51" s="96">
        <f>Odessa!S51+MAX(145,S$2*вспомогат!$J$5)</f>
        <v>2134.8000000000002</v>
      </c>
      <c r="T51" s="96">
        <f>Odessa!T51+MAX(145,T$2*вспомогат!$J$5)</f>
        <v>2303.3999999999996</v>
      </c>
      <c r="U51" s="96">
        <f>Odessa!U51+MAX(145,U$2*вспомогат!$J$5)</f>
        <v>2472</v>
      </c>
      <c r="V51" s="96">
        <f>Odessa!V51+MAX(145,V$2*вспомогат!$J$5)</f>
        <v>2640.6</v>
      </c>
      <c r="W51" s="96">
        <f>Odessa!W51+MAX(145,W$2*вспомогат!$J$5)</f>
        <v>2809.2</v>
      </c>
      <c r="X51" s="96">
        <f>Odessa!X51+MAX(145,X$2*вспомогат!$J$5)</f>
        <v>2977.8</v>
      </c>
      <c r="Y51" s="96">
        <f>Odessa!Y51+MAX(145,Y$2*вспомогат!$J$5)</f>
        <v>3146.3999999999996</v>
      </c>
      <c r="Z51" s="96">
        <f>Odessa!Z51+MAX(145,Z$2*вспомогат!$J$5)</f>
        <v>3315</v>
      </c>
    </row>
    <row r="52" spans="2:26">
      <c r="B52" s="88" t="s">
        <v>69</v>
      </c>
      <c r="C52" s="88" t="s">
        <v>68</v>
      </c>
      <c r="D52" s="89" t="s">
        <v>9</v>
      </c>
      <c r="E52" s="94"/>
      <c r="F52" s="95"/>
      <c r="G52" s="96">
        <f>Odessa!G52+MAX(145,G$2*вспомогат!$J$5)</f>
        <v>311.60000000000002</v>
      </c>
      <c r="H52" s="96">
        <f>Odessa!H52+MAX(145,H$2*вспомогат!$J$5)</f>
        <v>435.2</v>
      </c>
      <c r="I52" s="96">
        <f>Odessa!I52+MAX(145,I$2*вспомогат!$J$5)</f>
        <v>558.79999999999995</v>
      </c>
      <c r="J52" s="96">
        <f>Odessa!J52+MAX(145,J$2*вспомогат!$J$5)</f>
        <v>682.4</v>
      </c>
      <c r="K52" s="96">
        <f>Odessa!K52+MAX(145,K$2*вспомогат!$J$5)</f>
        <v>786</v>
      </c>
      <c r="L52" s="96">
        <f>Odessa!L52+MAX(145,L$2*вспомогат!$J$5)</f>
        <v>944.59999999999991</v>
      </c>
      <c r="M52" s="96">
        <f>Odessa!M52+MAX(145,M$2*вспомогат!$J$5)</f>
        <v>1103.1999999999998</v>
      </c>
      <c r="N52" s="96">
        <f>Odessa!N52+MAX(145,N$2*вспомогат!$J$5)</f>
        <v>1261.8</v>
      </c>
      <c r="O52" s="96">
        <f>Odessa!O52+MAX(145,O$2*вспомогат!$J$5)</f>
        <v>1420.4</v>
      </c>
      <c r="P52" s="96">
        <f>Odessa!P52+MAX(145,P$2*вспомогат!$J$5)</f>
        <v>1579</v>
      </c>
      <c r="Q52" s="96">
        <f>Odessa!Q52+MAX(145,Q$2*вспомогат!$J$5)</f>
        <v>1687.6</v>
      </c>
      <c r="R52" s="96">
        <f>Odessa!R52+MAX(145,R$2*вспомогат!$J$5)</f>
        <v>1846.1999999999998</v>
      </c>
      <c r="S52" s="96">
        <f>Odessa!S52+MAX(145,S$2*вспомогат!$J$5)</f>
        <v>2004.8</v>
      </c>
      <c r="T52" s="96">
        <f>Odessa!T52+MAX(145,T$2*вспомогат!$J$5)</f>
        <v>2163.3999999999996</v>
      </c>
      <c r="U52" s="96">
        <f>Odessa!U52+MAX(145,U$2*вспомогат!$J$5)</f>
        <v>2322</v>
      </c>
      <c r="V52" s="96">
        <f>Odessa!V52+MAX(145,V$2*вспомогат!$J$5)</f>
        <v>2480.6</v>
      </c>
      <c r="W52" s="96">
        <f>Odessa!W52+MAX(145,W$2*вспомогат!$J$5)</f>
        <v>2639.2</v>
      </c>
      <c r="X52" s="96">
        <f>Odessa!X52+MAX(145,X$2*вспомогат!$J$5)</f>
        <v>2797.8</v>
      </c>
      <c r="Y52" s="96">
        <f>Odessa!Y52+MAX(145,Y$2*вспомогат!$J$5)</f>
        <v>2956.3999999999996</v>
      </c>
      <c r="Z52" s="96">
        <f>Odessa!Z52+MAX(145,Z$2*вспомогат!$J$5)</f>
        <v>3115</v>
      </c>
    </row>
    <row r="53" spans="2:26">
      <c r="B53" s="88" t="s">
        <v>70</v>
      </c>
      <c r="C53" s="88" t="s">
        <v>68</v>
      </c>
      <c r="D53" s="89" t="s">
        <v>9</v>
      </c>
      <c r="E53" s="94"/>
      <c r="F53" s="95"/>
      <c r="G53" s="96">
        <f>Odessa!G53+MAX(145,G$2*вспомогат!$J$5)</f>
        <v>306.60000000000002</v>
      </c>
      <c r="H53" s="96">
        <f>Odessa!H53+MAX(145,H$2*вспомогат!$J$5)</f>
        <v>425.2</v>
      </c>
      <c r="I53" s="96">
        <f>Odessa!I53+MAX(145,I$2*вспомогат!$J$5)</f>
        <v>543.79999999999995</v>
      </c>
      <c r="J53" s="96">
        <f>Odessa!J53+MAX(145,J$2*вспомогат!$J$5)</f>
        <v>662.4</v>
      </c>
      <c r="K53" s="96">
        <f>Odessa!K53+MAX(145,K$2*вспомогат!$J$5)</f>
        <v>761</v>
      </c>
      <c r="L53" s="96">
        <f>Odessa!L53+MAX(145,L$2*вспомогат!$J$5)</f>
        <v>914.59999999999991</v>
      </c>
      <c r="M53" s="96">
        <f>Odessa!M53+MAX(145,M$2*вспомогат!$J$5)</f>
        <v>1068.1999999999998</v>
      </c>
      <c r="N53" s="96">
        <f>Odessa!N53+MAX(145,N$2*вспомогат!$J$5)</f>
        <v>1221.8</v>
      </c>
      <c r="O53" s="96">
        <f>Odessa!O53+MAX(145,O$2*вспомогат!$J$5)</f>
        <v>1375.4</v>
      </c>
      <c r="P53" s="96">
        <f>Odessa!P53+MAX(145,P$2*вспомогат!$J$5)</f>
        <v>1529</v>
      </c>
      <c r="Q53" s="96">
        <f>Odessa!Q53+MAX(145,Q$2*вспомогат!$J$5)</f>
        <v>1632.6</v>
      </c>
      <c r="R53" s="96">
        <f>Odessa!R53+MAX(145,R$2*вспомогат!$J$5)</f>
        <v>1786.1999999999998</v>
      </c>
      <c r="S53" s="96">
        <f>Odessa!S53+MAX(145,S$2*вспомогат!$J$5)</f>
        <v>1939.8</v>
      </c>
      <c r="T53" s="96">
        <f>Odessa!T53+MAX(145,T$2*вспомогат!$J$5)</f>
        <v>2093.3999999999996</v>
      </c>
      <c r="U53" s="96">
        <f>Odessa!U53+MAX(145,U$2*вспомогат!$J$5)</f>
        <v>2247</v>
      </c>
      <c r="V53" s="96">
        <f>Odessa!V53+MAX(145,V$2*вспомогат!$J$5)</f>
        <v>2400.6</v>
      </c>
      <c r="W53" s="96">
        <f>Odessa!W53+MAX(145,W$2*вспомогат!$J$5)</f>
        <v>2554.1999999999998</v>
      </c>
      <c r="X53" s="96">
        <f>Odessa!X53+MAX(145,X$2*вспомогат!$J$5)</f>
        <v>2707.8</v>
      </c>
      <c r="Y53" s="96">
        <f>Odessa!Y53+MAX(145,Y$2*вспомогат!$J$5)</f>
        <v>2861.3999999999996</v>
      </c>
      <c r="Z53" s="96">
        <f>Odessa!Z53+MAX(145,Z$2*вспомогат!$J$5)</f>
        <v>3015</v>
      </c>
    </row>
    <row r="54" spans="2:26">
      <c r="B54" s="88" t="s">
        <v>71</v>
      </c>
      <c r="C54" s="88" t="s">
        <v>72</v>
      </c>
      <c r="D54" s="89" t="s">
        <v>9</v>
      </c>
      <c r="E54" s="94"/>
      <c r="F54" s="95"/>
      <c r="G54" s="96">
        <f>Odessa!G54+MAX(145,G$2*вспомогат!$J$5)</f>
        <v>330.6</v>
      </c>
      <c r="H54" s="96">
        <f>Odessa!H54+MAX(145,H$2*вспомогат!$J$5)</f>
        <v>473.2</v>
      </c>
      <c r="I54" s="96">
        <f>Odessa!I54+MAX(145,I$2*вспомогат!$J$5)</f>
        <v>615.79999999999995</v>
      </c>
      <c r="J54" s="96">
        <f>Odessa!J54+MAX(145,J$2*вспомогат!$J$5)</f>
        <v>758.4</v>
      </c>
      <c r="K54" s="96">
        <f>Odessa!K54+MAX(145,K$2*вспомогат!$J$5)</f>
        <v>881</v>
      </c>
      <c r="L54" s="96">
        <f>Odessa!L54+MAX(145,L$2*вспомогат!$J$5)</f>
        <v>1058.5999999999999</v>
      </c>
      <c r="M54" s="96">
        <f>Odessa!M54+MAX(145,M$2*вспомогат!$J$5)</f>
        <v>1236.1999999999998</v>
      </c>
      <c r="N54" s="96">
        <f>Odessa!N54+MAX(145,N$2*вспомогат!$J$5)</f>
        <v>1413.8</v>
      </c>
      <c r="O54" s="96">
        <f>Odessa!O54+MAX(145,O$2*вспомогат!$J$5)</f>
        <v>1591.4</v>
      </c>
      <c r="P54" s="96">
        <f>Odessa!P54+MAX(145,P$2*вспомогат!$J$5)</f>
        <v>1769</v>
      </c>
      <c r="Q54" s="96">
        <f>Odessa!Q54+MAX(145,Q$2*вспомогат!$J$5)</f>
        <v>1896.6</v>
      </c>
      <c r="R54" s="96">
        <f>Odessa!R54+MAX(145,R$2*вспомогат!$J$5)</f>
        <v>2074.1999999999998</v>
      </c>
      <c r="S54" s="96">
        <f>Odessa!S54+MAX(145,S$2*вспомогат!$J$5)</f>
        <v>2251.8000000000002</v>
      </c>
      <c r="T54" s="96">
        <f>Odessa!T54+MAX(145,T$2*вспомогат!$J$5)</f>
        <v>2429.3999999999996</v>
      </c>
      <c r="U54" s="96">
        <f>Odessa!U54+MAX(145,U$2*вспомогат!$J$5)</f>
        <v>2607</v>
      </c>
      <c r="V54" s="96">
        <f>Odessa!V54+MAX(145,V$2*вспомогат!$J$5)</f>
        <v>2784.6</v>
      </c>
      <c r="W54" s="96">
        <f>Odessa!W54+MAX(145,W$2*вспомогат!$J$5)</f>
        <v>2962.2</v>
      </c>
      <c r="X54" s="96">
        <f>Odessa!X54+MAX(145,X$2*вспомогат!$J$5)</f>
        <v>3139.8</v>
      </c>
      <c r="Y54" s="96">
        <f>Odessa!Y54+MAX(145,Y$2*вспомогат!$J$5)</f>
        <v>3317.3999999999996</v>
      </c>
      <c r="Z54" s="96">
        <f>Odessa!Z54+MAX(145,Z$2*вспомогат!$J$5)</f>
        <v>3495</v>
      </c>
    </row>
    <row r="55" spans="2:26">
      <c r="B55" s="88" t="s">
        <v>73</v>
      </c>
      <c r="C55" s="88" t="s">
        <v>74</v>
      </c>
      <c r="D55" s="89" t="s">
        <v>9</v>
      </c>
      <c r="E55" s="94"/>
      <c r="F55" s="95"/>
      <c r="G55" s="96">
        <f>Odessa!G55+MAX(145,G$2*вспомогат!$J$5)</f>
        <v>328.6</v>
      </c>
      <c r="H55" s="96">
        <f>Odessa!H55+MAX(145,H$2*вспомогат!$J$5)</f>
        <v>469.2</v>
      </c>
      <c r="I55" s="96">
        <f>Odessa!I55+MAX(145,I$2*вспомогат!$J$5)</f>
        <v>609.79999999999995</v>
      </c>
      <c r="J55" s="96">
        <f>Odessa!J55+MAX(145,J$2*вспомогат!$J$5)</f>
        <v>750.4</v>
      </c>
      <c r="K55" s="96">
        <f>Odessa!K55+MAX(145,K$2*вспомогат!$J$5)</f>
        <v>871</v>
      </c>
      <c r="L55" s="96">
        <f>Odessa!L55+MAX(145,L$2*вспомогат!$J$5)</f>
        <v>1046.5999999999999</v>
      </c>
      <c r="M55" s="96">
        <f>Odessa!M55+MAX(145,M$2*вспомогат!$J$5)</f>
        <v>1222.1999999999998</v>
      </c>
      <c r="N55" s="96">
        <f>Odessa!N55+MAX(145,N$2*вспомогат!$J$5)</f>
        <v>1397.8</v>
      </c>
      <c r="O55" s="96">
        <f>Odessa!O55+MAX(145,O$2*вспомогат!$J$5)</f>
        <v>1573.4</v>
      </c>
      <c r="P55" s="96">
        <f>Odessa!P55+MAX(145,P$2*вспомогат!$J$5)</f>
        <v>1749</v>
      </c>
      <c r="Q55" s="96">
        <f>Odessa!Q55+MAX(145,Q$2*вспомогат!$J$5)</f>
        <v>1874.6</v>
      </c>
      <c r="R55" s="96">
        <f>Odessa!R55+MAX(145,R$2*вспомогат!$J$5)</f>
        <v>2050.1999999999998</v>
      </c>
      <c r="S55" s="96">
        <f>Odessa!S55+MAX(145,S$2*вспомогат!$J$5)</f>
        <v>2225.8000000000002</v>
      </c>
      <c r="T55" s="96">
        <f>Odessa!T55+MAX(145,T$2*вспомогат!$J$5)</f>
        <v>2401.3999999999996</v>
      </c>
      <c r="U55" s="96">
        <f>Odessa!U55+MAX(145,U$2*вспомогат!$J$5)</f>
        <v>2577</v>
      </c>
      <c r="V55" s="96">
        <f>Odessa!V55+MAX(145,V$2*вспомогат!$J$5)</f>
        <v>2752.6</v>
      </c>
      <c r="W55" s="96">
        <f>Odessa!W55+MAX(145,W$2*вспомогат!$J$5)</f>
        <v>2928.2</v>
      </c>
      <c r="X55" s="96">
        <f>Odessa!X55+MAX(145,X$2*вспомогат!$J$5)</f>
        <v>3103.8</v>
      </c>
      <c r="Y55" s="96">
        <f>Odessa!Y55+MAX(145,Y$2*вспомогат!$J$5)</f>
        <v>3279.3999999999996</v>
      </c>
      <c r="Z55" s="96">
        <f>Odessa!Z55+MAX(145,Z$2*вспомогат!$J$5)</f>
        <v>3455</v>
      </c>
    </row>
    <row r="56" spans="2:26">
      <c r="B56" s="88" t="s">
        <v>76</v>
      </c>
      <c r="C56" s="88" t="s">
        <v>77</v>
      </c>
      <c r="D56" s="89" t="s">
        <v>9</v>
      </c>
      <c r="E56" s="94"/>
      <c r="F56" s="95"/>
      <c r="G56" s="96">
        <f>Odessa!G56+MAX(145,G$2*вспомогат!$J$5)</f>
        <v>347.6</v>
      </c>
      <c r="H56" s="96">
        <f>Odessa!H56+MAX(145,H$2*вспомогат!$J$5)</f>
        <v>507.2</v>
      </c>
      <c r="I56" s="96">
        <f>Odessa!I56+MAX(145,I$2*вспомогат!$J$5)</f>
        <v>666.8</v>
      </c>
      <c r="J56" s="96">
        <f>Odessa!J56+MAX(145,J$2*вспомогат!$J$5)</f>
        <v>826.4</v>
      </c>
      <c r="K56" s="96">
        <f>Odessa!K56+MAX(145,K$2*вспомогат!$J$5)</f>
        <v>966</v>
      </c>
      <c r="L56" s="96">
        <f>Odessa!L56+MAX(145,L$2*вспомогат!$J$5)</f>
        <v>1160.5999999999999</v>
      </c>
      <c r="M56" s="96">
        <f>Odessa!M56+MAX(145,M$2*вспомогат!$J$5)</f>
        <v>1355.1999999999998</v>
      </c>
      <c r="N56" s="96">
        <f>Odessa!N56+MAX(145,N$2*вспомогат!$J$5)</f>
        <v>1549.8</v>
      </c>
      <c r="O56" s="96">
        <f>Odessa!O56+MAX(145,O$2*вспомогат!$J$5)</f>
        <v>1744.4</v>
      </c>
      <c r="P56" s="96">
        <f>Odessa!P56+MAX(145,P$2*вспомогат!$J$5)</f>
        <v>1939</v>
      </c>
      <c r="Q56" s="96">
        <f>Odessa!Q56+MAX(145,Q$2*вспомогат!$J$5)</f>
        <v>2083.6</v>
      </c>
      <c r="R56" s="96">
        <f>Odessa!R56+MAX(145,R$2*вспомогат!$J$5)</f>
        <v>2278.1999999999998</v>
      </c>
      <c r="S56" s="96">
        <f>Odessa!S56+MAX(145,S$2*вспомогат!$J$5)</f>
        <v>2472.8000000000002</v>
      </c>
      <c r="T56" s="96">
        <f>Odessa!T56+MAX(145,T$2*вспомогат!$J$5)</f>
        <v>2667.3999999999996</v>
      </c>
      <c r="U56" s="96">
        <f>Odessa!U56+MAX(145,U$2*вспомогат!$J$5)</f>
        <v>2862</v>
      </c>
      <c r="V56" s="96">
        <f>Odessa!V56+MAX(145,V$2*вспомогат!$J$5)</f>
        <v>3056.6</v>
      </c>
      <c r="W56" s="96">
        <f>Odessa!W56+MAX(145,W$2*вспомогат!$J$5)</f>
        <v>3251.2</v>
      </c>
      <c r="X56" s="96">
        <f>Odessa!X56+MAX(145,X$2*вспомогат!$J$5)</f>
        <v>3445.8</v>
      </c>
      <c r="Y56" s="96">
        <f>Odessa!Y56+MAX(145,Y$2*вспомогат!$J$5)</f>
        <v>3640.3999999999996</v>
      </c>
      <c r="Z56" s="96">
        <f>Odessa!Z56+MAX(145,Z$2*вспомогат!$J$5)</f>
        <v>3835</v>
      </c>
    </row>
    <row r="57" spans="2:26">
      <c r="B57" s="88" t="s">
        <v>78</v>
      </c>
      <c r="C57" s="88" t="s">
        <v>77</v>
      </c>
      <c r="D57" s="89" t="s">
        <v>9</v>
      </c>
      <c r="E57" s="94"/>
      <c r="F57" s="95"/>
      <c r="G57" s="96">
        <f>Odessa!G57+MAX(145,G$2*вспомогат!$J$5)</f>
        <v>351.6</v>
      </c>
      <c r="H57" s="96">
        <f>Odessa!H57+MAX(145,H$2*вспомогат!$J$5)</f>
        <v>515.20000000000005</v>
      </c>
      <c r="I57" s="96">
        <f>Odessa!I57+MAX(145,I$2*вспомогат!$J$5)</f>
        <v>678.8</v>
      </c>
      <c r="J57" s="96">
        <f>Odessa!J57+MAX(145,J$2*вспомогат!$J$5)</f>
        <v>842.4</v>
      </c>
      <c r="K57" s="96">
        <f>Odessa!K57+MAX(145,K$2*вспомогат!$J$5)</f>
        <v>986</v>
      </c>
      <c r="L57" s="96">
        <f>Odessa!L57+MAX(145,L$2*вспомогат!$J$5)</f>
        <v>1184.5999999999999</v>
      </c>
      <c r="M57" s="96">
        <f>Odessa!M57+MAX(145,M$2*вспомогат!$J$5)</f>
        <v>1383.1999999999998</v>
      </c>
      <c r="N57" s="96">
        <f>Odessa!N57+MAX(145,N$2*вспомогат!$J$5)</f>
        <v>1581.8</v>
      </c>
      <c r="O57" s="96">
        <f>Odessa!O57+MAX(145,O$2*вспомогат!$J$5)</f>
        <v>1780.4</v>
      </c>
      <c r="P57" s="96">
        <f>Odessa!P57+MAX(145,P$2*вспомогат!$J$5)</f>
        <v>1979</v>
      </c>
      <c r="Q57" s="96">
        <f>Odessa!Q57+MAX(145,Q$2*вспомогат!$J$5)</f>
        <v>2127.6</v>
      </c>
      <c r="R57" s="96">
        <f>Odessa!R57+MAX(145,R$2*вспомогат!$J$5)</f>
        <v>2326.1999999999998</v>
      </c>
      <c r="S57" s="96">
        <f>Odessa!S57+MAX(145,S$2*вспомогат!$J$5)</f>
        <v>2524.8000000000002</v>
      </c>
      <c r="T57" s="96">
        <f>Odessa!T57+MAX(145,T$2*вспомогат!$J$5)</f>
        <v>2723.3999999999996</v>
      </c>
      <c r="U57" s="96">
        <f>Odessa!U57+MAX(145,U$2*вспомогат!$J$5)</f>
        <v>2922</v>
      </c>
      <c r="V57" s="96">
        <f>Odessa!V57+MAX(145,V$2*вспомогат!$J$5)</f>
        <v>3120.6</v>
      </c>
      <c r="W57" s="96">
        <f>Odessa!W57+MAX(145,W$2*вспомогат!$J$5)</f>
        <v>3319.2</v>
      </c>
      <c r="X57" s="96">
        <f>Odessa!X57+MAX(145,X$2*вспомогат!$J$5)</f>
        <v>3517.8</v>
      </c>
      <c r="Y57" s="96">
        <f>Odessa!Y57+MAX(145,Y$2*вспомогат!$J$5)</f>
        <v>3716.3999999999996</v>
      </c>
      <c r="Z57" s="96">
        <f>Odessa!Z57+MAX(145,Z$2*вспомогат!$J$5)</f>
        <v>3915</v>
      </c>
    </row>
    <row r="58" spans="2:26">
      <c r="B58" s="88" t="s">
        <v>79</v>
      </c>
      <c r="C58" s="88" t="s">
        <v>80</v>
      </c>
      <c r="D58" s="89" t="s">
        <v>9</v>
      </c>
      <c r="E58" s="94"/>
      <c r="F58" s="95"/>
      <c r="G58" s="96">
        <f>Odessa!G58+MAX(145,G$2*вспомогат!$J$5)</f>
        <v>316.60000000000002</v>
      </c>
      <c r="H58" s="96">
        <f>Odessa!H58+MAX(145,H$2*вспомогат!$J$5)</f>
        <v>445.2</v>
      </c>
      <c r="I58" s="96">
        <f>Odessa!I58+MAX(145,I$2*вспомогат!$J$5)</f>
        <v>573.79999999999995</v>
      </c>
      <c r="J58" s="96">
        <f>Odessa!J58+MAX(145,J$2*вспомогат!$J$5)</f>
        <v>702.4</v>
      </c>
      <c r="K58" s="96">
        <f>Odessa!K58+MAX(145,K$2*вспомогат!$J$5)</f>
        <v>811</v>
      </c>
      <c r="L58" s="96">
        <f>Odessa!L58+MAX(145,L$2*вспомогат!$J$5)</f>
        <v>974.59999999999991</v>
      </c>
      <c r="M58" s="96">
        <f>Odessa!M58+MAX(145,M$2*вспомогат!$J$5)</f>
        <v>1138.1999999999998</v>
      </c>
      <c r="N58" s="96">
        <f>Odessa!N58+MAX(145,N$2*вспомогат!$J$5)</f>
        <v>1301.8</v>
      </c>
      <c r="O58" s="96">
        <f>Odessa!O58+MAX(145,O$2*вспомогат!$J$5)</f>
        <v>1465.4</v>
      </c>
      <c r="P58" s="96">
        <f>Odessa!P58+MAX(145,P$2*вспомогат!$J$5)</f>
        <v>1629</v>
      </c>
      <c r="Q58" s="96">
        <f>Odessa!Q58+MAX(145,Q$2*вспомогат!$J$5)</f>
        <v>1742.6</v>
      </c>
      <c r="R58" s="96">
        <f>Odessa!R58+MAX(145,R$2*вспомогат!$J$5)</f>
        <v>1906.1999999999998</v>
      </c>
      <c r="S58" s="96">
        <f>Odessa!S58+MAX(145,S$2*вспомогат!$J$5)</f>
        <v>2069.8000000000002</v>
      </c>
      <c r="T58" s="96">
        <f>Odessa!T58+MAX(145,T$2*вспомогат!$J$5)</f>
        <v>2233.3999999999996</v>
      </c>
      <c r="U58" s="96">
        <f>Odessa!U58+MAX(145,U$2*вспомогат!$J$5)</f>
        <v>2397</v>
      </c>
      <c r="V58" s="96">
        <f>Odessa!V58+MAX(145,V$2*вспомогат!$J$5)</f>
        <v>2560.6</v>
      </c>
      <c r="W58" s="96">
        <f>Odessa!W58+MAX(145,W$2*вспомогат!$J$5)</f>
        <v>2724.2</v>
      </c>
      <c r="X58" s="96">
        <f>Odessa!X58+MAX(145,X$2*вспомогат!$J$5)</f>
        <v>2887.8</v>
      </c>
      <c r="Y58" s="96">
        <f>Odessa!Y58+MAX(145,Y$2*вспомогат!$J$5)</f>
        <v>3051.3999999999996</v>
      </c>
      <c r="Z58" s="96">
        <f>Odessa!Z58+MAX(145,Z$2*вспомогат!$J$5)</f>
        <v>3215</v>
      </c>
    </row>
    <row r="59" spans="2:26">
      <c r="B59" s="88" t="s">
        <v>81</v>
      </c>
      <c r="C59" s="88" t="s">
        <v>82</v>
      </c>
      <c r="D59" s="89" t="s">
        <v>9</v>
      </c>
      <c r="E59" s="94"/>
      <c r="F59" s="95"/>
      <c r="G59" s="96">
        <f>Odessa!G59+MAX(145,G$2*вспомогат!$J$5)</f>
        <v>318.60000000000002</v>
      </c>
      <c r="H59" s="96">
        <f>Odessa!H59+MAX(145,H$2*вспомогат!$J$5)</f>
        <v>449.2</v>
      </c>
      <c r="I59" s="96">
        <f>Odessa!I59+MAX(145,I$2*вспомогат!$J$5)</f>
        <v>579.79999999999995</v>
      </c>
      <c r="J59" s="96">
        <f>Odessa!J59+MAX(145,J$2*вспомогат!$J$5)</f>
        <v>710.4</v>
      </c>
      <c r="K59" s="96">
        <f>Odessa!K59+MAX(145,K$2*вспомогат!$J$5)</f>
        <v>821</v>
      </c>
      <c r="L59" s="96">
        <f>Odessa!L59+MAX(145,L$2*вспомогат!$J$5)</f>
        <v>986.59999999999991</v>
      </c>
      <c r="M59" s="96">
        <f>Odessa!M59+MAX(145,M$2*вспомогат!$J$5)</f>
        <v>1152.1999999999998</v>
      </c>
      <c r="N59" s="96">
        <f>Odessa!N59+MAX(145,N$2*вспомогат!$J$5)</f>
        <v>1317.8</v>
      </c>
      <c r="O59" s="96">
        <f>Odessa!O59+MAX(145,O$2*вспомогат!$J$5)</f>
        <v>1483.4</v>
      </c>
      <c r="P59" s="96">
        <f>Odessa!P59+MAX(145,P$2*вспомогат!$J$5)</f>
        <v>1649</v>
      </c>
      <c r="Q59" s="96">
        <f>Odessa!Q59+MAX(145,Q$2*вспомогат!$J$5)</f>
        <v>1764.6</v>
      </c>
      <c r="R59" s="96">
        <f>Odessa!R59+MAX(145,R$2*вспомогат!$J$5)</f>
        <v>1930.1999999999998</v>
      </c>
      <c r="S59" s="96">
        <f>Odessa!S59+MAX(145,S$2*вспомогат!$J$5)</f>
        <v>2095.8000000000002</v>
      </c>
      <c r="T59" s="96">
        <f>Odessa!T59+MAX(145,T$2*вспомогат!$J$5)</f>
        <v>2261.3999999999996</v>
      </c>
      <c r="U59" s="96">
        <f>Odessa!U59+MAX(145,U$2*вспомогат!$J$5)</f>
        <v>2427</v>
      </c>
      <c r="V59" s="96">
        <f>Odessa!V59+MAX(145,V$2*вспомогат!$J$5)</f>
        <v>2592.6</v>
      </c>
      <c r="W59" s="96">
        <f>Odessa!W59+MAX(145,W$2*вспомогат!$J$5)</f>
        <v>2758.2</v>
      </c>
      <c r="X59" s="96">
        <f>Odessa!X59+MAX(145,X$2*вспомогат!$J$5)</f>
        <v>2923.8</v>
      </c>
      <c r="Y59" s="96">
        <f>Odessa!Y59+MAX(145,Y$2*вспомогат!$J$5)</f>
        <v>3089.3999999999996</v>
      </c>
      <c r="Z59" s="96">
        <f>Odessa!Z59+MAX(145,Z$2*вспомогат!$J$5)</f>
        <v>3255</v>
      </c>
    </row>
    <row r="60" spans="2:26">
      <c r="B60" s="88" t="s">
        <v>83</v>
      </c>
      <c r="C60" s="88" t="s">
        <v>82</v>
      </c>
      <c r="D60" s="89" t="s">
        <v>13</v>
      </c>
      <c r="E60" s="94"/>
      <c r="F60" s="95"/>
      <c r="G60" s="96">
        <f>Odessa!G60+MAX(145,G$2*вспомогат!$J$5)</f>
        <v>282.5090909090909</v>
      </c>
      <c r="H60" s="96">
        <f>Odessa!H60+MAX(145,H$2*вспомогат!$J$5)</f>
        <v>377.0181818181818</v>
      </c>
      <c r="I60" s="96">
        <f>Odessa!I60+MAX(145,I$2*вспомогат!$J$5)</f>
        <v>471.5272727272727</v>
      </c>
      <c r="J60" s="96">
        <f>Odessa!J60+MAX(145,J$2*вспомогат!$J$5)</f>
        <v>566.0363636363636</v>
      </c>
      <c r="K60" s="96">
        <f>Odessa!K60+MAX(145,K$2*вспомогат!$J$5)</f>
        <v>640.5454545454545</v>
      </c>
      <c r="L60" s="96">
        <f>Odessa!L60+MAX(145,L$2*вспомогат!$J$5)</f>
        <v>770.0545454545454</v>
      </c>
      <c r="M60" s="96">
        <f>Odessa!M60+MAX(145,M$2*вспомогат!$J$5)</f>
        <v>899.56363636363631</v>
      </c>
      <c r="N60" s="96">
        <f>Odessa!N60+MAX(145,N$2*вспомогат!$J$5)</f>
        <v>1029.0727272727272</v>
      </c>
      <c r="O60" s="96">
        <f>Odessa!O60+MAX(145,O$2*вспомогат!$J$5)</f>
        <v>1158.5818181818181</v>
      </c>
      <c r="P60" s="96">
        <f>Odessa!P60+MAX(145,P$2*вспомогат!$J$5)</f>
        <v>1288.090909090909</v>
      </c>
      <c r="Q60" s="96">
        <f>Odessa!Q60+MAX(145,Q$2*вспомогат!$J$5)</f>
        <v>1367.6</v>
      </c>
      <c r="R60" s="96">
        <f>Odessa!R60+MAX(145,R$2*вспомогат!$J$5)</f>
        <v>1497.1090909090908</v>
      </c>
      <c r="S60" s="96">
        <f>Odessa!S60+MAX(145,S$2*вспомогат!$J$5)</f>
        <v>1626.6181818181817</v>
      </c>
      <c r="T60" s="96">
        <f>Odessa!T60+MAX(145,T$2*вспомогат!$J$5)</f>
        <v>1756.1272727272726</v>
      </c>
      <c r="U60" s="96">
        <f>Odessa!U60+MAX(145,U$2*вспомогат!$J$5)</f>
        <v>1885.6363636363635</v>
      </c>
      <c r="V60" s="96">
        <f>Odessa!V60+MAX(145,V$2*вспомогат!$J$5)</f>
        <v>2015.1454545454544</v>
      </c>
      <c r="W60" s="96">
        <f>Odessa!W60+MAX(145,W$2*вспомогат!$J$5)</f>
        <v>2144.6545454545453</v>
      </c>
      <c r="X60" s="96">
        <f>Odessa!X60+MAX(145,X$2*вспомогат!$J$5)</f>
        <v>2274.1636363636362</v>
      </c>
      <c r="Y60" s="96">
        <f>Odessa!Y60+MAX(145,Y$2*вспомогат!$J$5)</f>
        <v>2403.6727272727271</v>
      </c>
      <c r="Z60" s="96">
        <f>Odessa!Z60+MAX(145,Z$2*вспомогат!$J$5)</f>
        <v>2533.181818181818</v>
      </c>
    </row>
    <row r="61" spans="2:26">
      <c r="B61" s="88" t="s">
        <v>84</v>
      </c>
      <c r="C61" s="88" t="s">
        <v>85</v>
      </c>
      <c r="D61" s="89" t="s">
        <v>9</v>
      </c>
      <c r="E61" s="94"/>
      <c r="F61" s="95"/>
      <c r="G61" s="96">
        <f>Odessa!G61+MAX(145,G$2*вспомогат!$J$5)</f>
        <v>345.6</v>
      </c>
      <c r="H61" s="96">
        <f>Odessa!H61+MAX(145,H$2*вспомогат!$J$5)</f>
        <v>503.2</v>
      </c>
      <c r="I61" s="96">
        <f>Odessa!I61+MAX(145,I$2*вспомогат!$J$5)</f>
        <v>660.8</v>
      </c>
      <c r="J61" s="96">
        <f>Odessa!J61+MAX(145,J$2*вспомогат!$J$5)</f>
        <v>818.4</v>
      </c>
      <c r="K61" s="96">
        <f>Odessa!K61+MAX(145,K$2*вспомогат!$J$5)</f>
        <v>956</v>
      </c>
      <c r="L61" s="96">
        <f>Odessa!L61+MAX(145,L$2*вспомогат!$J$5)</f>
        <v>1148.5999999999999</v>
      </c>
      <c r="M61" s="96">
        <f>Odessa!M61+MAX(145,M$2*вспомогат!$J$5)</f>
        <v>1341.1999999999998</v>
      </c>
      <c r="N61" s="96">
        <f>Odessa!N61+MAX(145,N$2*вспомогат!$J$5)</f>
        <v>1533.8</v>
      </c>
      <c r="O61" s="96">
        <f>Odessa!O61+MAX(145,O$2*вспомогат!$J$5)</f>
        <v>1726.4</v>
      </c>
      <c r="P61" s="96">
        <f>Odessa!P61+MAX(145,P$2*вспомогат!$J$5)</f>
        <v>1919</v>
      </c>
      <c r="Q61" s="96">
        <f>Odessa!Q61+MAX(145,Q$2*вспомогат!$J$5)</f>
        <v>2061.6</v>
      </c>
      <c r="R61" s="96">
        <f>Odessa!R61+MAX(145,R$2*вспомогат!$J$5)</f>
        <v>2254.1999999999998</v>
      </c>
      <c r="S61" s="96">
        <f>Odessa!S61+MAX(145,S$2*вспомогат!$J$5)</f>
        <v>2446.8000000000002</v>
      </c>
      <c r="T61" s="96">
        <f>Odessa!T61+MAX(145,T$2*вспомогат!$J$5)</f>
        <v>2639.3999999999996</v>
      </c>
      <c r="U61" s="96">
        <f>Odessa!U61+MAX(145,U$2*вспомогат!$J$5)</f>
        <v>2832</v>
      </c>
      <c r="V61" s="96">
        <f>Odessa!V61+MAX(145,V$2*вспомогат!$J$5)</f>
        <v>3024.6</v>
      </c>
      <c r="W61" s="96">
        <f>Odessa!W61+MAX(145,W$2*вспомогат!$J$5)</f>
        <v>3217.2</v>
      </c>
      <c r="X61" s="96">
        <f>Odessa!X61+MAX(145,X$2*вспомогат!$J$5)</f>
        <v>3409.8</v>
      </c>
      <c r="Y61" s="96">
        <f>Odessa!Y61+MAX(145,Y$2*вспомогат!$J$5)</f>
        <v>3602.3999999999996</v>
      </c>
      <c r="Z61" s="96">
        <f>Odessa!Z61+MAX(145,Z$2*вспомогат!$J$5)</f>
        <v>3795</v>
      </c>
    </row>
    <row r="62" spans="2:26">
      <c r="B62" s="88" t="s">
        <v>86</v>
      </c>
      <c r="C62" s="88" t="s">
        <v>85</v>
      </c>
      <c r="D62" s="89" t="s">
        <v>9</v>
      </c>
      <c r="E62" s="94"/>
      <c r="F62" s="95"/>
      <c r="G62" s="96">
        <f>Odessa!G62+MAX(145,G$2*вспомогат!$J$5)</f>
        <v>345.6</v>
      </c>
      <c r="H62" s="96">
        <f>Odessa!H62+MAX(145,H$2*вспомогат!$J$5)</f>
        <v>503.2</v>
      </c>
      <c r="I62" s="96">
        <f>Odessa!I62+MAX(145,I$2*вспомогат!$J$5)</f>
        <v>660.8</v>
      </c>
      <c r="J62" s="96">
        <f>Odessa!J62+MAX(145,J$2*вспомогат!$J$5)</f>
        <v>818.4</v>
      </c>
      <c r="K62" s="96">
        <f>Odessa!K62+MAX(145,K$2*вспомогат!$J$5)</f>
        <v>956</v>
      </c>
      <c r="L62" s="96">
        <f>Odessa!L62+MAX(145,L$2*вспомогат!$J$5)</f>
        <v>1148.5999999999999</v>
      </c>
      <c r="M62" s="96">
        <f>Odessa!M62+MAX(145,M$2*вспомогат!$J$5)</f>
        <v>1341.1999999999998</v>
      </c>
      <c r="N62" s="96">
        <f>Odessa!N62+MAX(145,N$2*вспомогат!$J$5)</f>
        <v>1533.8</v>
      </c>
      <c r="O62" s="96">
        <f>Odessa!O62+MAX(145,O$2*вспомогат!$J$5)</f>
        <v>1726.4</v>
      </c>
      <c r="P62" s="96">
        <f>Odessa!P62+MAX(145,P$2*вспомогат!$J$5)</f>
        <v>1919</v>
      </c>
      <c r="Q62" s="96">
        <f>Odessa!Q62+MAX(145,Q$2*вспомогат!$J$5)</f>
        <v>2061.6</v>
      </c>
      <c r="R62" s="96">
        <f>Odessa!R62+MAX(145,R$2*вспомогат!$J$5)</f>
        <v>2254.1999999999998</v>
      </c>
      <c r="S62" s="96">
        <f>Odessa!S62+MAX(145,S$2*вспомогат!$J$5)</f>
        <v>2446.8000000000002</v>
      </c>
      <c r="T62" s="96">
        <f>Odessa!T62+MAX(145,T$2*вспомогат!$J$5)</f>
        <v>2639.3999999999996</v>
      </c>
      <c r="U62" s="96">
        <f>Odessa!U62+MAX(145,U$2*вспомогат!$J$5)</f>
        <v>2832</v>
      </c>
      <c r="V62" s="96">
        <f>Odessa!V62+MAX(145,V$2*вспомогат!$J$5)</f>
        <v>3024.6</v>
      </c>
      <c r="W62" s="96">
        <f>Odessa!W62+MAX(145,W$2*вспомогат!$J$5)</f>
        <v>3217.2</v>
      </c>
      <c r="X62" s="96">
        <f>Odessa!X62+MAX(145,X$2*вспомогат!$J$5)</f>
        <v>3409.8</v>
      </c>
      <c r="Y62" s="96">
        <f>Odessa!Y62+MAX(145,Y$2*вспомогат!$J$5)</f>
        <v>3602.3999999999996</v>
      </c>
      <c r="Z62" s="96">
        <f>Odessa!Z62+MAX(145,Z$2*вспомогат!$J$5)</f>
        <v>3795</v>
      </c>
    </row>
    <row r="63" spans="2:26">
      <c r="B63" s="88" t="s">
        <v>87</v>
      </c>
      <c r="C63" s="88" t="s">
        <v>85</v>
      </c>
      <c r="D63" s="89" t="s">
        <v>9</v>
      </c>
      <c r="E63" s="94"/>
      <c r="F63" s="95"/>
      <c r="G63" s="96">
        <f>Odessa!G63+MAX(145,G$2*вспомогат!$J$5)</f>
        <v>393.6</v>
      </c>
      <c r="H63" s="96">
        <f>Odessa!H63+MAX(145,H$2*вспомогат!$J$5)</f>
        <v>599.20000000000005</v>
      </c>
      <c r="I63" s="96">
        <f>Odessa!I63+MAX(145,I$2*вспомогат!$J$5)</f>
        <v>804.8</v>
      </c>
      <c r="J63" s="96">
        <f>Odessa!J63+MAX(145,J$2*вспомогат!$J$5)</f>
        <v>1010.4</v>
      </c>
      <c r="K63" s="96">
        <f>Odessa!K63+MAX(145,K$2*вспомогат!$J$5)</f>
        <v>1196</v>
      </c>
      <c r="L63" s="96">
        <f>Odessa!L63+MAX(145,L$2*вспомогат!$J$5)</f>
        <v>1436.6</v>
      </c>
      <c r="M63" s="96">
        <f>Odessa!M63+MAX(145,M$2*вспомогат!$J$5)</f>
        <v>1677.1999999999998</v>
      </c>
      <c r="N63" s="96">
        <f>Odessa!N63+MAX(145,N$2*вспомогат!$J$5)</f>
        <v>1917.8</v>
      </c>
      <c r="O63" s="96">
        <f>Odessa!O63+MAX(145,O$2*вспомогат!$J$5)</f>
        <v>2158.4</v>
      </c>
      <c r="P63" s="96">
        <f>Odessa!P63+MAX(145,P$2*вспомогат!$J$5)</f>
        <v>2399</v>
      </c>
      <c r="Q63" s="96">
        <f>Odessa!Q63+MAX(145,Q$2*вспомогат!$J$5)</f>
        <v>2589.6</v>
      </c>
      <c r="R63" s="96">
        <f>Odessa!R63+MAX(145,R$2*вспомогат!$J$5)</f>
        <v>2830.2</v>
      </c>
      <c r="S63" s="96">
        <f>Odessa!S63+MAX(145,S$2*вспомогат!$J$5)</f>
        <v>3070.8</v>
      </c>
      <c r="T63" s="96">
        <f>Odessa!T63+MAX(145,T$2*вспомогат!$J$5)</f>
        <v>3311.3999999999996</v>
      </c>
      <c r="U63" s="96">
        <f>Odessa!U63+MAX(145,U$2*вспомогат!$J$5)</f>
        <v>3552</v>
      </c>
      <c r="V63" s="96">
        <f>Odessa!V63+MAX(145,V$2*вспомогат!$J$5)</f>
        <v>3792.6</v>
      </c>
      <c r="W63" s="96">
        <f>Odessa!W63+MAX(145,W$2*вспомогат!$J$5)</f>
        <v>4033.2</v>
      </c>
      <c r="X63" s="96">
        <f>Odessa!X63+MAX(145,X$2*вспомогат!$J$5)</f>
        <v>4273.8</v>
      </c>
      <c r="Y63" s="96">
        <f>Odessa!Y63+MAX(145,Y$2*вспомогат!$J$5)</f>
        <v>4514.3999999999996</v>
      </c>
      <c r="Z63" s="96">
        <f>Odessa!Z63+MAX(145,Z$2*вспомогат!$J$5)</f>
        <v>4755</v>
      </c>
    </row>
    <row r="64" spans="2:26">
      <c r="B64" s="88" t="s">
        <v>88</v>
      </c>
      <c r="C64" s="88" t="s">
        <v>85</v>
      </c>
      <c r="D64" s="89" t="s">
        <v>9</v>
      </c>
      <c r="E64" s="94"/>
      <c r="F64" s="95"/>
      <c r="G64" s="96">
        <f>Odessa!G64+MAX(145,G$2*вспомогат!$J$5)</f>
        <v>416.6</v>
      </c>
      <c r="H64" s="96">
        <f>Odessa!H64+MAX(145,H$2*вспомогат!$J$5)</f>
        <v>645.20000000000005</v>
      </c>
      <c r="I64" s="96">
        <f>Odessa!I64+MAX(145,I$2*вспомогат!$J$5)</f>
        <v>873.8</v>
      </c>
      <c r="J64" s="96">
        <f>Odessa!J64+MAX(145,J$2*вспомогат!$J$5)</f>
        <v>1102.4000000000001</v>
      </c>
      <c r="K64" s="96">
        <f>Odessa!K64+MAX(145,K$2*вспомогат!$J$5)</f>
        <v>1311</v>
      </c>
      <c r="L64" s="96">
        <f>Odessa!L64+MAX(145,L$2*вспомогат!$J$5)</f>
        <v>1574.6</v>
      </c>
      <c r="M64" s="96">
        <f>Odessa!M64+MAX(145,M$2*вспомогат!$J$5)</f>
        <v>1838.1999999999998</v>
      </c>
      <c r="N64" s="96">
        <f>Odessa!N64+MAX(145,N$2*вспомогат!$J$5)</f>
        <v>2101.8000000000002</v>
      </c>
      <c r="O64" s="96">
        <f>Odessa!O64+MAX(145,O$2*вспомогат!$J$5)</f>
        <v>2365.4</v>
      </c>
      <c r="P64" s="96">
        <f>Odessa!P64+MAX(145,P$2*вспомогат!$J$5)</f>
        <v>2629</v>
      </c>
      <c r="Q64" s="96">
        <f>Odessa!Q64+MAX(145,Q$2*вспомогат!$J$5)</f>
        <v>2842.6</v>
      </c>
      <c r="R64" s="96">
        <f>Odessa!R64+MAX(145,R$2*вспомогат!$J$5)</f>
        <v>3106.2</v>
      </c>
      <c r="S64" s="96">
        <f>Odessa!S64+MAX(145,S$2*вспомогат!$J$5)</f>
        <v>3369.8</v>
      </c>
      <c r="T64" s="96">
        <f>Odessa!T64+MAX(145,T$2*вспомогат!$J$5)</f>
        <v>3633.3999999999996</v>
      </c>
      <c r="U64" s="96">
        <f>Odessa!U64+MAX(145,U$2*вспомогат!$J$5)</f>
        <v>3897</v>
      </c>
      <c r="V64" s="96">
        <f>Odessa!V64+MAX(145,V$2*вспомогат!$J$5)</f>
        <v>4160.6000000000004</v>
      </c>
      <c r="W64" s="96">
        <f>Odessa!W64+MAX(145,W$2*вспомогат!$J$5)</f>
        <v>4424.2</v>
      </c>
      <c r="X64" s="96">
        <f>Odessa!X64+MAX(145,X$2*вспомогат!$J$5)</f>
        <v>4687.8</v>
      </c>
      <c r="Y64" s="96">
        <f>Odessa!Y64+MAX(145,Y$2*вспомогат!$J$5)</f>
        <v>4951.3999999999996</v>
      </c>
      <c r="Z64" s="96">
        <f>Odessa!Z64+MAX(145,Z$2*вспомогат!$J$5)</f>
        <v>5215</v>
      </c>
    </row>
    <row r="65" spans="2:26">
      <c r="B65" s="88" t="s">
        <v>89</v>
      </c>
      <c r="C65" s="88" t="s">
        <v>90</v>
      </c>
      <c r="D65" s="89" t="s">
        <v>13</v>
      </c>
      <c r="E65" s="94"/>
      <c r="F65" s="95"/>
      <c r="G65" s="96">
        <f>Odessa!G65+MAX(145,G$2*вспомогат!$J$5)</f>
        <v>282.5090909090909</v>
      </c>
      <c r="H65" s="96">
        <f>Odessa!H65+MAX(145,H$2*вспомогат!$J$5)</f>
        <v>377.0181818181818</v>
      </c>
      <c r="I65" s="96">
        <f>Odessa!I65+MAX(145,I$2*вспомогат!$J$5)</f>
        <v>471.5272727272727</v>
      </c>
      <c r="J65" s="96">
        <f>Odessa!J65+MAX(145,J$2*вспомогат!$J$5)</f>
        <v>566.0363636363636</v>
      </c>
      <c r="K65" s="96">
        <f>Odessa!K65+MAX(145,K$2*вспомогат!$J$5)</f>
        <v>640.5454545454545</v>
      </c>
      <c r="L65" s="96">
        <f>Odessa!L65+MAX(145,L$2*вспомогат!$J$5)</f>
        <v>770.0545454545454</v>
      </c>
      <c r="M65" s="96">
        <f>Odessa!M65+MAX(145,M$2*вспомогат!$J$5)</f>
        <v>899.56363636363631</v>
      </c>
      <c r="N65" s="96">
        <f>Odessa!N65+MAX(145,N$2*вспомогат!$J$5)</f>
        <v>1029.0727272727272</v>
      </c>
      <c r="O65" s="96">
        <f>Odessa!O65+MAX(145,O$2*вспомогат!$J$5)</f>
        <v>1158.5818181818181</v>
      </c>
      <c r="P65" s="96">
        <f>Odessa!P65+MAX(145,P$2*вспомогат!$J$5)</f>
        <v>1288.090909090909</v>
      </c>
      <c r="Q65" s="96">
        <f>Odessa!Q65+MAX(145,Q$2*вспомогат!$J$5)</f>
        <v>1367.6</v>
      </c>
      <c r="R65" s="96">
        <f>Odessa!R65+MAX(145,R$2*вспомогат!$J$5)</f>
        <v>1497.1090909090908</v>
      </c>
      <c r="S65" s="96">
        <f>Odessa!S65+MAX(145,S$2*вспомогат!$J$5)</f>
        <v>1626.6181818181817</v>
      </c>
      <c r="T65" s="96">
        <f>Odessa!T65+MAX(145,T$2*вспомогат!$J$5)</f>
        <v>1756.1272727272726</v>
      </c>
      <c r="U65" s="96">
        <f>Odessa!U65+MAX(145,U$2*вспомогат!$J$5)</f>
        <v>1885.6363636363635</v>
      </c>
      <c r="V65" s="96">
        <f>Odessa!V65+MAX(145,V$2*вспомогат!$J$5)</f>
        <v>2015.1454545454544</v>
      </c>
      <c r="W65" s="96">
        <f>Odessa!W65+MAX(145,W$2*вспомогат!$J$5)</f>
        <v>2144.6545454545453</v>
      </c>
      <c r="X65" s="96">
        <f>Odessa!X65+MAX(145,X$2*вспомогат!$J$5)</f>
        <v>2274.1636363636362</v>
      </c>
      <c r="Y65" s="96">
        <f>Odessa!Y65+MAX(145,Y$2*вспомогат!$J$5)</f>
        <v>2403.6727272727271</v>
      </c>
      <c r="Z65" s="96">
        <f>Odessa!Z65+MAX(145,Z$2*вспомогат!$J$5)</f>
        <v>2533.181818181818</v>
      </c>
    </row>
    <row r="66" spans="2:26">
      <c r="B66" s="88" t="s">
        <v>91</v>
      </c>
      <c r="C66" s="88" t="s">
        <v>90</v>
      </c>
      <c r="D66" s="89" t="s">
        <v>13</v>
      </c>
      <c r="E66" s="94"/>
      <c r="F66" s="95"/>
      <c r="G66" s="96">
        <f>Odessa!G66+MAX(145,G$2*вспомогат!$J$5)</f>
        <v>287.5090909090909</v>
      </c>
      <c r="H66" s="96">
        <f>Odessa!H66+MAX(145,H$2*вспомогат!$J$5)</f>
        <v>387.0181818181818</v>
      </c>
      <c r="I66" s="96">
        <f>Odessa!I66+MAX(145,I$2*вспомогат!$J$5)</f>
        <v>486.5272727272727</v>
      </c>
      <c r="J66" s="96">
        <f>Odessa!J66+MAX(145,J$2*вспомогат!$J$5)</f>
        <v>586.0363636363636</v>
      </c>
      <c r="K66" s="96">
        <f>Odessa!K66+MAX(145,K$2*вспомогат!$J$5)</f>
        <v>665.5454545454545</v>
      </c>
      <c r="L66" s="96">
        <f>Odessa!L66+MAX(145,L$2*вспомогат!$J$5)</f>
        <v>800.0545454545454</v>
      </c>
      <c r="M66" s="96">
        <f>Odessa!M66+MAX(145,M$2*вспомогат!$J$5)</f>
        <v>934.56363636363631</v>
      </c>
      <c r="N66" s="96">
        <f>Odessa!N66+MAX(145,N$2*вспомогат!$J$5)</f>
        <v>1069.0727272727272</v>
      </c>
      <c r="O66" s="96">
        <f>Odessa!O66+MAX(145,O$2*вспомогат!$J$5)</f>
        <v>1203.5818181818181</v>
      </c>
      <c r="P66" s="96">
        <f>Odessa!P66+MAX(145,P$2*вспомогат!$J$5)</f>
        <v>1338.090909090909</v>
      </c>
      <c r="Q66" s="96">
        <f>Odessa!Q66+MAX(145,Q$2*вспомогат!$J$5)</f>
        <v>1422.6</v>
      </c>
      <c r="R66" s="96">
        <f>Odessa!R66+MAX(145,R$2*вспомогат!$J$5)</f>
        <v>1557.1090909090908</v>
      </c>
      <c r="S66" s="96">
        <f>Odessa!S66+MAX(145,S$2*вспомогат!$J$5)</f>
        <v>1691.6181818181817</v>
      </c>
      <c r="T66" s="96">
        <f>Odessa!T66+MAX(145,T$2*вспомогат!$J$5)</f>
        <v>1826.1272727272726</v>
      </c>
      <c r="U66" s="96">
        <f>Odessa!U66+MAX(145,U$2*вспомогат!$J$5)</f>
        <v>1960.6363636363635</v>
      </c>
      <c r="V66" s="96">
        <f>Odessa!V66+MAX(145,V$2*вспомогат!$J$5)</f>
        <v>2095.1454545454544</v>
      </c>
      <c r="W66" s="96">
        <f>Odessa!W66+MAX(145,W$2*вспомогат!$J$5)</f>
        <v>2229.6545454545453</v>
      </c>
      <c r="X66" s="96">
        <f>Odessa!X66+MAX(145,X$2*вспомогат!$J$5)</f>
        <v>2364.1636363636362</v>
      </c>
      <c r="Y66" s="96">
        <f>Odessa!Y66+MAX(145,Y$2*вспомогат!$J$5)</f>
        <v>2498.6727272727271</v>
      </c>
      <c r="Z66" s="96">
        <f>Odessa!Z66+MAX(145,Z$2*вспомогат!$J$5)</f>
        <v>2633.181818181818</v>
      </c>
    </row>
    <row r="67" spans="2:26">
      <c r="B67" s="85" t="s">
        <v>9</v>
      </c>
      <c r="C67" s="85" t="s">
        <v>115</v>
      </c>
      <c r="D67" s="89" t="s">
        <v>191</v>
      </c>
      <c r="E67" s="94"/>
      <c r="F67" s="95"/>
      <c r="G67" s="96">
        <f>Odessa!G67+MAX(145,G$2*вспомогат!$J$5)</f>
        <v>281.60000000000002</v>
      </c>
      <c r="H67" s="96">
        <f>Odessa!H67+MAX(145,H$2*вспомогат!$J$5)</f>
        <v>375.2</v>
      </c>
      <c r="I67" s="96">
        <f>Odessa!I67+MAX(145,I$2*вспомогат!$J$5)</f>
        <v>468.79999999999995</v>
      </c>
      <c r="J67" s="96">
        <f>Odessa!J67+MAX(145,J$2*вспомогат!$J$5)</f>
        <v>562.4</v>
      </c>
      <c r="K67" s="96">
        <f>Odessa!K67+MAX(145,K$2*вспомогат!$J$5)</f>
        <v>636</v>
      </c>
      <c r="L67" s="96">
        <f>Odessa!L67+MAX(145,L$2*вспомогат!$J$5)</f>
        <v>764.59999999999991</v>
      </c>
      <c r="M67" s="96">
        <f>Odessa!M67+MAX(145,M$2*вспомогат!$J$5)</f>
        <v>893.19999999999993</v>
      </c>
      <c r="N67" s="96">
        <f>Odessa!N67+MAX(145,N$2*вспомогат!$J$5)</f>
        <v>1021.8</v>
      </c>
      <c r="O67" s="96">
        <f>Odessa!O67+MAX(145,O$2*вспомогат!$J$5)</f>
        <v>1150.4000000000001</v>
      </c>
      <c r="P67" s="96">
        <f>Odessa!P67+MAX(145,P$2*вспомогат!$J$5)</f>
        <v>1279</v>
      </c>
      <c r="Q67" s="96">
        <f>Odessa!Q67+MAX(145,Q$2*вспомогат!$J$5)</f>
        <v>1357.6</v>
      </c>
      <c r="R67" s="96">
        <f>Odessa!R67+MAX(145,R$2*вспомогат!$J$5)</f>
        <v>1486.1999999999998</v>
      </c>
      <c r="S67" s="96">
        <f>Odessa!S67+MAX(145,S$2*вспомогат!$J$5)</f>
        <v>1614.8</v>
      </c>
      <c r="T67" s="96">
        <f>Odessa!T67+MAX(145,T$2*вспомогат!$J$5)</f>
        <v>1743.3999999999999</v>
      </c>
      <c r="U67" s="96">
        <f>Odessa!U67+MAX(145,U$2*вспомогат!$J$5)</f>
        <v>1872</v>
      </c>
      <c r="V67" s="96">
        <f>Odessa!V67+MAX(145,V$2*вспомогат!$J$5)</f>
        <v>2000.6</v>
      </c>
      <c r="W67" s="96">
        <f>Odessa!W67+MAX(145,W$2*вспомогат!$J$5)</f>
        <v>2129.1999999999998</v>
      </c>
      <c r="X67" s="96">
        <f>Odessa!X67+MAX(145,X$2*вспомогат!$J$5)</f>
        <v>2257.8000000000002</v>
      </c>
      <c r="Y67" s="96">
        <f>Odessa!Y67+MAX(145,Y$2*вспомогат!$J$5)</f>
        <v>2386.3999999999996</v>
      </c>
      <c r="Z67" s="96">
        <f>Odessa!Z67+MAX(145,Z$2*вспомогат!$J$5)</f>
        <v>2515</v>
      </c>
    </row>
    <row r="68" spans="2:26">
      <c r="B68" s="88" t="s">
        <v>92</v>
      </c>
      <c r="C68" s="88" t="s">
        <v>93</v>
      </c>
      <c r="D68" s="89" t="s">
        <v>9</v>
      </c>
      <c r="E68" s="94"/>
      <c r="F68" s="95"/>
      <c r="G68" s="96">
        <f>Odessa!G68+MAX(145,G$2*вспомогат!$J$5)</f>
        <v>323.60000000000002</v>
      </c>
      <c r="H68" s="96">
        <f>Odessa!H68+MAX(145,H$2*вспомогат!$J$5)</f>
        <v>459.2</v>
      </c>
      <c r="I68" s="96">
        <f>Odessa!I68+MAX(145,I$2*вспомогат!$J$5)</f>
        <v>594.79999999999995</v>
      </c>
      <c r="J68" s="96">
        <f>Odessa!J68+MAX(145,J$2*вспомогат!$J$5)</f>
        <v>730.4</v>
      </c>
      <c r="K68" s="96">
        <f>Odessa!K68+MAX(145,K$2*вспомогат!$J$5)</f>
        <v>846</v>
      </c>
      <c r="L68" s="96">
        <f>Odessa!L68+MAX(145,L$2*вспомогат!$J$5)</f>
        <v>1016.5999999999999</v>
      </c>
      <c r="M68" s="96">
        <f>Odessa!M68+MAX(145,M$2*вспомогат!$J$5)</f>
        <v>1187.1999999999998</v>
      </c>
      <c r="N68" s="96">
        <f>Odessa!N68+MAX(145,N$2*вспомогат!$J$5)</f>
        <v>1357.8</v>
      </c>
      <c r="O68" s="96">
        <f>Odessa!O68+MAX(145,O$2*вспомогат!$J$5)</f>
        <v>1528.4</v>
      </c>
      <c r="P68" s="96">
        <f>Odessa!P68+MAX(145,P$2*вспомогат!$J$5)</f>
        <v>1699</v>
      </c>
      <c r="Q68" s="96">
        <f>Odessa!Q68+MAX(145,Q$2*вспомогат!$J$5)</f>
        <v>1819.6</v>
      </c>
      <c r="R68" s="96">
        <f>Odessa!R68+MAX(145,R$2*вспомогат!$J$5)</f>
        <v>1990.1999999999998</v>
      </c>
      <c r="S68" s="96">
        <f>Odessa!S68+MAX(145,S$2*вспомогат!$J$5)</f>
        <v>2160.8000000000002</v>
      </c>
      <c r="T68" s="96">
        <f>Odessa!T68+MAX(145,T$2*вспомогат!$J$5)</f>
        <v>2331.3999999999996</v>
      </c>
      <c r="U68" s="96">
        <f>Odessa!U68+MAX(145,U$2*вспомогат!$J$5)</f>
        <v>2502</v>
      </c>
      <c r="V68" s="96">
        <f>Odessa!V68+MAX(145,V$2*вспомогат!$J$5)</f>
        <v>2672.6</v>
      </c>
      <c r="W68" s="96">
        <f>Odessa!W68+MAX(145,W$2*вспомогат!$J$5)</f>
        <v>2843.2</v>
      </c>
      <c r="X68" s="96">
        <f>Odessa!X68+MAX(145,X$2*вспомогат!$J$5)</f>
        <v>3013.8</v>
      </c>
      <c r="Y68" s="96">
        <f>Odessa!Y68+MAX(145,Y$2*вспомогат!$J$5)</f>
        <v>3184.3999999999996</v>
      </c>
      <c r="Z68" s="96">
        <f>Odessa!Z68+MAX(145,Z$2*вспомогат!$J$5)</f>
        <v>3355</v>
      </c>
    </row>
    <row r="69" spans="2:26">
      <c r="B69" s="88" t="s">
        <v>94</v>
      </c>
      <c r="C69" s="88" t="s">
        <v>95</v>
      </c>
      <c r="D69" s="89" t="s">
        <v>13</v>
      </c>
      <c r="E69" s="94"/>
      <c r="F69" s="95"/>
      <c r="G69" s="96">
        <f>Odessa!G69+MAX(145,G$2*вспомогат!$J$5)</f>
        <v>282.5090909090909</v>
      </c>
      <c r="H69" s="96">
        <f>Odessa!H69+MAX(145,H$2*вспомогат!$J$5)</f>
        <v>377.0181818181818</v>
      </c>
      <c r="I69" s="96">
        <f>Odessa!I69+MAX(145,I$2*вспомогат!$J$5)</f>
        <v>471.5272727272727</v>
      </c>
      <c r="J69" s="96">
        <f>Odessa!J69+MAX(145,J$2*вспомогат!$J$5)</f>
        <v>566.0363636363636</v>
      </c>
      <c r="K69" s="96">
        <f>Odessa!K69+MAX(145,K$2*вспомогат!$J$5)</f>
        <v>640.5454545454545</v>
      </c>
      <c r="L69" s="96">
        <f>Odessa!L69+MAX(145,L$2*вспомогат!$J$5)</f>
        <v>770.0545454545454</v>
      </c>
      <c r="M69" s="96">
        <f>Odessa!M69+MAX(145,M$2*вспомогат!$J$5)</f>
        <v>899.56363636363631</v>
      </c>
      <c r="N69" s="96">
        <f>Odessa!N69+MAX(145,N$2*вспомогат!$J$5)</f>
        <v>1029.0727272727272</v>
      </c>
      <c r="O69" s="96">
        <f>Odessa!O69+MAX(145,O$2*вспомогат!$J$5)</f>
        <v>1158.5818181818181</v>
      </c>
      <c r="P69" s="96">
        <f>Odessa!P69+MAX(145,P$2*вспомогат!$J$5)</f>
        <v>1288.090909090909</v>
      </c>
      <c r="Q69" s="96">
        <f>Odessa!Q69+MAX(145,Q$2*вспомогат!$J$5)</f>
        <v>1367.6</v>
      </c>
      <c r="R69" s="96">
        <f>Odessa!R69+MAX(145,R$2*вспомогат!$J$5)</f>
        <v>1497.1090909090908</v>
      </c>
      <c r="S69" s="96">
        <f>Odessa!S69+MAX(145,S$2*вспомогат!$J$5)</f>
        <v>1626.6181818181817</v>
      </c>
      <c r="T69" s="96">
        <f>Odessa!T69+MAX(145,T$2*вспомогат!$J$5)</f>
        <v>1756.1272727272726</v>
      </c>
      <c r="U69" s="96">
        <f>Odessa!U69+MAX(145,U$2*вспомогат!$J$5)</f>
        <v>1885.6363636363635</v>
      </c>
      <c r="V69" s="96">
        <f>Odessa!V69+MAX(145,V$2*вспомогат!$J$5)</f>
        <v>2015.1454545454544</v>
      </c>
      <c r="W69" s="96">
        <f>Odessa!W69+MAX(145,W$2*вспомогат!$J$5)</f>
        <v>2144.6545454545453</v>
      </c>
      <c r="X69" s="96">
        <f>Odessa!X69+MAX(145,X$2*вспомогат!$J$5)</f>
        <v>2274.1636363636362</v>
      </c>
      <c r="Y69" s="96">
        <f>Odessa!Y69+MAX(145,Y$2*вспомогат!$J$5)</f>
        <v>2403.6727272727271</v>
      </c>
      <c r="Z69" s="96">
        <f>Odessa!Z69+MAX(145,Z$2*вспомогат!$J$5)</f>
        <v>2533.181818181818</v>
      </c>
    </row>
    <row r="70" spans="2:26">
      <c r="B70" s="88" t="s">
        <v>96</v>
      </c>
      <c r="C70" s="88" t="s">
        <v>95</v>
      </c>
      <c r="D70" s="89" t="s">
        <v>13</v>
      </c>
      <c r="E70" s="94"/>
      <c r="F70" s="95"/>
      <c r="G70" s="96">
        <f>Odessa!G70+MAX(145,G$2*вспомогат!$J$5)</f>
        <v>282.5090909090909</v>
      </c>
      <c r="H70" s="96">
        <f>Odessa!H70+MAX(145,H$2*вспомогат!$J$5)</f>
        <v>377.0181818181818</v>
      </c>
      <c r="I70" s="96">
        <f>Odessa!I70+MAX(145,I$2*вспомогат!$J$5)</f>
        <v>471.5272727272727</v>
      </c>
      <c r="J70" s="96">
        <f>Odessa!J70+MAX(145,J$2*вспомогат!$J$5)</f>
        <v>566.0363636363636</v>
      </c>
      <c r="K70" s="96">
        <f>Odessa!K70+MAX(145,K$2*вспомогат!$J$5)</f>
        <v>640.5454545454545</v>
      </c>
      <c r="L70" s="96">
        <f>Odessa!L70+MAX(145,L$2*вспомогат!$J$5)</f>
        <v>770.0545454545454</v>
      </c>
      <c r="M70" s="96">
        <f>Odessa!M70+MAX(145,M$2*вспомогат!$J$5)</f>
        <v>899.56363636363631</v>
      </c>
      <c r="N70" s="96">
        <f>Odessa!N70+MAX(145,N$2*вспомогат!$J$5)</f>
        <v>1029.0727272727272</v>
      </c>
      <c r="O70" s="96">
        <f>Odessa!O70+MAX(145,O$2*вспомогат!$J$5)</f>
        <v>1158.5818181818181</v>
      </c>
      <c r="P70" s="96">
        <f>Odessa!P70+MAX(145,P$2*вспомогат!$J$5)</f>
        <v>1288.090909090909</v>
      </c>
      <c r="Q70" s="96">
        <f>Odessa!Q70+MAX(145,Q$2*вспомогат!$J$5)</f>
        <v>1367.6</v>
      </c>
      <c r="R70" s="96">
        <f>Odessa!R70+MAX(145,R$2*вспомогат!$J$5)</f>
        <v>1497.1090909090908</v>
      </c>
      <c r="S70" s="96">
        <f>Odessa!S70+MAX(145,S$2*вспомогат!$J$5)</f>
        <v>1626.6181818181817</v>
      </c>
      <c r="T70" s="96">
        <f>Odessa!T70+MAX(145,T$2*вспомогат!$J$5)</f>
        <v>1756.1272727272726</v>
      </c>
      <c r="U70" s="96">
        <f>Odessa!U70+MAX(145,U$2*вспомогат!$J$5)</f>
        <v>1885.6363636363635</v>
      </c>
      <c r="V70" s="96">
        <f>Odessa!V70+MAX(145,V$2*вспомогат!$J$5)</f>
        <v>2015.1454545454544</v>
      </c>
      <c r="W70" s="96">
        <f>Odessa!W70+MAX(145,W$2*вспомогат!$J$5)</f>
        <v>2144.6545454545453</v>
      </c>
      <c r="X70" s="96">
        <f>Odessa!X70+MAX(145,X$2*вспомогат!$J$5)</f>
        <v>2274.1636363636362</v>
      </c>
      <c r="Y70" s="96">
        <f>Odessa!Y70+MAX(145,Y$2*вспомогат!$J$5)</f>
        <v>2403.6727272727271</v>
      </c>
      <c r="Z70" s="96">
        <f>Odessa!Z70+MAX(145,Z$2*вспомогат!$J$5)</f>
        <v>2533.181818181818</v>
      </c>
    </row>
    <row r="71" spans="2:26">
      <c r="B71" s="88" t="s">
        <v>97</v>
      </c>
      <c r="C71" s="88" t="s">
        <v>95</v>
      </c>
      <c r="D71" s="89" t="s">
        <v>13</v>
      </c>
      <c r="E71" s="94"/>
      <c r="F71" s="95"/>
      <c r="G71" s="96">
        <f>Odessa!G71+MAX(145,G$2*вспомогат!$J$5)</f>
        <v>282.5090909090909</v>
      </c>
      <c r="H71" s="96">
        <f>Odessa!H71+MAX(145,H$2*вспомогат!$J$5)</f>
        <v>377.0181818181818</v>
      </c>
      <c r="I71" s="96">
        <f>Odessa!I71+MAX(145,I$2*вспомогат!$J$5)</f>
        <v>471.5272727272727</v>
      </c>
      <c r="J71" s="96">
        <f>Odessa!J71+MAX(145,J$2*вспомогат!$J$5)</f>
        <v>566.0363636363636</v>
      </c>
      <c r="K71" s="96">
        <f>Odessa!K71+MAX(145,K$2*вспомогат!$J$5)</f>
        <v>640.5454545454545</v>
      </c>
      <c r="L71" s="96">
        <f>Odessa!L71+MAX(145,L$2*вспомогат!$J$5)</f>
        <v>770.0545454545454</v>
      </c>
      <c r="M71" s="96">
        <f>Odessa!M71+MAX(145,M$2*вспомогат!$J$5)</f>
        <v>899.56363636363631</v>
      </c>
      <c r="N71" s="96">
        <f>Odessa!N71+MAX(145,N$2*вспомогат!$J$5)</f>
        <v>1029.0727272727272</v>
      </c>
      <c r="O71" s="96">
        <f>Odessa!O71+MAX(145,O$2*вспомогат!$J$5)</f>
        <v>1158.5818181818181</v>
      </c>
      <c r="P71" s="96">
        <f>Odessa!P71+MAX(145,P$2*вспомогат!$J$5)</f>
        <v>1288.090909090909</v>
      </c>
      <c r="Q71" s="96">
        <f>Odessa!Q71+MAX(145,Q$2*вспомогат!$J$5)</f>
        <v>1367.6</v>
      </c>
      <c r="R71" s="96">
        <f>Odessa!R71+MAX(145,R$2*вспомогат!$J$5)</f>
        <v>1497.1090909090908</v>
      </c>
      <c r="S71" s="96">
        <f>Odessa!S71+MAX(145,S$2*вспомогат!$J$5)</f>
        <v>1626.6181818181817</v>
      </c>
      <c r="T71" s="96">
        <f>Odessa!T71+MAX(145,T$2*вспомогат!$J$5)</f>
        <v>1756.1272727272726</v>
      </c>
      <c r="U71" s="96">
        <f>Odessa!U71+MAX(145,U$2*вспомогат!$J$5)</f>
        <v>1885.6363636363635</v>
      </c>
      <c r="V71" s="96">
        <f>Odessa!V71+MAX(145,V$2*вспомогат!$J$5)</f>
        <v>2015.1454545454544</v>
      </c>
      <c r="W71" s="96">
        <f>Odessa!W71+MAX(145,W$2*вспомогат!$J$5)</f>
        <v>2144.6545454545453</v>
      </c>
      <c r="X71" s="96">
        <f>Odessa!X71+MAX(145,X$2*вспомогат!$J$5)</f>
        <v>2274.1636363636362</v>
      </c>
      <c r="Y71" s="96">
        <f>Odessa!Y71+MAX(145,Y$2*вспомогат!$J$5)</f>
        <v>2403.6727272727271</v>
      </c>
      <c r="Z71" s="96">
        <f>Odessa!Z71+MAX(145,Z$2*вспомогат!$J$5)</f>
        <v>2533.181818181818</v>
      </c>
    </row>
    <row r="72" spans="2:26">
      <c r="B72" s="88" t="s">
        <v>98</v>
      </c>
      <c r="C72" s="88" t="s">
        <v>99</v>
      </c>
      <c r="D72" s="89" t="s">
        <v>13</v>
      </c>
      <c r="E72" s="94"/>
      <c r="F72" s="95"/>
      <c r="G72" s="96">
        <f>Odessa!G72+MAX(145,G$2*вспомогат!$J$5)</f>
        <v>282.5090909090909</v>
      </c>
      <c r="H72" s="96">
        <f>Odessa!H72+MAX(145,H$2*вспомогат!$J$5)</f>
        <v>377.0181818181818</v>
      </c>
      <c r="I72" s="96">
        <f>Odessa!I72+MAX(145,I$2*вспомогат!$J$5)</f>
        <v>471.5272727272727</v>
      </c>
      <c r="J72" s="96">
        <f>Odessa!J72+MAX(145,J$2*вспомогат!$J$5)</f>
        <v>566.0363636363636</v>
      </c>
      <c r="K72" s="96">
        <f>Odessa!K72+MAX(145,K$2*вспомогат!$J$5)</f>
        <v>640.5454545454545</v>
      </c>
      <c r="L72" s="96">
        <f>Odessa!L72+MAX(145,L$2*вспомогат!$J$5)</f>
        <v>770.0545454545454</v>
      </c>
      <c r="M72" s="96">
        <f>Odessa!M72+MAX(145,M$2*вспомогат!$J$5)</f>
        <v>899.56363636363631</v>
      </c>
      <c r="N72" s="96">
        <f>Odessa!N72+MAX(145,N$2*вспомогат!$J$5)</f>
        <v>1029.0727272727272</v>
      </c>
      <c r="O72" s="96">
        <f>Odessa!O72+MAX(145,O$2*вспомогат!$J$5)</f>
        <v>1158.5818181818181</v>
      </c>
      <c r="P72" s="96">
        <f>Odessa!P72+MAX(145,P$2*вспомогат!$J$5)</f>
        <v>1288.090909090909</v>
      </c>
      <c r="Q72" s="96">
        <f>Odessa!Q72+MAX(145,Q$2*вспомогат!$J$5)</f>
        <v>1367.6</v>
      </c>
      <c r="R72" s="96">
        <f>Odessa!R72+MAX(145,R$2*вспомогат!$J$5)</f>
        <v>1497.1090909090908</v>
      </c>
      <c r="S72" s="96">
        <f>Odessa!S72+MAX(145,S$2*вспомогат!$J$5)</f>
        <v>1626.6181818181817</v>
      </c>
      <c r="T72" s="96">
        <f>Odessa!T72+MAX(145,T$2*вспомогат!$J$5)</f>
        <v>1756.1272727272726</v>
      </c>
      <c r="U72" s="96">
        <f>Odessa!U72+MAX(145,U$2*вспомогат!$J$5)</f>
        <v>1885.6363636363635</v>
      </c>
      <c r="V72" s="96">
        <f>Odessa!V72+MAX(145,V$2*вспомогат!$J$5)</f>
        <v>2015.1454545454544</v>
      </c>
      <c r="W72" s="96">
        <f>Odessa!W72+MAX(145,W$2*вспомогат!$J$5)</f>
        <v>2144.6545454545453</v>
      </c>
      <c r="X72" s="96">
        <f>Odessa!X72+MAX(145,X$2*вспомогат!$J$5)</f>
        <v>2274.1636363636362</v>
      </c>
      <c r="Y72" s="96">
        <f>Odessa!Y72+MAX(145,Y$2*вспомогат!$J$5)</f>
        <v>2403.6727272727271</v>
      </c>
      <c r="Z72" s="96">
        <f>Odessa!Z72+MAX(145,Z$2*вспомогат!$J$5)</f>
        <v>2533.181818181818</v>
      </c>
    </row>
    <row r="73" spans="2:26">
      <c r="B73" s="88" t="s">
        <v>100</v>
      </c>
      <c r="C73" s="88" t="s">
        <v>101</v>
      </c>
      <c r="D73" s="89" t="s">
        <v>9</v>
      </c>
      <c r="E73" s="94"/>
      <c r="F73" s="95"/>
      <c r="G73" s="96">
        <f>Odessa!G73+MAX(145,G$2*вспомогат!$J$5)</f>
        <v>326.60000000000002</v>
      </c>
      <c r="H73" s="96">
        <f>Odessa!H73+MAX(145,H$2*вспомогат!$J$5)</f>
        <v>465.2</v>
      </c>
      <c r="I73" s="96">
        <f>Odessa!I73+MAX(145,I$2*вспомогат!$J$5)</f>
        <v>603.79999999999995</v>
      </c>
      <c r="J73" s="96">
        <f>Odessa!J73+MAX(145,J$2*вспомогат!$J$5)</f>
        <v>742.4</v>
      </c>
      <c r="K73" s="96">
        <f>Odessa!K73+MAX(145,K$2*вспомогат!$J$5)</f>
        <v>861</v>
      </c>
      <c r="L73" s="96">
        <f>Odessa!L73+MAX(145,L$2*вспомогат!$J$5)</f>
        <v>1034.5999999999999</v>
      </c>
      <c r="M73" s="96">
        <f>Odessa!M73+MAX(145,M$2*вспомогат!$J$5)</f>
        <v>1208.1999999999998</v>
      </c>
      <c r="N73" s="96">
        <f>Odessa!N73+MAX(145,N$2*вспомогат!$J$5)</f>
        <v>1381.8</v>
      </c>
      <c r="O73" s="96">
        <f>Odessa!O73+MAX(145,O$2*вспомогат!$J$5)</f>
        <v>1555.4</v>
      </c>
      <c r="P73" s="96">
        <f>Odessa!P73+MAX(145,P$2*вспомогат!$J$5)</f>
        <v>1729</v>
      </c>
      <c r="Q73" s="96">
        <f>Odessa!Q73+MAX(145,Q$2*вспомогат!$J$5)</f>
        <v>1852.6</v>
      </c>
      <c r="R73" s="96">
        <f>Odessa!R73+MAX(145,R$2*вспомогат!$J$5)</f>
        <v>2026.1999999999998</v>
      </c>
      <c r="S73" s="96">
        <f>Odessa!S73+MAX(145,S$2*вспомогат!$J$5)</f>
        <v>2199.8000000000002</v>
      </c>
      <c r="T73" s="96">
        <f>Odessa!T73+MAX(145,T$2*вспомогат!$J$5)</f>
        <v>2373.3999999999996</v>
      </c>
      <c r="U73" s="96">
        <f>Odessa!U73+MAX(145,U$2*вспомогат!$J$5)</f>
        <v>2547</v>
      </c>
      <c r="V73" s="96">
        <f>Odessa!V73+MAX(145,V$2*вспомогат!$J$5)</f>
        <v>2720.6</v>
      </c>
      <c r="W73" s="96">
        <f>Odessa!W73+MAX(145,W$2*вспомогат!$J$5)</f>
        <v>2894.2</v>
      </c>
      <c r="X73" s="96">
        <f>Odessa!X73+MAX(145,X$2*вспомогат!$J$5)</f>
        <v>3067.8</v>
      </c>
      <c r="Y73" s="96">
        <f>Odessa!Y73+MAX(145,Y$2*вспомогат!$J$5)</f>
        <v>3241.3999999999996</v>
      </c>
      <c r="Z73" s="96">
        <f>Odessa!Z73+MAX(145,Z$2*вспомогат!$J$5)</f>
        <v>3415</v>
      </c>
    </row>
    <row r="74" spans="2:26">
      <c r="B74" s="88" t="s">
        <v>102</v>
      </c>
      <c r="C74" s="88" t="s">
        <v>103</v>
      </c>
      <c r="D74" s="89" t="s">
        <v>13</v>
      </c>
      <c r="E74" s="94"/>
      <c r="F74" s="95"/>
      <c r="G74" s="96">
        <f>Odessa!G74+MAX(145,G$2*вспомогат!$J$5)</f>
        <v>327.5090909090909</v>
      </c>
      <c r="H74" s="96">
        <f>Odessa!H74+MAX(145,H$2*вспомогат!$J$5)</f>
        <v>467.0181818181818</v>
      </c>
      <c r="I74" s="96">
        <f>Odessa!I74+MAX(145,I$2*вспомогат!$J$5)</f>
        <v>606.5272727272727</v>
      </c>
      <c r="J74" s="96">
        <f>Odessa!J74+MAX(145,J$2*вспомогат!$J$5)</f>
        <v>746.0363636363636</v>
      </c>
      <c r="K74" s="96">
        <f>Odessa!K74+MAX(145,K$2*вспомогат!$J$5)</f>
        <v>865.5454545454545</v>
      </c>
      <c r="L74" s="96">
        <f>Odessa!L74+MAX(145,L$2*вспомогат!$J$5)</f>
        <v>1040.0545454545454</v>
      </c>
      <c r="M74" s="96">
        <f>Odessa!M74+MAX(145,M$2*вспомогат!$J$5)</f>
        <v>1214.5636363636363</v>
      </c>
      <c r="N74" s="96">
        <f>Odessa!N74+MAX(145,N$2*вспомогат!$J$5)</f>
        <v>1389.0727272727272</v>
      </c>
      <c r="O74" s="96">
        <f>Odessa!O74+MAX(145,O$2*вспомогат!$J$5)</f>
        <v>1563.5818181818181</v>
      </c>
      <c r="P74" s="96">
        <f>Odessa!P74+MAX(145,P$2*вспомогат!$J$5)</f>
        <v>1738.090909090909</v>
      </c>
      <c r="Q74" s="96">
        <f>Odessa!Q74+MAX(145,Q$2*вспомогат!$J$5)</f>
        <v>1862.6</v>
      </c>
      <c r="R74" s="96">
        <f>Odessa!R74+MAX(145,R$2*вспомогат!$J$5)</f>
        <v>2037.1090909090908</v>
      </c>
      <c r="S74" s="96">
        <f>Odessa!S74+MAX(145,S$2*вспомогат!$J$5)</f>
        <v>2211.6181818181817</v>
      </c>
      <c r="T74" s="96">
        <f>Odessa!T74+MAX(145,T$2*вспомогат!$J$5)</f>
        <v>2386.1272727272726</v>
      </c>
      <c r="U74" s="96">
        <f>Odessa!U74+MAX(145,U$2*вспомогат!$J$5)</f>
        <v>2560.6363636363635</v>
      </c>
      <c r="V74" s="96">
        <f>Odessa!V74+MAX(145,V$2*вспомогат!$J$5)</f>
        <v>2735.1454545454544</v>
      </c>
      <c r="W74" s="96">
        <f>Odessa!W74+MAX(145,W$2*вспомогат!$J$5)</f>
        <v>2909.6545454545453</v>
      </c>
      <c r="X74" s="96">
        <f>Odessa!X74+MAX(145,X$2*вспомогат!$J$5)</f>
        <v>3084.1636363636362</v>
      </c>
      <c r="Y74" s="96">
        <f>Odessa!Y74+MAX(145,Y$2*вспомогат!$J$5)</f>
        <v>3258.6727272727271</v>
      </c>
      <c r="Z74" s="96">
        <f>Odessa!Z74+MAX(145,Z$2*вспомогат!$J$5)</f>
        <v>3433.181818181818</v>
      </c>
    </row>
    <row r="75" spans="2:26">
      <c r="B75" s="88" t="s">
        <v>105</v>
      </c>
      <c r="C75" s="88" t="s">
        <v>103</v>
      </c>
      <c r="D75" s="89" t="s">
        <v>230</v>
      </c>
      <c r="E75" s="94"/>
      <c r="F75" s="95"/>
      <c r="G75" s="96">
        <f>Odessa!G75+MAX(145,G$2*вспомогат!$J$5)</f>
        <v>431.6</v>
      </c>
      <c r="H75" s="96">
        <f>Odessa!H75+MAX(145,H$2*вспомогат!$J$5)</f>
        <v>675.2</v>
      </c>
      <c r="I75" s="96">
        <f>Odessa!I75+MAX(145,I$2*вспомогат!$J$5)</f>
        <v>918.8</v>
      </c>
      <c r="J75" s="96">
        <f>Odessa!J75+MAX(145,J$2*вспомогат!$J$5)</f>
        <v>1162.4000000000001</v>
      </c>
      <c r="K75" s="96">
        <f>Odessa!K75+MAX(145,K$2*вспомогат!$J$5)</f>
        <v>1386</v>
      </c>
      <c r="L75" s="96">
        <f>Odessa!L75+MAX(145,L$2*вспомогат!$J$5)</f>
        <v>1664.6</v>
      </c>
      <c r="M75" s="96">
        <f>Odessa!M75+MAX(145,M$2*вспомогат!$J$5)</f>
        <v>1943.1999999999998</v>
      </c>
      <c r="N75" s="96">
        <f>Odessa!N75+MAX(145,N$2*вспомогат!$J$5)</f>
        <v>2221.8000000000002</v>
      </c>
      <c r="O75" s="96">
        <f>Odessa!O75+MAX(145,O$2*вспомогат!$J$5)</f>
        <v>2500.3999999999996</v>
      </c>
      <c r="P75" s="96">
        <f>Odessa!P75+MAX(145,P$2*вспомогат!$J$5)</f>
        <v>2729</v>
      </c>
      <c r="Q75" s="96">
        <f>Odessa!Q75+MAX(145,Q$2*вспомогат!$J$5)</f>
        <v>3007.6</v>
      </c>
      <c r="R75" s="96">
        <f>Odessa!R75+MAX(145,R$2*вспомогат!$J$5)</f>
        <v>3286.2</v>
      </c>
      <c r="S75" s="96">
        <f>Odessa!S75+MAX(145,S$2*вспомогат!$J$5)</f>
        <v>3564.8</v>
      </c>
      <c r="T75" s="96">
        <f>Odessa!T75+MAX(145,T$2*вспомогат!$J$5)</f>
        <v>3843.3999999999996</v>
      </c>
      <c r="U75" s="96">
        <f>Odessa!U75+MAX(145,U$2*вспомогат!$J$5)</f>
        <v>4122</v>
      </c>
      <c r="V75" s="96">
        <f>Odessa!V75+MAX(145,V$2*вспомогат!$J$5)</f>
        <v>4400.6000000000004</v>
      </c>
      <c r="W75" s="96">
        <f>Odessa!W75+MAX(145,W$2*вспомогат!$J$5)</f>
        <v>4679.2</v>
      </c>
      <c r="X75" s="96">
        <f>Odessa!X75+MAX(145,X$2*вспомогат!$J$5)</f>
        <v>4957.7999999999993</v>
      </c>
      <c r="Y75" s="96">
        <f>Odessa!Y75+MAX(145,Y$2*вспомогат!$J$5)</f>
        <v>5236.3999999999996</v>
      </c>
      <c r="Z75" s="96">
        <f>Odessa!Z75+MAX(145,Z$2*вспомогат!$J$5)</f>
        <v>5515</v>
      </c>
    </row>
    <row r="76" spans="2:26">
      <c r="B76" s="88" t="s">
        <v>106</v>
      </c>
      <c r="C76" s="88" t="s">
        <v>103</v>
      </c>
      <c r="D76" s="89" t="s">
        <v>9</v>
      </c>
      <c r="E76" s="94"/>
      <c r="F76" s="95"/>
      <c r="G76" s="96">
        <f>Odessa!G76+MAX(145,G$2*вспомогат!$J$5)</f>
        <v>381.6</v>
      </c>
      <c r="H76" s="96">
        <f>Odessa!H76+MAX(145,H$2*вспомогат!$J$5)</f>
        <v>575.20000000000005</v>
      </c>
      <c r="I76" s="96">
        <f>Odessa!I76+MAX(145,I$2*вспомогат!$J$5)</f>
        <v>768.8</v>
      </c>
      <c r="J76" s="96">
        <f>Odessa!J76+MAX(145,J$2*вспомогат!$J$5)</f>
        <v>962.4</v>
      </c>
      <c r="K76" s="96">
        <f>Odessa!K76+MAX(145,K$2*вспомогат!$J$5)</f>
        <v>1136</v>
      </c>
      <c r="L76" s="96">
        <f>Odessa!L76+MAX(145,L$2*вспомогат!$J$5)</f>
        <v>1364.6</v>
      </c>
      <c r="M76" s="96">
        <f>Odessa!M76+MAX(145,M$2*вспомогат!$J$5)</f>
        <v>1593.1999999999998</v>
      </c>
      <c r="N76" s="96">
        <f>Odessa!N76+MAX(145,N$2*вспомогат!$J$5)</f>
        <v>1821.8</v>
      </c>
      <c r="O76" s="96">
        <f>Odessa!O76+MAX(145,O$2*вспомогат!$J$5)</f>
        <v>2050.4</v>
      </c>
      <c r="P76" s="96">
        <f>Odessa!P76+MAX(145,P$2*вспомогат!$J$5)</f>
        <v>2279</v>
      </c>
      <c r="Q76" s="96">
        <f>Odessa!Q76+MAX(145,Q$2*вспомогат!$J$5)</f>
        <v>2457.6</v>
      </c>
      <c r="R76" s="96">
        <f>Odessa!R76+MAX(145,R$2*вспомогат!$J$5)</f>
        <v>2686.2</v>
      </c>
      <c r="S76" s="96">
        <f>Odessa!S76+MAX(145,S$2*вспомогат!$J$5)</f>
        <v>2914.8</v>
      </c>
      <c r="T76" s="96">
        <f>Odessa!T76+MAX(145,T$2*вспомогат!$J$5)</f>
        <v>3143.3999999999996</v>
      </c>
      <c r="U76" s="96">
        <f>Odessa!U76+MAX(145,U$2*вспомогат!$J$5)</f>
        <v>3372</v>
      </c>
      <c r="V76" s="96">
        <f>Odessa!V76+MAX(145,V$2*вспомогат!$J$5)</f>
        <v>3600.6</v>
      </c>
      <c r="W76" s="96">
        <f>Odessa!W76+MAX(145,W$2*вспомогат!$J$5)</f>
        <v>3829.2</v>
      </c>
      <c r="X76" s="96">
        <f>Odessa!X76+MAX(145,X$2*вспомогат!$J$5)</f>
        <v>4057.8</v>
      </c>
      <c r="Y76" s="96">
        <f>Odessa!Y76+MAX(145,Y$2*вспомогат!$J$5)</f>
        <v>4286.3999999999996</v>
      </c>
      <c r="Z76" s="96">
        <f>Odessa!Z76+MAX(145,Z$2*вспомогат!$J$5)</f>
        <v>4515</v>
      </c>
    </row>
    <row r="77" spans="2:26">
      <c r="B77" s="88" t="s">
        <v>107</v>
      </c>
      <c r="C77" s="88" t="s">
        <v>103</v>
      </c>
      <c r="D77" s="89" t="s">
        <v>9</v>
      </c>
      <c r="E77" s="94"/>
      <c r="F77" s="95"/>
      <c r="G77" s="96">
        <f>Odessa!G77+MAX(145,G$2*вспомогат!$J$5)</f>
        <v>381.6</v>
      </c>
      <c r="H77" s="96">
        <f>Odessa!H77+MAX(145,H$2*вспомогат!$J$5)</f>
        <v>575.20000000000005</v>
      </c>
      <c r="I77" s="96">
        <f>Odessa!I77+MAX(145,I$2*вспомогат!$J$5)</f>
        <v>768.8</v>
      </c>
      <c r="J77" s="96">
        <f>Odessa!J77+MAX(145,J$2*вспомогат!$J$5)</f>
        <v>962.4</v>
      </c>
      <c r="K77" s="96">
        <f>Odessa!K77+MAX(145,K$2*вспомогат!$J$5)</f>
        <v>1136</v>
      </c>
      <c r="L77" s="96">
        <f>Odessa!L77+MAX(145,L$2*вспомогат!$J$5)</f>
        <v>1364.6</v>
      </c>
      <c r="M77" s="96">
        <f>Odessa!M77+MAX(145,M$2*вспомогат!$J$5)</f>
        <v>1593.1999999999998</v>
      </c>
      <c r="N77" s="96">
        <f>Odessa!N77+MAX(145,N$2*вспомогат!$J$5)</f>
        <v>1821.8</v>
      </c>
      <c r="O77" s="96">
        <f>Odessa!O77+MAX(145,O$2*вспомогат!$J$5)</f>
        <v>2050.4</v>
      </c>
      <c r="P77" s="96">
        <f>Odessa!P77+MAX(145,P$2*вспомогат!$J$5)</f>
        <v>2279</v>
      </c>
      <c r="Q77" s="96">
        <f>Odessa!Q77+MAX(145,Q$2*вспомогат!$J$5)</f>
        <v>2457.6</v>
      </c>
      <c r="R77" s="96">
        <f>Odessa!R77+MAX(145,R$2*вспомогат!$J$5)</f>
        <v>2686.2</v>
      </c>
      <c r="S77" s="96">
        <f>Odessa!S77+MAX(145,S$2*вспомогат!$J$5)</f>
        <v>2914.8</v>
      </c>
      <c r="T77" s="96">
        <f>Odessa!T77+MAX(145,T$2*вспомогат!$J$5)</f>
        <v>3143.3999999999996</v>
      </c>
      <c r="U77" s="96">
        <f>Odessa!U77+MAX(145,U$2*вспомогат!$J$5)</f>
        <v>3372</v>
      </c>
      <c r="V77" s="96">
        <f>Odessa!V77+MAX(145,V$2*вспомогат!$J$5)</f>
        <v>3600.6</v>
      </c>
      <c r="W77" s="96">
        <f>Odessa!W77+MAX(145,W$2*вспомогат!$J$5)</f>
        <v>3829.2</v>
      </c>
      <c r="X77" s="96">
        <f>Odessa!X77+MAX(145,X$2*вспомогат!$J$5)</f>
        <v>4057.8</v>
      </c>
      <c r="Y77" s="96">
        <f>Odessa!Y77+MAX(145,Y$2*вспомогат!$J$5)</f>
        <v>4286.3999999999996</v>
      </c>
      <c r="Z77" s="96">
        <f>Odessa!Z77+MAX(145,Z$2*вспомогат!$J$5)</f>
        <v>4515</v>
      </c>
    </row>
    <row r="78" spans="2:26">
      <c r="B78" s="88" t="s">
        <v>108</v>
      </c>
      <c r="C78" s="88" t="s">
        <v>103</v>
      </c>
      <c r="D78" s="89" t="s">
        <v>9</v>
      </c>
      <c r="E78" s="94"/>
      <c r="F78" s="95"/>
      <c r="G78" s="96">
        <f>Odessa!G78+MAX(145,G$2*вспомогат!$J$5)</f>
        <v>351.6</v>
      </c>
      <c r="H78" s="96">
        <f>Odessa!H78+MAX(145,H$2*вспомогат!$J$5)</f>
        <v>515.20000000000005</v>
      </c>
      <c r="I78" s="96">
        <f>Odessa!I78+MAX(145,I$2*вспомогат!$J$5)</f>
        <v>678.8</v>
      </c>
      <c r="J78" s="96">
        <f>Odessa!J78+MAX(145,J$2*вспомогат!$J$5)</f>
        <v>842.4</v>
      </c>
      <c r="K78" s="96">
        <f>Odessa!K78+MAX(145,K$2*вспомогат!$J$5)</f>
        <v>986</v>
      </c>
      <c r="L78" s="96">
        <f>Odessa!L78+MAX(145,L$2*вспомогат!$J$5)</f>
        <v>1184.5999999999999</v>
      </c>
      <c r="M78" s="96">
        <f>Odessa!M78+MAX(145,M$2*вспомогат!$J$5)</f>
        <v>1383.1999999999998</v>
      </c>
      <c r="N78" s="96">
        <f>Odessa!N78+MAX(145,N$2*вспомогат!$J$5)</f>
        <v>1581.8</v>
      </c>
      <c r="O78" s="96">
        <f>Odessa!O78+MAX(145,O$2*вспомогат!$J$5)</f>
        <v>1780.4</v>
      </c>
      <c r="P78" s="96">
        <f>Odessa!P78+MAX(145,P$2*вспомогат!$J$5)</f>
        <v>1979</v>
      </c>
      <c r="Q78" s="96">
        <f>Odessa!Q78+MAX(145,Q$2*вспомогат!$J$5)</f>
        <v>2127.6</v>
      </c>
      <c r="R78" s="96">
        <f>Odessa!R78+MAX(145,R$2*вспомогат!$J$5)</f>
        <v>2326.1999999999998</v>
      </c>
      <c r="S78" s="96">
        <f>Odessa!S78+MAX(145,S$2*вспомогат!$J$5)</f>
        <v>2524.8000000000002</v>
      </c>
      <c r="T78" s="96">
        <f>Odessa!T78+MAX(145,T$2*вспомогат!$J$5)</f>
        <v>2723.3999999999996</v>
      </c>
      <c r="U78" s="96">
        <f>Odessa!U78+MAX(145,U$2*вспомогат!$J$5)</f>
        <v>2922</v>
      </c>
      <c r="V78" s="96">
        <f>Odessa!V78+MAX(145,V$2*вспомогат!$J$5)</f>
        <v>3120.6</v>
      </c>
      <c r="W78" s="96">
        <f>Odessa!W78+MAX(145,W$2*вспомогат!$J$5)</f>
        <v>3319.2</v>
      </c>
      <c r="X78" s="96">
        <f>Odessa!X78+MAX(145,X$2*вспомогат!$J$5)</f>
        <v>3517.8</v>
      </c>
      <c r="Y78" s="96">
        <f>Odessa!Y78+MAX(145,Y$2*вспомогат!$J$5)</f>
        <v>3716.3999999999996</v>
      </c>
      <c r="Z78" s="96">
        <f>Odessa!Z78+MAX(145,Z$2*вспомогат!$J$5)</f>
        <v>3915</v>
      </c>
    </row>
    <row r="79" spans="2:26">
      <c r="B79" s="88" t="s">
        <v>109</v>
      </c>
      <c r="C79" s="88" t="s">
        <v>110</v>
      </c>
      <c r="D79" s="89" t="s">
        <v>9</v>
      </c>
      <c r="E79" s="94"/>
      <c r="F79" s="95"/>
      <c r="G79" s="96">
        <f>Odessa!G79+MAX(145,G$2*вспомогат!$J$5)</f>
        <v>328.6</v>
      </c>
      <c r="H79" s="96">
        <f>Odessa!H79+MAX(145,H$2*вспомогат!$J$5)</f>
        <v>469.2</v>
      </c>
      <c r="I79" s="96">
        <f>Odessa!I79+MAX(145,I$2*вспомогат!$J$5)</f>
        <v>609.79999999999995</v>
      </c>
      <c r="J79" s="96">
        <f>Odessa!J79+MAX(145,J$2*вспомогат!$J$5)</f>
        <v>750.4</v>
      </c>
      <c r="K79" s="96">
        <f>Odessa!K79+MAX(145,K$2*вспомогат!$J$5)</f>
        <v>871</v>
      </c>
      <c r="L79" s="96">
        <f>Odessa!L79+MAX(145,L$2*вспомогат!$J$5)</f>
        <v>1046.5999999999999</v>
      </c>
      <c r="M79" s="96">
        <f>Odessa!M79+MAX(145,M$2*вспомогат!$J$5)</f>
        <v>1222.1999999999998</v>
      </c>
      <c r="N79" s="96">
        <f>Odessa!N79+MAX(145,N$2*вспомогат!$J$5)</f>
        <v>1397.8</v>
      </c>
      <c r="O79" s="96">
        <f>Odessa!O79+MAX(145,O$2*вспомогат!$J$5)</f>
        <v>1573.4</v>
      </c>
      <c r="P79" s="96">
        <f>Odessa!P79+MAX(145,P$2*вспомогат!$J$5)</f>
        <v>1749</v>
      </c>
      <c r="Q79" s="96">
        <f>Odessa!Q79+MAX(145,Q$2*вспомогат!$J$5)</f>
        <v>1874.6</v>
      </c>
      <c r="R79" s="96">
        <f>Odessa!R79+MAX(145,R$2*вспомогат!$J$5)</f>
        <v>2050.1999999999998</v>
      </c>
      <c r="S79" s="96">
        <f>Odessa!S79+MAX(145,S$2*вспомогат!$J$5)</f>
        <v>2225.8000000000002</v>
      </c>
      <c r="T79" s="96">
        <f>Odessa!T79+MAX(145,T$2*вспомогат!$J$5)</f>
        <v>2401.3999999999996</v>
      </c>
      <c r="U79" s="96">
        <f>Odessa!U79+MAX(145,U$2*вспомогат!$J$5)</f>
        <v>2577</v>
      </c>
      <c r="V79" s="96">
        <f>Odessa!V79+MAX(145,V$2*вспомогат!$J$5)</f>
        <v>2752.6</v>
      </c>
      <c r="W79" s="96">
        <f>Odessa!W79+MAX(145,W$2*вспомогат!$J$5)</f>
        <v>2928.2</v>
      </c>
      <c r="X79" s="96">
        <f>Odessa!X79+MAX(145,X$2*вспомогат!$J$5)</f>
        <v>3103.8</v>
      </c>
      <c r="Y79" s="96">
        <f>Odessa!Y79+MAX(145,Y$2*вспомогат!$J$5)</f>
        <v>3279.3999999999996</v>
      </c>
      <c r="Z79" s="96">
        <f>Odessa!Z79+MAX(145,Z$2*вспомогат!$J$5)</f>
        <v>3455</v>
      </c>
    </row>
    <row r="80" spans="2:26">
      <c r="B80" s="88" t="s">
        <v>111</v>
      </c>
      <c r="C80" s="88" t="s">
        <v>110</v>
      </c>
      <c r="D80" s="89" t="s">
        <v>13</v>
      </c>
      <c r="E80" s="94"/>
      <c r="F80" s="95"/>
      <c r="G80" s="96">
        <f>Odessa!G80+MAX(145,G$2*вспомогат!$J$5)</f>
        <v>282.5090909090909</v>
      </c>
      <c r="H80" s="96">
        <f>Odessa!H80+MAX(145,H$2*вспомогат!$J$5)</f>
        <v>377.0181818181818</v>
      </c>
      <c r="I80" s="96">
        <f>Odessa!I80+MAX(145,I$2*вспомогат!$J$5)</f>
        <v>471.5272727272727</v>
      </c>
      <c r="J80" s="96">
        <f>Odessa!J80+MAX(145,J$2*вспомогат!$J$5)</f>
        <v>566.0363636363636</v>
      </c>
      <c r="K80" s="96">
        <f>Odessa!K80+MAX(145,K$2*вспомогат!$J$5)</f>
        <v>640.5454545454545</v>
      </c>
      <c r="L80" s="96">
        <f>Odessa!L80+MAX(145,L$2*вспомогат!$J$5)</f>
        <v>770.0545454545454</v>
      </c>
      <c r="M80" s="96">
        <f>Odessa!M80+MAX(145,M$2*вспомогат!$J$5)</f>
        <v>899.56363636363631</v>
      </c>
      <c r="N80" s="96">
        <f>Odessa!N80+MAX(145,N$2*вспомогат!$J$5)</f>
        <v>1029.0727272727272</v>
      </c>
      <c r="O80" s="96">
        <f>Odessa!O80+MAX(145,O$2*вспомогат!$J$5)</f>
        <v>1158.5818181818181</v>
      </c>
      <c r="P80" s="96">
        <f>Odessa!P80+MAX(145,P$2*вспомогат!$J$5)</f>
        <v>1288.090909090909</v>
      </c>
      <c r="Q80" s="96">
        <f>Odessa!Q80+MAX(145,Q$2*вспомогат!$J$5)</f>
        <v>1367.6</v>
      </c>
      <c r="R80" s="96">
        <f>Odessa!R80+MAX(145,R$2*вспомогат!$J$5)</f>
        <v>1497.1090909090908</v>
      </c>
      <c r="S80" s="96">
        <f>Odessa!S80+MAX(145,S$2*вспомогат!$J$5)</f>
        <v>1626.6181818181817</v>
      </c>
      <c r="T80" s="96">
        <f>Odessa!T80+MAX(145,T$2*вспомогат!$J$5)</f>
        <v>1756.1272727272726</v>
      </c>
      <c r="U80" s="96">
        <f>Odessa!U80+MAX(145,U$2*вспомогат!$J$5)</f>
        <v>1885.6363636363635</v>
      </c>
      <c r="V80" s="96">
        <f>Odessa!V80+MAX(145,V$2*вспомогат!$J$5)</f>
        <v>2015.1454545454544</v>
      </c>
      <c r="W80" s="96">
        <f>Odessa!W80+MAX(145,W$2*вспомогат!$J$5)</f>
        <v>2144.6545454545453</v>
      </c>
      <c r="X80" s="96">
        <f>Odessa!X80+MAX(145,X$2*вспомогат!$J$5)</f>
        <v>2274.1636363636362</v>
      </c>
      <c r="Y80" s="96">
        <f>Odessa!Y80+MAX(145,Y$2*вспомогат!$J$5)</f>
        <v>2403.6727272727271</v>
      </c>
      <c r="Z80" s="96">
        <f>Odessa!Z80+MAX(145,Z$2*вспомогат!$J$5)</f>
        <v>2533.181818181818</v>
      </c>
    </row>
    <row r="81" spans="2:26">
      <c r="B81" s="88" t="s">
        <v>112</v>
      </c>
      <c r="C81" s="88" t="s">
        <v>110</v>
      </c>
      <c r="D81" s="89" t="s">
        <v>13</v>
      </c>
      <c r="E81" s="94"/>
      <c r="F81" s="95"/>
      <c r="G81" s="96">
        <f>Odessa!G81+MAX(145,G$2*вспомогат!$J$5)</f>
        <v>282.5090909090909</v>
      </c>
      <c r="H81" s="96">
        <f>Odessa!H81+MAX(145,H$2*вспомогат!$J$5)</f>
        <v>377.0181818181818</v>
      </c>
      <c r="I81" s="96">
        <f>Odessa!I81+MAX(145,I$2*вспомогат!$J$5)</f>
        <v>471.5272727272727</v>
      </c>
      <c r="J81" s="96">
        <f>Odessa!J81+MAX(145,J$2*вспомогат!$J$5)</f>
        <v>566.0363636363636</v>
      </c>
      <c r="K81" s="96">
        <f>Odessa!K81+MAX(145,K$2*вспомогат!$J$5)</f>
        <v>640.5454545454545</v>
      </c>
      <c r="L81" s="96">
        <f>Odessa!L81+MAX(145,L$2*вспомогат!$J$5)</f>
        <v>770.0545454545454</v>
      </c>
      <c r="M81" s="96">
        <f>Odessa!M81+MAX(145,M$2*вспомогат!$J$5)</f>
        <v>899.56363636363631</v>
      </c>
      <c r="N81" s="96">
        <f>Odessa!N81+MAX(145,N$2*вспомогат!$J$5)</f>
        <v>1029.0727272727272</v>
      </c>
      <c r="O81" s="96">
        <f>Odessa!O81+MAX(145,O$2*вспомогат!$J$5)</f>
        <v>1158.5818181818181</v>
      </c>
      <c r="P81" s="96">
        <f>Odessa!P81+MAX(145,P$2*вспомогат!$J$5)</f>
        <v>1288.090909090909</v>
      </c>
      <c r="Q81" s="96">
        <f>Odessa!Q81+MAX(145,Q$2*вспомогат!$J$5)</f>
        <v>1367.6</v>
      </c>
      <c r="R81" s="96">
        <f>Odessa!R81+MAX(145,R$2*вспомогат!$J$5)</f>
        <v>1497.1090909090908</v>
      </c>
      <c r="S81" s="96">
        <f>Odessa!S81+MAX(145,S$2*вспомогат!$J$5)</f>
        <v>1626.6181818181817</v>
      </c>
      <c r="T81" s="96">
        <f>Odessa!T81+MAX(145,T$2*вспомогат!$J$5)</f>
        <v>1756.1272727272726</v>
      </c>
      <c r="U81" s="96">
        <f>Odessa!U81+MAX(145,U$2*вспомогат!$J$5)</f>
        <v>1885.6363636363635</v>
      </c>
      <c r="V81" s="96">
        <f>Odessa!V81+MAX(145,V$2*вспомогат!$J$5)</f>
        <v>2015.1454545454544</v>
      </c>
      <c r="W81" s="96">
        <f>Odessa!W81+MAX(145,W$2*вспомогат!$J$5)</f>
        <v>2144.6545454545453</v>
      </c>
      <c r="X81" s="96">
        <f>Odessa!X81+MAX(145,X$2*вспомогат!$J$5)</f>
        <v>2274.1636363636362</v>
      </c>
      <c r="Y81" s="96">
        <f>Odessa!Y81+MAX(145,Y$2*вспомогат!$J$5)</f>
        <v>2403.6727272727271</v>
      </c>
      <c r="Z81" s="96">
        <f>Odessa!Z81+MAX(145,Z$2*вспомогат!$J$5)</f>
        <v>2533.181818181818</v>
      </c>
    </row>
    <row r="82" spans="2:26">
      <c r="B82" s="88" t="s">
        <v>166</v>
      </c>
      <c r="C82" s="88" t="s">
        <v>60</v>
      </c>
      <c r="D82" s="89" t="s">
        <v>13</v>
      </c>
      <c r="E82" s="94"/>
      <c r="F82" s="95"/>
      <c r="G82" s="96">
        <f>Odessa!G82+MAX(145,G$2*вспомогат!$J$5)</f>
        <v>287.5090909090909</v>
      </c>
      <c r="H82" s="96">
        <f>Odessa!H82+MAX(145,H$2*вспомогат!$J$5)</f>
        <v>387.0181818181818</v>
      </c>
      <c r="I82" s="96">
        <f>Odessa!I82+MAX(145,I$2*вспомогат!$J$5)</f>
        <v>486.5272727272727</v>
      </c>
      <c r="J82" s="96">
        <f>Odessa!J82+MAX(145,J$2*вспомогат!$J$5)</f>
        <v>586.0363636363636</v>
      </c>
      <c r="K82" s="96">
        <f>Odessa!K82+MAX(145,K$2*вспомогат!$J$5)</f>
        <v>665.5454545454545</v>
      </c>
      <c r="L82" s="96">
        <f>Odessa!L82+MAX(145,L$2*вспомогат!$J$5)</f>
        <v>800.0545454545454</v>
      </c>
      <c r="M82" s="96">
        <f>Odessa!M82+MAX(145,M$2*вспомогат!$J$5)</f>
        <v>934.56363636363631</v>
      </c>
      <c r="N82" s="96">
        <f>Odessa!N82+MAX(145,N$2*вспомогат!$J$5)</f>
        <v>1069.0727272727272</v>
      </c>
      <c r="O82" s="96">
        <f>Odessa!O82+MAX(145,O$2*вспомогат!$J$5)</f>
        <v>1203.5818181818181</v>
      </c>
      <c r="P82" s="96">
        <f>Odessa!P82+MAX(145,P$2*вспомогат!$J$5)</f>
        <v>1338.090909090909</v>
      </c>
      <c r="Q82" s="96">
        <f>Odessa!Q82+MAX(145,Q$2*вспомогат!$J$5)</f>
        <v>1422.6</v>
      </c>
      <c r="R82" s="96">
        <f>Odessa!R82+MAX(145,R$2*вспомогат!$J$5)</f>
        <v>1557.1090909090908</v>
      </c>
      <c r="S82" s="96">
        <f>Odessa!S82+MAX(145,S$2*вспомогат!$J$5)</f>
        <v>1691.6181818181817</v>
      </c>
      <c r="T82" s="96">
        <f>Odessa!T82+MAX(145,T$2*вспомогат!$J$5)</f>
        <v>1826.1272727272726</v>
      </c>
      <c r="U82" s="96">
        <f>Odessa!U82+MAX(145,U$2*вспомогат!$J$5)</f>
        <v>1960.6363636363635</v>
      </c>
      <c r="V82" s="96">
        <f>Odessa!V82+MAX(145,V$2*вспомогат!$J$5)</f>
        <v>2095.1454545454544</v>
      </c>
      <c r="W82" s="96">
        <f>Odessa!W82+MAX(145,W$2*вспомогат!$J$5)</f>
        <v>2229.6545454545453</v>
      </c>
      <c r="X82" s="96">
        <f>Odessa!X82+MAX(145,X$2*вспомогат!$J$5)</f>
        <v>2364.1636363636362</v>
      </c>
      <c r="Y82" s="96">
        <f>Odessa!Y82+MAX(145,Y$2*вспомогат!$J$5)</f>
        <v>2498.6727272727271</v>
      </c>
      <c r="Z82" s="96">
        <f>Odessa!Z82+MAX(145,Z$2*вспомогат!$J$5)</f>
        <v>2633.181818181818</v>
      </c>
    </row>
    <row r="83" spans="2:26">
      <c r="B83" s="88" t="s">
        <v>167</v>
      </c>
      <c r="C83" s="88" t="s">
        <v>60</v>
      </c>
      <c r="D83" s="89" t="s">
        <v>13</v>
      </c>
      <c r="E83" s="94"/>
      <c r="F83" s="95"/>
      <c r="G83" s="96">
        <f>Odessa!G83+MAX(145,G$2*вспомогат!$J$5)</f>
        <v>287.5090909090909</v>
      </c>
      <c r="H83" s="96">
        <f>Odessa!H83+MAX(145,H$2*вспомогат!$J$5)</f>
        <v>387.0181818181818</v>
      </c>
      <c r="I83" s="96">
        <f>Odessa!I83+MAX(145,I$2*вспомогат!$J$5)</f>
        <v>486.5272727272727</v>
      </c>
      <c r="J83" s="96">
        <f>Odessa!J83+MAX(145,J$2*вспомогат!$J$5)</f>
        <v>586.0363636363636</v>
      </c>
      <c r="K83" s="96">
        <f>Odessa!K83+MAX(145,K$2*вспомогат!$J$5)</f>
        <v>665.5454545454545</v>
      </c>
      <c r="L83" s="96">
        <f>Odessa!L83+MAX(145,L$2*вспомогат!$J$5)</f>
        <v>800.0545454545454</v>
      </c>
      <c r="M83" s="96">
        <f>Odessa!M83+MAX(145,M$2*вспомогат!$J$5)</f>
        <v>934.56363636363631</v>
      </c>
      <c r="N83" s="96">
        <f>Odessa!N83+MAX(145,N$2*вспомогат!$J$5)</f>
        <v>1069.0727272727272</v>
      </c>
      <c r="O83" s="96">
        <f>Odessa!O83+MAX(145,O$2*вспомогат!$J$5)</f>
        <v>1203.5818181818181</v>
      </c>
      <c r="P83" s="96">
        <f>Odessa!P83+MAX(145,P$2*вспомогат!$J$5)</f>
        <v>1338.090909090909</v>
      </c>
      <c r="Q83" s="96">
        <f>Odessa!Q83+MAX(145,Q$2*вспомогат!$J$5)</f>
        <v>1422.6</v>
      </c>
      <c r="R83" s="96">
        <f>Odessa!R83+MAX(145,R$2*вспомогат!$J$5)</f>
        <v>1557.1090909090908</v>
      </c>
      <c r="S83" s="96">
        <f>Odessa!S83+MAX(145,S$2*вспомогат!$J$5)</f>
        <v>1691.6181818181817</v>
      </c>
      <c r="T83" s="96">
        <f>Odessa!T83+MAX(145,T$2*вспомогат!$J$5)</f>
        <v>1826.1272727272726</v>
      </c>
      <c r="U83" s="96">
        <f>Odessa!U83+MAX(145,U$2*вспомогат!$J$5)</f>
        <v>1960.6363636363635</v>
      </c>
      <c r="V83" s="96">
        <f>Odessa!V83+MAX(145,V$2*вспомогат!$J$5)</f>
        <v>2095.1454545454544</v>
      </c>
      <c r="W83" s="96">
        <f>Odessa!W83+MAX(145,W$2*вспомогат!$J$5)</f>
        <v>2229.6545454545453</v>
      </c>
      <c r="X83" s="96">
        <f>Odessa!X83+MAX(145,X$2*вспомогат!$J$5)</f>
        <v>2364.1636363636362</v>
      </c>
      <c r="Y83" s="96">
        <f>Odessa!Y83+MAX(145,Y$2*вспомогат!$J$5)</f>
        <v>2498.6727272727271</v>
      </c>
      <c r="Z83" s="96">
        <f>Odessa!Z83+MAX(145,Z$2*вспомогат!$J$5)</f>
        <v>2633.181818181818</v>
      </c>
    </row>
    <row r="84" spans="2:26">
      <c r="B84" s="88" t="s">
        <v>164</v>
      </c>
      <c r="C84" s="88" t="s">
        <v>24</v>
      </c>
      <c r="D84" s="89" t="s">
        <v>13</v>
      </c>
      <c r="E84" s="94"/>
      <c r="F84" s="95"/>
      <c r="G84" s="96">
        <f>Odessa!G84+MAX(145,G$2*вспомогат!$J$5)</f>
        <v>302.5090909090909</v>
      </c>
      <c r="H84" s="96">
        <f>Odessa!H84+MAX(145,H$2*вспомогат!$J$5)</f>
        <v>417.0181818181818</v>
      </c>
      <c r="I84" s="96">
        <f>Odessa!I84+MAX(145,I$2*вспомогат!$J$5)</f>
        <v>531.5272727272727</v>
      </c>
      <c r="J84" s="96">
        <f>Odessa!J84+MAX(145,J$2*вспомогат!$J$5)</f>
        <v>646.0363636363636</v>
      </c>
      <c r="K84" s="96">
        <f>Odessa!K84+MAX(145,K$2*вспомогат!$J$5)</f>
        <v>740.5454545454545</v>
      </c>
      <c r="L84" s="96">
        <f>Odessa!L84+MAX(145,L$2*вспомогат!$J$5)</f>
        <v>890.0545454545454</v>
      </c>
      <c r="M84" s="96">
        <f>Odessa!M84+MAX(145,M$2*вспомогат!$J$5)</f>
        <v>1039.5636363636363</v>
      </c>
      <c r="N84" s="96">
        <f>Odessa!N84+MAX(145,N$2*вспомогат!$J$5)</f>
        <v>1189.0727272727272</v>
      </c>
      <c r="O84" s="96">
        <f>Odessa!O84+MAX(145,O$2*вспомогат!$J$5)</f>
        <v>1338.5818181818181</v>
      </c>
      <c r="P84" s="96">
        <f>Odessa!P84+MAX(145,P$2*вспомогат!$J$5)</f>
        <v>1488.090909090909</v>
      </c>
      <c r="Q84" s="96">
        <f>Odessa!Q84+MAX(145,Q$2*вспомогат!$J$5)</f>
        <v>1587.6</v>
      </c>
      <c r="R84" s="96">
        <f>Odessa!R84+MAX(145,R$2*вспомогат!$J$5)</f>
        <v>1737.1090909090908</v>
      </c>
      <c r="S84" s="96">
        <f>Odessa!S84+MAX(145,S$2*вспомогат!$J$5)</f>
        <v>1886.6181818181817</v>
      </c>
      <c r="T84" s="96">
        <f>Odessa!T84+MAX(145,T$2*вспомогат!$J$5)</f>
        <v>2036.1272727272726</v>
      </c>
      <c r="U84" s="96">
        <f>Odessa!U84+MAX(145,U$2*вспомогат!$J$5)</f>
        <v>2185.6363636363635</v>
      </c>
      <c r="V84" s="96">
        <f>Odessa!V84+MAX(145,V$2*вспомогат!$J$5)</f>
        <v>2335.1454545454544</v>
      </c>
      <c r="W84" s="96">
        <f>Odessa!W84+MAX(145,W$2*вспомогат!$J$5)</f>
        <v>2484.6545454545453</v>
      </c>
      <c r="X84" s="96">
        <f>Odessa!X84+MAX(145,X$2*вспомогат!$J$5)</f>
        <v>2634.1636363636362</v>
      </c>
      <c r="Y84" s="96">
        <f>Odessa!Y84+MAX(145,Y$2*вспомогат!$J$5)</f>
        <v>2783.6727272727271</v>
      </c>
      <c r="Z84" s="96">
        <f>Odessa!Z84+MAX(145,Z$2*вспомогат!$J$5)</f>
        <v>2933.181818181818</v>
      </c>
    </row>
    <row r="85" spans="2:26">
      <c r="B85" s="88" t="s">
        <v>168</v>
      </c>
      <c r="C85" s="88" t="s">
        <v>20</v>
      </c>
      <c r="D85" s="89" t="s">
        <v>13</v>
      </c>
      <c r="E85" s="94"/>
      <c r="F85" s="95"/>
      <c r="G85" s="96">
        <f>Odessa!G85+MAX(145,G$2*вспомогат!$J$5)</f>
        <v>302.5090909090909</v>
      </c>
      <c r="H85" s="96">
        <f>Odessa!H85+MAX(145,H$2*вспомогат!$J$5)</f>
        <v>417.0181818181818</v>
      </c>
      <c r="I85" s="96">
        <f>Odessa!I85+MAX(145,I$2*вспомогат!$J$5)</f>
        <v>531.5272727272727</v>
      </c>
      <c r="J85" s="96">
        <f>Odessa!J85+MAX(145,J$2*вспомогат!$J$5)</f>
        <v>646.0363636363636</v>
      </c>
      <c r="K85" s="96">
        <f>Odessa!K85+MAX(145,K$2*вспомогат!$J$5)</f>
        <v>740.5454545454545</v>
      </c>
      <c r="L85" s="96">
        <f>Odessa!L85+MAX(145,L$2*вспомогат!$J$5)</f>
        <v>890.0545454545454</v>
      </c>
      <c r="M85" s="96">
        <f>Odessa!M85+MAX(145,M$2*вспомогат!$J$5)</f>
        <v>1039.5636363636363</v>
      </c>
      <c r="N85" s="96">
        <f>Odessa!N85+MAX(145,N$2*вспомогат!$J$5)</f>
        <v>1189.0727272727272</v>
      </c>
      <c r="O85" s="96">
        <f>Odessa!O85+MAX(145,O$2*вспомогат!$J$5)</f>
        <v>1338.5818181818181</v>
      </c>
      <c r="P85" s="96">
        <f>Odessa!P85+MAX(145,P$2*вспомогат!$J$5)</f>
        <v>1488.090909090909</v>
      </c>
      <c r="Q85" s="96">
        <f>Odessa!Q85+MAX(145,Q$2*вспомогат!$J$5)</f>
        <v>1587.6</v>
      </c>
      <c r="R85" s="96">
        <f>Odessa!R85+MAX(145,R$2*вспомогат!$J$5)</f>
        <v>1737.1090909090908</v>
      </c>
      <c r="S85" s="96">
        <f>Odessa!S85+MAX(145,S$2*вспомогат!$J$5)</f>
        <v>1886.6181818181817</v>
      </c>
      <c r="T85" s="96">
        <f>Odessa!T85+MAX(145,T$2*вспомогат!$J$5)</f>
        <v>2036.1272727272726</v>
      </c>
      <c r="U85" s="96">
        <f>Odessa!U85+MAX(145,U$2*вспомогат!$J$5)</f>
        <v>2185.6363636363635</v>
      </c>
      <c r="V85" s="96">
        <f>Odessa!V85+MAX(145,V$2*вспомогат!$J$5)</f>
        <v>2335.1454545454544</v>
      </c>
      <c r="W85" s="96">
        <f>Odessa!W85+MAX(145,W$2*вспомогат!$J$5)</f>
        <v>2484.6545454545453</v>
      </c>
      <c r="X85" s="96">
        <f>Odessa!X85+MAX(145,X$2*вспомогат!$J$5)</f>
        <v>2634.1636363636362</v>
      </c>
      <c r="Y85" s="96">
        <f>Odessa!Y85+MAX(145,Y$2*вспомогат!$J$5)</f>
        <v>2783.6727272727271</v>
      </c>
      <c r="Z85" s="96">
        <f>Odessa!Z85+MAX(145,Z$2*вспомогат!$J$5)</f>
        <v>2933.181818181818</v>
      </c>
    </row>
    <row r="86" spans="2:26">
      <c r="B86" s="88" t="s">
        <v>165</v>
      </c>
      <c r="C86" s="88" t="s">
        <v>24</v>
      </c>
      <c r="D86" s="89" t="s">
        <v>13</v>
      </c>
      <c r="E86" s="94"/>
      <c r="F86" s="95"/>
      <c r="G86" s="96">
        <f>Odessa!G86+MAX(145,G$2*вспомогат!$J$5)</f>
        <v>283.5090909090909</v>
      </c>
      <c r="H86" s="96">
        <f>Odessa!H86+MAX(145,H$2*вспомогат!$J$5)</f>
        <v>379.0181818181818</v>
      </c>
      <c r="I86" s="96">
        <f>Odessa!I86+MAX(145,I$2*вспомогат!$J$5)</f>
        <v>474.5272727272727</v>
      </c>
      <c r="J86" s="96">
        <f>Odessa!J86+MAX(145,J$2*вспомогат!$J$5)</f>
        <v>570.0363636363636</v>
      </c>
      <c r="K86" s="96">
        <f>Odessa!K86+MAX(145,K$2*вспомогат!$J$5)</f>
        <v>645.5454545454545</v>
      </c>
      <c r="L86" s="96">
        <f>Odessa!L86+MAX(145,L$2*вспомогат!$J$5)</f>
        <v>776.0545454545454</v>
      </c>
      <c r="M86" s="96">
        <f>Odessa!M86+MAX(145,M$2*вспомогат!$J$5)</f>
        <v>906.56363636363631</v>
      </c>
      <c r="N86" s="96">
        <f>Odessa!N86+MAX(145,N$2*вспомогат!$J$5)</f>
        <v>1037.0727272727272</v>
      </c>
      <c r="O86" s="96">
        <f>Odessa!O86+MAX(145,O$2*вспомогат!$J$5)</f>
        <v>1167.5818181818181</v>
      </c>
      <c r="P86" s="96">
        <f>Odessa!P86+MAX(145,P$2*вспомогат!$J$5)</f>
        <v>1298.090909090909</v>
      </c>
      <c r="Q86" s="96">
        <f>Odessa!Q86+MAX(145,Q$2*вспомогат!$J$5)</f>
        <v>1378.6</v>
      </c>
      <c r="R86" s="96">
        <f>Odessa!R86+MAX(145,R$2*вспомогат!$J$5)</f>
        <v>1509.1090909090908</v>
      </c>
      <c r="S86" s="96">
        <f>Odessa!S86+MAX(145,S$2*вспомогат!$J$5)</f>
        <v>1639.6181818181817</v>
      </c>
      <c r="T86" s="96">
        <f>Odessa!T86+MAX(145,T$2*вспомогат!$J$5)</f>
        <v>1770.1272727272726</v>
      </c>
      <c r="U86" s="96">
        <f>Odessa!U86+MAX(145,U$2*вспомогат!$J$5)</f>
        <v>1900.6363636363635</v>
      </c>
      <c r="V86" s="96">
        <f>Odessa!V86+MAX(145,V$2*вспомогат!$J$5)</f>
        <v>2031.1454545454544</v>
      </c>
      <c r="W86" s="96">
        <f>Odessa!W86+MAX(145,W$2*вспомогат!$J$5)</f>
        <v>2161.6545454545453</v>
      </c>
      <c r="X86" s="96">
        <f>Odessa!X86+MAX(145,X$2*вспомогат!$J$5)</f>
        <v>2292.1636363636362</v>
      </c>
      <c r="Y86" s="96">
        <f>Odessa!Y86+MAX(145,Y$2*вспомогат!$J$5)</f>
        <v>2422.6727272727271</v>
      </c>
      <c r="Z86" s="96">
        <f>Odessa!Z86+MAX(145,Z$2*вспомогат!$J$5)</f>
        <v>2553.181818181818</v>
      </c>
    </row>
    <row r="87" spans="2:26">
      <c r="B87" s="88" t="s">
        <v>181</v>
      </c>
      <c r="C87" s="88" t="s">
        <v>103</v>
      </c>
      <c r="D87" s="89" t="s">
        <v>9</v>
      </c>
      <c r="E87" s="94"/>
      <c r="F87" s="95"/>
      <c r="G87" s="96">
        <f>Odessa!G87+MAX(145,G$2*вспомогат!$J$5)</f>
        <v>378.6</v>
      </c>
      <c r="H87" s="96">
        <f>Odessa!H87+MAX(145,H$2*вспомогат!$J$5)</f>
        <v>569.20000000000005</v>
      </c>
      <c r="I87" s="96">
        <f>Odessa!I87+MAX(145,I$2*вспомогат!$J$5)</f>
        <v>759.8</v>
      </c>
      <c r="J87" s="96">
        <f>Odessa!J87+MAX(145,J$2*вспомогат!$J$5)</f>
        <v>950.4</v>
      </c>
      <c r="K87" s="96">
        <f>Odessa!K87+MAX(145,K$2*вспомогат!$J$5)</f>
        <v>1121</v>
      </c>
      <c r="L87" s="96">
        <f>Odessa!L87+MAX(145,L$2*вспомогат!$J$5)</f>
        <v>1346.6</v>
      </c>
      <c r="M87" s="96">
        <f>Odessa!M87+MAX(145,M$2*вспомогат!$J$5)</f>
        <v>1572.1999999999998</v>
      </c>
      <c r="N87" s="96">
        <f>Odessa!N87+MAX(145,N$2*вспомогат!$J$5)</f>
        <v>1797.8</v>
      </c>
      <c r="O87" s="96">
        <f>Odessa!O87+MAX(145,O$2*вспомогат!$J$5)</f>
        <v>2023.4</v>
      </c>
      <c r="P87" s="96">
        <f>Odessa!P87+MAX(145,P$2*вспомогат!$J$5)</f>
        <v>2249</v>
      </c>
      <c r="Q87" s="96">
        <f>Odessa!Q87+MAX(145,Q$2*вспомогат!$J$5)</f>
        <v>2424.6</v>
      </c>
      <c r="R87" s="96">
        <f>Odessa!R87+MAX(145,R$2*вспомогат!$J$5)</f>
        <v>2650.2</v>
      </c>
      <c r="S87" s="96">
        <f>Odessa!S87+MAX(145,S$2*вспомогат!$J$5)</f>
        <v>2875.8</v>
      </c>
      <c r="T87" s="96">
        <f>Odessa!T87+MAX(145,T$2*вспомогат!$J$5)</f>
        <v>3101.3999999999996</v>
      </c>
      <c r="U87" s="96">
        <f>Odessa!U87+MAX(145,U$2*вспомогат!$J$5)</f>
        <v>3327</v>
      </c>
      <c r="V87" s="96">
        <f>Odessa!V87+MAX(145,V$2*вспомогат!$J$5)</f>
        <v>3552.6</v>
      </c>
      <c r="W87" s="96">
        <f>Odessa!W87+MAX(145,W$2*вспомогат!$J$5)</f>
        <v>3778.2</v>
      </c>
      <c r="X87" s="96">
        <f>Odessa!X87+MAX(145,X$2*вспомогат!$J$5)</f>
        <v>4003.8</v>
      </c>
      <c r="Y87" s="96">
        <f>Odessa!Y87+MAX(145,Y$2*вспомогат!$J$5)</f>
        <v>4229.3999999999996</v>
      </c>
      <c r="Z87" s="96">
        <f>Odessa!Z87+MAX(145,Z$2*вспомогат!$J$5)</f>
        <v>4455</v>
      </c>
    </row>
    <row r="88" spans="2:26">
      <c r="B88" s="2" t="s">
        <v>227</v>
      </c>
      <c r="C88" s="12" t="s">
        <v>216</v>
      </c>
      <c r="D88" s="15" t="s">
        <v>9</v>
      </c>
      <c r="E88" s="94"/>
      <c r="F88" s="95"/>
      <c r="G88" s="96">
        <f>Odessa!G88+MAX(145,G$2*вспомогат!$J$5)</f>
        <v>371.6</v>
      </c>
      <c r="H88" s="96">
        <f>Odessa!H88+MAX(145,H$2*вспомогат!$J$5)</f>
        <v>555.20000000000005</v>
      </c>
      <c r="I88" s="96">
        <f>Odessa!I88+MAX(145,I$2*вспомогат!$J$5)</f>
        <v>738.8</v>
      </c>
      <c r="J88" s="96">
        <f>Odessa!J88+MAX(145,J$2*вспомогат!$J$5)</f>
        <v>922.4</v>
      </c>
      <c r="K88" s="96">
        <f>Odessa!K88+MAX(145,K$2*вспомогат!$J$5)</f>
        <v>1086</v>
      </c>
      <c r="L88" s="96">
        <f>Odessa!L88+MAX(145,L$2*вспомогат!$J$5)</f>
        <v>1304.5999999999999</v>
      </c>
      <c r="M88" s="96">
        <f>Odessa!M88+MAX(145,M$2*вспомогат!$J$5)</f>
        <v>1523.1999999999998</v>
      </c>
      <c r="N88" s="96">
        <f>Odessa!N88+MAX(145,N$2*вспомогат!$J$5)</f>
        <v>1741.8</v>
      </c>
      <c r="O88" s="96">
        <f>Odessa!O88+MAX(145,O$2*вспомогат!$J$5)</f>
        <v>1960.4</v>
      </c>
      <c r="P88" s="96">
        <f>Odessa!P88+MAX(145,P$2*вспомогат!$J$5)</f>
        <v>2179</v>
      </c>
      <c r="Q88" s="96">
        <f>Odessa!Q88+MAX(145,Q$2*вспомогат!$J$5)</f>
        <v>2347.6</v>
      </c>
      <c r="R88" s="96">
        <f>Odessa!R88+MAX(145,R$2*вспомогат!$J$5)</f>
        <v>2566.1999999999998</v>
      </c>
      <c r="S88" s="96">
        <f>Odessa!S88+MAX(145,S$2*вспомогат!$J$5)</f>
        <v>2784.8</v>
      </c>
      <c r="T88" s="96">
        <f>Odessa!T88+MAX(145,T$2*вспомогат!$J$5)</f>
        <v>3003.3999999999996</v>
      </c>
      <c r="U88" s="96">
        <f>Odessa!U88+MAX(145,U$2*вспомогат!$J$5)</f>
        <v>3222</v>
      </c>
      <c r="V88" s="96">
        <f>Odessa!V88+MAX(145,V$2*вспомогат!$J$5)</f>
        <v>3440.6</v>
      </c>
      <c r="W88" s="96">
        <f>Odessa!W88+MAX(145,W$2*вспомогат!$J$5)</f>
        <v>3659.2</v>
      </c>
      <c r="X88" s="96">
        <f>Odessa!X88+MAX(145,X$2*вспомогат!$J$5)</f>
        <v>3877.8</v>
      </c>
      <c r="Y88" s="96">
        <f>Odessa!Y88+MAX(145,Y$2*вспомогат!$J$5)</f>
        <v>4096.3999999999996</v>
      </c>
      <c r="Z88" s="96">
        <f>Odessa!Z88+MAX(145,Z$2*вспомогат!$J$5)</f>
        <v>4315</v>
      </c>
    </row>
    <row r="89" spans="2:26">
      <c r="B89" s="12" t="s">
        <v>228</v>
      </c>
      <c r="C89" s="12" t="s">
        <v>229</v>
      </c>
      <c r="D89" s="15" t="s">
        <v>9</v>
      </c>
      <c r="E89" s="94"/>
      <c r="F89" s="95"/>
      <c r="G89" s="96">
        <f>Odessa!G89+MAX(145,G$2*вспомогат!$J$5)</f>
        <v>368.6</v>
      </c>
      <c r="H89" s="96">
        <f>Odessa!H89+MAX(145,H$2*вспомогат!$J$5)</f>
        <v>549.20000000000005</v>
      </c>
      <c r="I89" s="96">
        <f>Odessa!I89+MAX(145,I$2*вспомогат!$J$5)</f>
        <v>729.8</v>
      </c>
      <c r="J89" s="96">
        <f>Odessa!J89+MAX(145,J$2*вспомогат!$J$5)</f>
        <v>910.4</v>
      </c>
      <c r="K89" s="96">
        <f>Odessa!K89+MAX(145,K$2*вспомогат!$J$5)</f>
        <v>1071</v>
      </c>
      <c r="L89" s="96">
        <f>Odessa!L89+MAX(145,L$2*вспомогат!$J$5)</f>
        <v>1286.5999999999999</v>
      </c>
      <c r="M89" s="96">
        <f>Odessa!M89+MAX(145,M$2*вспомогат!$J$5)</f>
        <v>1502.1999999999998</v>
      </c>
      <c r="N89" s="96">
        <f>Odessa!N89+MAX(145,N$2*вспомогат!$J$5)</f>
        <v>1717.8</v>
      </c>
      <c r="O89" s="96">
        <f>Odessa!O89+MAX(145,O$2*вспомогат!$J$5)</f>
        <v>1933.4</v>
      </c>
      <c r="P89" s="96">
        <f>Odessa!P89+MAX(145,P$2*вспомогат!$J$5)</f>
        <v>2149</v>
      </c>
      <c r="Q89" s="96">
        <f>Odessa!Q89+MAX(145,Q$2*вспомогат!$J$5)</f>
        <v>2314.6</v>
      </c>
      <c r="R89" s="96">
        <f>Odessa!R89+MAX(145,R$2*вспомогат!$J$5)</f>
        <v>2530.1999999999998</v>
      </c>
      <c r="S89" s="96">
        <f>Odessa!S89+MAX(145,S$2*вспомогат!$J$5)</f>
        <v>2745.8</v>
      </c>
      <c r="T89" s="96">
        <f>Odessa!T89+MAX(145,T$2*вспомогат!$J$5)</f>
        <v>2961.3999999999996</v>
      </c>
      <c r="U89" s="96">
        <f>Odessa!U89+MAX(145,U$2*вспомогат!$J$5)</f>
        <v>3177</v>
      </c>
      <c r="V89" s="96">
        <f>Odessa!V89+MAX(145,V$2*вспомогат!$J$5)</f>
        <v>3392.6</v>
      </c>
      <c r="W89" s="96">
        <f>Odessa!W89+MAX(145,W$2*вспомогат!$J$5)</f>
        <v>3608.2</v>
      </c>
      <c r="X89" s="96">
        <f>Odessa!X89+MAX(145,X$2*вспомогат!$J$5)</f>
        <v>3823.8</v>
      </c>
      <c r="Y89" s="96">
        <f>Odessa!Y89+MAX(145,Y$2*вспомогат!$J$5)</f>
        <v>4039.3999999999996</v>
      </c>
      <c r="Z89" s="96">
        <f>Odessa!Z89+MAX(145,Z$2*вспомогат!$J$5)</f>
        <v>4255</v>
      </c>
    </row>
    <row r="90" spans="2:26">
      <c r="B90" s="88" t="s">
        <v>36</v>
      </c>
      <c r="C90" s="88" t="s">
        <v>37</v>
      </c>
      <c r="D90" s="89" t="s">
        <v>230</v>
      </c>
      <c r="E90" s="2"/>
      <c r="F90" s="2"/>
      <c r="G90" s="96" t="e">
        <f>Odessa!G90+MAX(145,G$2*вспомогат!$J$5)</f>
        <v>#VALUE!</v>
      </c>
      <c r="H90" s="96" t="e">
        <f>Odessa!H90+MAX(145,H$2*вспомогат!$J$5)</f>
        <v>#VALUE!</v>
      </c>
      <c r="I90" s="96" t="e">
        <f>Odessa!I90+MAX(145,I$2*вспомогат!$J$5)</f>
        <v>#VALUE!</v>
      </c>
      <c r="J90" s="96" t="e">
        <f>Odessa!J90+MAX(145,J$2*вспомогат!$J$5)</f>
        <v>#VALUE!</v>
      </c>
      <c r="K90" s="96" t="e">
        <f>Odessa!K90+MAX(145,K$2*вспомогат!$J$5)</f>
        <v>#VALUE!</v>
      </c>
      <c r="L90" s="96" t="e">
        <f>Odessa!L90+MAX(145,L$2*вспомогат!$J$5)</f>
        <v>#VALUE!</v>
      </c>
      <c r="M90" s="96" t="e">
        <f>Odessa!M90+MAX(145,M$2*вспомогат!$J$5)</f>
        <v>#VALUE!</v>
      </c>
      <c r="N90" s="96" t="e">
        <f>Odessa!N90+MAX(145,N$2*вспомогат!$J$5)</f>
        <v>#VALUE!</v>
      </c>
      <c r="O90" s="96" t="e">
        <f>Odessa!O90+MAX(145,O$2*вспомогат!$J$5)</f>
        <v>#VALUE!</v>
      </c>
      <c r="P90" s="96" t="e">
        <f>Odessa!P90+MAX(145,P$2*вспомогат!$J$5)</f>
        <v>#VALUE!</v>
      </c>
      <c r="Q90" s="96" t="e">
        <f>Odessa!Q90+MAX(145,Q$2*вспомогат!$J$5)</f>
        <v>#VALUE!</v>
      </c>
      <c r="R90" s="96" t="e">
        <f>Odessa!R90+MAX(145,R$2*вспомогат!$J$5)</f>
        <v>#VALUE!</v>
      </c>
      <c r="S90" s="96" t="e">
        <f>Odessa!S90+MAX(145,S$2*вспомогат!$J$5)</f>
        <v>#VALUE!</v>
      </c>
      <c r="T90" s="96" t="e">
        <f>Odessa!T90+MAX(145,T$2*вспомогат!$J$5)</f>
        <v>#VALUE!</v>
      </c>
      <c r="U90" s="96" t="e">
        <f>Odessa!U90+MAX(145,U$2*вспомогат!$J$5)</f>
        <v>#VALUE!</v>
      </c>
      <c r="V90" s="96" t="e">
        <f>Odessa!V90+MAX(145,V$2*вспомогат!$J$5)</f>
        <v>#VALUE!</v>
      </c>
      <c r="W90" s="96" t="e">
        <f>Odessa!W90+MAX(145,W$2*вспомогат!$J$5)</f>
        <v>#VALUE!</v>
      </c>
      <c r="X90" s="96" t="e">
        <f>Odessa!X90+MAX(145,X$2*вспомогат!$J$5)</f>
        <v>#VALUE!</v>
      </c>
      <c r="Y90" s="96" t="e">
        <f>Odessa!Y90+MAX(145,Y$2*вспомогат!$J$5)</f>
        <v>#VALUE!</v>
      </c>
      <c r="Z90" s="96" t="e">
        <f>Odessa!Z90+MAX(145,Z$2*вспомогат!$J$5)</f>
        <v>#VALUE!</v>
      </c>
    </row>
    <row r="91" spans="2:26">
      <c r="B91" s="88" t="s">
        <v>7</v>
      </c>
      <c r="C91" s="88" t="s">
        <v>197</v>
      </c>
      <c r="D91" s="89" t="s">
        <v>9</v>
      </c>
      <c r="E91" s="2"/>
      <c r="F91" s="2"/>
      <c r="G91" s="96" t="e">
        <f>Odessa!G91+MAX(145,G$2*вспомогат!$J$5)</f>
        <v>#VALUE!</v>
      </c>
      <c r="H91" s="96" t="e">
        <f>Odessa!H91+MAX(145,H$2*вспомогат!$J$5)</f>
        <v>#VALUE!</v>
      </c>
      <c r="I91" s="96" t="e">
        <f>Odessa!I91+MAX(145,I$2*вспомогат!$J$5)</f>
        <v>#VALUE!</v>
      </c>
      <c r="J91" s="96" t="e">
        <f>Odessa!J91+MAX(145,J$2*вспомогат!$J$5)</f>
        <v>#VALUE!</v>
      </c>
      <c r="K91" s="96" t="e">
        <f>Odessa!K91+MAX(145,K$2*вспомогат!$J$5)</f>
        <v>#VALUE!</v>
      </c>
      <c r="L91" s="96" t="e">
        <f>Odessa!L91+MAX(145,L$2*вспомогат!$J$5)</f>
        <v>#VALUE!</v>
      </c>
      <c r="M91" s="96" t="e">
        <f>Odessa!M91+MAX(145,M$2*вспомогат!$J$5)</f>
        <v>#VALUE!</v>
      </c>
      <c r="N91" s="96" t="e">
        <f>Odessa!N91+MAX(145,N$2*вспомогат!$J$5)</f>
        <v>#VALUE!</v>
      </c>
      <c r="O91" s="96" t="e">
        <f>Odessa!O91+MAX(145,O$2*вспомогат!$J$5)</f>
        <v>#VALUE!</v>
      </c>
      <c r="P91" s="96" t="e">
        <f>Odessa!P91+MAX(145,P$2*вспомогат!$J$5)</f>
        <v>#VALUE!</v>
      </c>
      <c r="Q91" s="96" t="e">
        <f>Odessa!Q91+MAX(145,Q$2*вспомогат!$J$5)</f>
        <v>#VALUE!</v>
      </c>
      <c r="R91" s="96" t="e">
        <f>Odessa!R91+MAX(145,R$2*вспомогат!$J$5)</f>
        <v>#VALUE!</v>
      </c>
      <c r="S91" s="96" t="e">
        <f>Odessa!S91+MAX(145,S$2*вспомогат!$J$5)</f>
        <v>#VALUE!</v>
      </c>
      <c r="T91" s="96" t="e">
        <f>Odessa!T91+MAX(145,T$2*вспомогат!$J$5)</f>
        <v>#VALUE!</v>
      </c>
      <c r="U91" s="96" t="e">
        <f>Odessa!U91+MAX(145,U$2*вспомогат!$J$5)</f>
        <v>#VALUE!</v>
      </c>
      <c r="V91" s="96" t="e">
        <f>Odessa!V91+MAX(145,V$2*вспомогат!$J$5)</f>
        <v>#VALUE!</v>
      </c>
      <c r="W91" s="96" t="e">
        <f>Odessa!W91+MAX(145,W$2*вспомогат!$J$5)</f>
        <v>#VALUE!</v>
      </c>
      <c r="X91" s="96" t="e">
        <f>Odessa!X91+MAX(145,X$2*вспомогат!$J$5)</f>
        <v>#VALUE!</v>
      </c>
      <c r="Y91" s="96" t="e">
        <f>Odessa!Y91+MAX(145,Y$2*вспомогат!$J$5)</f>
        <v>#VALUE!</v>
      </c>
      <c r="Z91" s="96" t="e">
        <f>Odessa!Z91+MAX(145,Z$2*вспомогат!$J$5)</f>
        <v>#VALUE!</v>
      </c>
    </row>
    <row r="92" spans="2:26">
      <c r="B92" s="88" t="s">
        <v>57</v>
      </c>
      <c r="C92" s="88" t="s">
        <v>58</v>
      </c>
      <c r="D92" s="89" t="s">
        <v>9</v>
      </c>
      <c r="E92" s="2"/>
      <c r="F92" s="2"/>
      <c r="G92" s="96" t="e">
        <f>Odessa!G92+MAX(145,G$2*вспомогат!$J$5)</f>
        <v>#VALUE!</v>
      </c>
      <c r="H92" s="96" t="e">
        <f>Odessa!H92+MAX(145,H$2*вспомогат!$J$5)</f>
        <v>#VALUE!</v>
      </c>
      <c r="I92" s="96" t="e">
        <f>Odessa!I92+MAX(145,I$2*вспомогат!$J$5)</f>
        <v>#VALUE!</v>
      </c>
      <c r="J92" s="96" t="e">
        <f>Odessa!J92+MAX(145,J$2*вспомогат!$J$5)</f>
        <v>#VALUE!</v>
      </c>
      <c r="K92" s="96" t="e">
        <f>Odessa!K92+MAX(145,K$2*вспомогат!$J$5)</f>
        <v>#VALUE!</v>
      </c>
      <c r="L92" s="96" t="e">
        <f>Odessa!L92+MAX(145,L$2*вспомогат!$J$5)</f>
        <v>#VALUE!</v>
      </c>
      <c r="M92" s="96" t="e">
        <f>Odessa!M92+MAX(145,M$2*вспомогат!$J$5)</f>
        <v>#VALUE!</v>
      </c>
      <c r="N92" s="96" t="e">
        <f>Odessa!N92+MAX(145,N$2*вспомогат!$J$5)</f>
        <v>#VALUE!</v>
      </c>
      <c r="O92" s="96" t="e">
        <f>Odessa!O92+MAX(145,O$2*вспомогат!$J$5)</f>
        <v>#VALUE!</v>
      </c>
      <c r="P92" s="96" t="e">
        <f>Odessa!P92+MAX(145,P$2*вспомогат!$J$5)</f>
        <v>#VALUE!</v>
      </c>
      <c r="Q92" s="96" t="e">
        <f>Odessa!Q92+MAX(145,Q$2*вспомогат!$J$5)</f>
        <v>#VALUE!</v>
      </c>
      <c r="R92" s="96" t="e">
        <f>Odessa!R92+MAX(145,R$2*вспомогат!$J$5)</f>
        <v>#VALUE!</v>
      </c>
      <c r="S92" s="96" t="e">
        <f>Odessa!S92+MAX(145,S$2*вспомогат!$J$5)</f>
        <v>#VALUE!</v>
      </c>
      <c r="T92" s="96" t="e">
        <f>Odessa!T92+MAX(145,T$2*вспомогат!$J$5)</f>
        <v>#VALUE!</v>
      </c>
      <c r="U92" s="96" t="e">
        <f>Odessa!U92+MAX(145,U$2*вспомогат!$J$5)</f>
        <v>#VALUE!</v>
      </c>
      <c r="V92" s="96" t="e">
        <f>Odessa!V92+MAX(145,V$2*вспомогат!$J$5)</f>
        <v>#VALUE!</v>
      </c>
      <c r="W92" s="96" t="e">
        <f>Odessa!W92+MAX(145,W$2*вспомогат!$J$5)</f>
        <v>#VALUE!</v>
      </c>
      <c r="X92" s="96" t="e">
        <f>Odessa!X92+MAX(145,X$2*вспомогат!$J$5)</f>
        <v>#VALUE!</v>
      </c>
      <c r="Y92" s="96" t="e">
        <f>Odessa!Y92+MAX(145,Y$2*вспомогат!$J$5)</f>
        <v>#VALUE!</v>
      </c>
      <c r="Z92" s="96" t="e">
        <f>Odessa!Z92+MAX(145,Z$2*вспомогат!$J$5)</f>
        <v>#VALUE!</v>
      </c>
    </row>
    <row r="93" spans="2:26">
      <c r="B93" s="88" t="s">
        <v>247</v>
      </c>
      <c r="C93" s="88" t="s">
        <v>103</v>
      </c>
      <c r="D93" s="89" t="s">
        <v>230</v>
      </c>
      <c r="E93" s="2"/>
      <c r="F93" s="2"/>
      <c r="G93" s="96" t="e">
        <f>Odessa!G93+MAX(145,G$2*вспомогат!$J$5)</f>
        <v>#VALUE!</v>
      </c>
      <c r="H93" s="96" t="e">
        <f>Odessa!H93+MAX(145,H$2*вспомогат!$J$5)</f>
        <v>#VALUE!</v>
      </c>
      <c r="I93" s="96" t="e">
        <f>Odessa!I93+MAX(145,I$2*вспомогат!$J$5)</f>
        <v>#VALUE!</v>
      </c>
      <c r="J93" s="96" t="e">
        <f>Odessa!J93+MAX(145,J$2*вспомогат!$J$5)</f>
        <v>#VALUE!</v>
      </c>
      <c r="K93" s="96" t="e">
        <f>Odessa!K93+MAX(145,K$2*вспомогат!$J$5)</f>
        <v>#VALUE!</v>
      </c>
      <c r="L93" s="96" t="e">
        <f>Odessa!L93+MAX(145,L$2*вспомогат!$J$5)</f>
        <v>#VALUE!</v>
      </c>
      <c r="M93" s="96" t="e">
        <f>Odessa!M93+MAX(145,M$2*вспомогат!$J$5)</f>
        <v>#VALUE!</v>
      </c>
      <c r="N93" s="96" t="e">
        <f>Odessa!N93+MAX(145,N$2*вспомогат!$J$5)</f>
        <v>#VALUE!</v>
      </c>
      <c r="O93" s="96" t="e">
        <f>Odessa!O93+MAX(145,O$2*вспомогат!$J$5)</f>
        <v>#VALUE!</v>
      </c>
      <c r="P93" s="96" t="e">
        <f>Odessa!P93+MAX(145,P$2*вспомогат!$J$5)</f>
        <v>#VALUE!</v>
      </c>
      <c r="Q93" s="96" t="e">
        <f>Odessa!Q93+MAX(145,Q$2*вспомогат!$J$5)</f>
        <v>#VALUE!</v>
      </c>
      <c r="R93" s="96" t="e">
        <f>Odessa!R93+MAX(145,R$2*вспомогат!$J$5)</f>
        <v>#VALUE!</v>
      </c>
      <c r="S93" s="96" t="e">
        <f>Odessa!S93+MAX(145,S$2*вспомогат!$J$5)</f>
        <v>#VALUE!</v>
      </c>
      <c r="T93" s="96" t="e">
        <f>Odessa!T93+MAX(145,T$2*вспомогат!$J$5)</f>
        <v>#VALUE!</v>
      </c>
      <c r="U93" s="96" t="e">
        <f>Odessa!U93+MAX(145,U$2*вспомогат!$J$5)</f>
        <v>#VALUE!</v>
      </c>
      <c r="V93" s="96" t="e">
        <f>Odessa!V93+MAX(145,V$2*вспомогат!$J$5)</f>
        <v>#VALUE!</v>
      </c>
      <c r="W93" s="96" t="e">
        <f>Odessa!W93+MAX(145,W$2*вспомогат!$J$5)</f>
        <v>#VALUE!</v>
      </c>
      <c r="X93" s="96" t="e">
        <f>Odessa!X93+MAX(145,X$2*вспомогат!$J$5)</f>
        <v>#VALUE!</v>
      </c>
      <c r="Y93" s="96" t="e">
        <f>Odessa!Y93+MAX(145,Y$2*вспомогат!$J$5)</f>
        <v>#VALUE!</v>
      </c>
      <c r="Z93" s="96" t="e">
        <f>Odessa!Z93+MAX(145,Z$2*вспомогат!$J$5)</f>
        <v>#VALUE!</v>
      </c>
    </row>
    <row r="94" spans="2:26">
      <c r="B94" s="12" t="s">
        <v>232</v>
      </c>
      <c r="C94" s="88" t="s">
        <v>75</v>
      </c>
      <c r="D94" s="89" t="s">
        <v>230</v>
      </c>
      <c r="E94" s="2"/>
      <c r="F94" s="2"/>
      <c r="G94" s="96" t="e">
        <f>Odessa!G94+MAX(145,G$2*вспомогат!$J$5)</f>
        <v>#VALUE!</v>
      </c>
      <c r="H94" s="96" t="e">
        <f>Odessa!H94+MAX(145,H$2*вспомогат!$J$5)</f>
        <v>#VALUE!</v>
      </c>
      <c r="I94" s="96" t="e">
        <f>Odessa!I94+MAX(145,I$2*вспомогат!$J$5)</f>
        <v>#VALUE!</v>
      </c>
      <c r="J94" s="96" t="e">
        <f>Odessa!J94+MAX(145,J$2*вспомогат!$J$5)</f>
        <v>#VALUE!</v>
      </c>
      <c r="K94" s="96" t="e">
        <f>Odessa!K94+MAX(145,K$2*вспомогат!$J$5)</f>
        <v>#VALUE!</v>
      </c>
      <c r="L94" s="96" t="e">
        <f>Odessa!L94+MAX(145,L$2*вспомогат!$J$5)</f>
        <v>#VALUE!</v>
      </c>
      <c r="M94" s="96" t="e">
        <f>Odessa!M94+MAX(145,M$2*вспомогат!$J$5)</f>
        <v>#VALUE!</v>
      </c>
      <c r="N94" s="96" t="e">
        <f>Odessa!N94+MAX(145,N$2*вспомогат!$J$5)</f>
        <v>#VALUE!</v>
      </c>
      <c r="O94" s="96" t="e">
        <f>Odessa!O94+MAX(145,O$2*вспомогат!$J$5)</f>
        <v>#VALUE!</v>
      </c>
      <c r="P94" s="96" t="e">
        <f>Odessa!P94+MAX(145,P$2*вспомогат!$J$5)</f>
        <v>#VALUE!</v>
      </c>
      <c r="Q94" s="96" t="e">
        <f>Odessa!Q94+MAX(145,Q$2*вспомогат!$J$5)</f>
        <v>#VALUE!</v>
      </c>
      <c r="R94" s="96" t="e">
        <f>Odessa!R94+MAX(145,R$2*вспомогат!$J$5)</f>
        <v>#VALUE!</v>
      </c>
      <c r="S94" s="96" t="e">
        <f>Odessa!S94+MAX(145,S$2*вспомогат!$J$5)</f>
        <v>#VALUE!</v>
      </c>
      <c r="T94" s="96" t="e">
        <f>Odessa!T94+MAX(145,T$2*вспомогат!$J$5)</f>
        <v>#VALUE!</v>
      </c>
      <c r="U94" s="96" t="e">
        <f>Odessa!U94+MAX(145,U$2*вспомогат!$J$5)</f>
        <v>#VALUE!</v>
      </c>
      <c r="V94" s="96" t="e">
        <f>Odessa!V94+MAX(145,V$2*вспомогат!$J$5)</f>
        <v>#VALUE!</v>
      </c>
      <c r="W94" s="96" t="e">
        <f>Odessa!W94+MAX(145,W$2*вспомогат!$J$5)</f>
        <v>#VALUE!</v>
      </c>
      <c r="X94" s="96" t="e">
        <f>Odessa!X94+MAX(145,X$2*вспомогат!$J$5)</f>
        <v>#VALUE!</v>
      </c>
      <c r="Y94" s="96" t="e">
        <f>Odessa!Y94+MAX(145,Y$2*вспомогат!$J$5)</f>
        <v>#VALUE!</v>
      </c>
      <c r="Z94" s="96" t="e">
        <f>Odessa!Z94+MAX(145,Z$2*вспомогат!$J$5)</f>
        <v>#VALUE!</v>
      </c>
    </row>
    <row r="95" spans="2:26">
      <c r="B95" s="12" t="s">
        <v>235</v>
      </c>
      <c r="C95" s="88" t="s">
        <v>58</v>
      </c>
      <c r="D95" s="89" t="s">
        <v>230</v>
      </c>
      <c r="E95" s="2"/>
      <c r="F95" s="2"/>
      <c r="G95" s="96" t="e">
        <f>Odessa!G95+MAX(145,G$2*вспомогат!$J$5)</f>
        <v>#VALUE!</v>
      </c>
      <c r="H95" s="96" t="e">
        <f>Odessa!H95+MAX(145,H$2*вспомогат!$J$5)</f>
        <v>#VALUE!</v>
      </c>
      <c r="I95" s="96" t="e">
        <f>Odessa!I95+MAX(145,I$2*вспомогат!$J$5)</f>
        <v>#VALUE!</v>
      </c>
      <c r="J95" s="96" t="e">
        <f>Odessa!J95+MAX(145,J$2*вспомогат!$J$5)</f>
        <v>#VALUE!</v>
      </c>
      <c r="K95" s="96" t="e">
        <f>Odessa!K95+MAX(145,K$2*вспомогат!$J$5)</f>
        <v>#VALUE!</v>
      </c>
      <c r="L95" s="96" t="e">
        <f>Odessa!L95+MAX(145,L$2*вспомогат!$J$5)</f>
        <v>#VALUE!</v>
      </c>
      <c r="M95" s="96" t="e">
        <f>Odessa!M95+MAX(145,M$2*вспомогат!$J$5)</f>
        <v>#VALUE!</v>
      </c>
      <c r="N95" s="96" t="e">
        <f>Odessa!N95+MAX(145,N$2*вспомогат!$J$5)</f>
        <v>#VALUE!</v>
      </c>
      <c r="O95" s="96" t="e">
        <f>Odessa!O95+MAX(145,O$2*вспомогат!$J$5)</f>
        <v>#VALUE!</v>
      </c>
      <c r="P95" s="96" t="e">
        <f>Odessa!P95+MAX(145,P$2*вспомогат!$J$5)</f>
        <v>#VALUE!</v>
      </c>
      <c r="Q95" s="96" t="e">
        <f>Odessa!Q95+MAX(145,Q$2*вспомогат!$J$5)</f>
        <v>#VALUE!</v>
      </c>
      <c r="R95" s="96" t="e">
        <f>Odessa!R95+MAX(145,R$2*вспомогат!$J$5)</f>
        <v>#VALUE!</v>
      </c>
      <c r="S95" s="96" t="e">
        <f>Odessa!S95+MAX(145,S$2*вспомогат!$J$5)</f>
        <v>#VALUE!</v>
      </c>
      <c r="T95" s="96" t="e">
        <f>Odessa!T95+MAX(145,T$2*вспомогат!$J$5)</f>
        <v>#VALUE!</v>
      </c>
      <c r="U95" s="96" t="e">
        <f>Odessa!U95+MAX(145,U$2*вспомогат!$J$5)</f>
        <v>#VALUE!</v>
      </c>
      <c r="V95" s="96" t="e">
        <f>Odessa!V95+MAX(145,V$2*вспомогат!$J$5)</f>
        <v>#VALUE!</v>
      </c>
      <c r="W95" s="96" t="e">
        <f>Odessa!W95+MAX(145,W$2*вспомогат!$J$5)</f>
        <v>#VALUE!</v>
      </c>
      <c r="X95" s="96" t="e">
        <f>Odessa!X95+MAX(145,X$2*вспомогат!$J$5)</f>
        <v>#VALUE!</v>
      </c>
      <c r="Y95" s="96" t="e">
        <f>Odessa!Y95+MAX(145,Y$2*вспомогат!$J$5)</f>
        <v>#VALUE!</v>
      </c>
      <c r="Z95" s="96" t="e">
        <f>Odessa!Z95+MAX(145,Z$2*вспомогат!$J$5)</f>
        <v>#VALUE!</v>
      </c>
    </row>
    <row r="96" spans="2:26">
      <c r="B96" s="12" t="s">
        <v>262</v>
      </c>
      <c r="C96" s="88" t="s">
        <v>263</v>
      </c>
      <c r="D96" s="89" t="s">
        <v>230</v>
      </c>
      <c r="E96" s="2"/>
      <c r="F96" s="2"/>
      <c r="G96" s="96" t="e">
        <f>Odessa!G96+MAX(145,G$2*вспомогат!$J$5)</f>
        <v>#VALUE!</v>
      </c>
      <c r="H96" s="96" t="e">
        <f>Odessa!H96+MAX(145,H$2*вспомогат!$J$5)</f>
        <v>#VALUE!</v>
      </c>
      <c r="I96" s="96" t="e">
        <f>Odessa!I96+MAX(145,I$2*вспомогат!$J$5)</f>
        <v>#VALUE!</v>
      </c>
      <c r="J96" s="96" t="e">
        <f>Odessa!J96+MAX(145,J$2*вспомогат!$J$5)</f>
        <v>#VALUE!</v>
      </c>
      <c r="K96" s="96" t="e">
        <f>Odessa!K96+MAX(145,K$2*вспомогат!$J$5)</f>
        <v>#VALUE!</v>
      </c>
      <c r="L96" s="96" t="e">
        <f>Odessa!L96+MAX(145,L$2*вспомогат!$J$5)</f>
        <v>#VALUE!</v>
      </c>
      <c r="M96" s="96" t="e">
        <f>Odessa!M96+MAX(145,M$2*вспомогат!$J$5)</f>
        <v>#VALUE!</v>
      </c>
      <c r="N96" s="96" t="e">
        <f>Odessa!N96+MAX(145,N$2*вспомогат!$J$5)</f>
        <v>#VALUE!</v>
      </c>
      <c r="O96" s="96" t="e">
        <f>Odessa!O96+MAX(145,O$2*вспомогат!$J$5)</f>
        <v>#VALUE!</v>
      </c>
      <c r="P96" s="96" t="e">
        <f>Odessa!P96+MAX(145,P$2*вспомогат!$J$5)</f>
        <v>#VALUE!</v>
      </c>
      <c r="Q96" s="96" t="e">
        <f>Odessa!Q96+MAX(145,Q$2*вспомогат!$J$5)</f>
        <v>#VALUE!</v>
      </c>
      <c r="R96" s="96" t="e">
        <f>Odessa!R96+MAX(145,R$2*вспомогат!$J$5)</f>
        <v>#VALUE!</v>
      </c>
      <c r="S96" s="96" t="e">
        <f>Odessa!S96+MAX(145,S$2*вспомогат!$J$5)</f>
        <v>#VALUE!</v>
      </c>
      <c r="T96" s="96" t="e">
        <f>Odessa!T96+MAX(145,T$2*вспомогат!$J$5)</f>
        <v>#VALUE!</v>
      </c>
      <c r="U96" s="96" t="e">
        <f>Odessa!U96+MAX(145,U$2*вспомогат!$J$5)</f>
        <v>#VALUE!</v>
      </c>
      <c r="V96" s="96" t="e">
        <f>Odessa!V96+MAX(145,V$2*вспомогат!$J$5)</f>
        <v>#VALUE!</v>
      </c>
      <c r="W96" s="96" t="e">
        <f>Odessa!W96+MAX(145,W$2*вспомогат!$J$5)</f>
        <v>#VALUE!</v>
      </c>
      <c r="X96" s="96" t="e">
        <f>Odessa!X96+MAX(145,X$2*вспомогат!$J$5)</f>
        <v>#VALUE!</v>
      </c>
      <c r="Y96" s="96" t="e">
        <f>Odessa!Y96+MAX(145,Y$2*вспомогат!$J$5)</f>
        <v>#VALUE!</v>
      </c>
      <c r="Z96" s="96" t="e">
        <f>Odessa!Z96+MAX(145,Z$2*вспомогат!$J$5)</f>
        <v>#VALUE!</v>
      </c>
    </row>
    <row r="97" spans="2:26">
      <c r="B97" s="121" t="s">
        <v>236</v>
      </c>
      <c r="C97" s="88" t="s">
        <v>103</v>
      </c>
      <c r="D97" s="89" t="s">
        <v>13</v>
      </c>
      <c r="E97" s="2"/>
      <c r="F97" s="2"/>
      <c r="G97" s="96">
        <f>Odessa!G97+MAX(145,G$2*вспомогат!$J$5)</f>
        <v>353.5090909090909</v>
      </c>
      <c r="H97" s="96">
        <f>Odessa!H97+MAX(145,H$2*вспомогат!$J$5)</f>
        <v>519.0181818181818</v>
      </c>
      <c r="I97" s="96">
        <f>Odessa!I97+MAX(145,I$2*вспомогат!$J$5)</f>
        <v>684.5272727272727</v>
      </c>
      <c r="J97" s="96">
        <f>Odessa!J97+MAX(145,J$2*вспомогат!$J$5)</f>
        <v>850.0363636363636</v>
      </c>
      <c r="K97" s="96">
        <f>Odessa!K97+MAX(145,K$2*вспомогат!$J$5)</f>
        <v>995.5454545454545</v>
      </c>
      <c r="L97" s="96">
        <f>Odessa!L97+MAX(145,L$2*вспомогат!$J$5)</f>
        <v>1196.0545454545454</v>
      </c>
      <c r="M97" s="96">
        <f>Odessa!M97+MAX(145,M$2*вспомогат!$J$5)</f>
        <v>1396.5636363636363</v>
      </c>
      <c r="N97" s="96">
        <f>Odessa!N97+MAX(145,N$2*вспомогат!$J$5)</f>
        <v>1597.0727272727272</v>
      </c>
      <c r="O97" s="96">
        <f>Odessa!O97+MAX(145,O$2*вспомогат!$J$5)</f>
        <v>1797.5818181818181</v>
      </c>
      <c r="P97" s="96">
        <f>Odessa!P97+MAX(145,P$2*вспомогат!$J$5)</f>
        <v>1998.090909090909</v>
      </c>
      <c r="Q97" s="96">
        <f>Odessa!Q97+MAX(145,Q$2*вспомогат!$J$5)</f>
        <v>2148.6</v>
      </c>
      <c r="R97" s="96">
        <f>Odessa!R97+MAX(145,R$2*вспомогат!$J$5)</f>
        <v>2349.1090909090908</v>
      </c>
      <c r="S97" s="96">
        <f>Odessa!S97+MAX(145,S$2*вспомогат!$J$5)</f>
        <v>2549.6181818181817</v>
      </c>
      <c r="T97" s="96">
        <f>Odessa!T97+MAX(145,T$2*вспомогат!$J$5)</f>
        <v>2750.1272727272726</v>
      </c>
      <c r="U97" s="96">
        <f>Odessa!U97+MAX(145,U$2*вспомогат!$J$5)</f>
        <v>2950.6363636363635</v>
      </c>
      <c r="V97" s="96">
        <f>Odessa!V97+MAX(145,V$2*вспомогат!$J$5)</f>
        <v>3151.1454545454544</v>
      </c>
      <c r="W97" s="96">
        <f>Odessa!W97+MAX(145,W$2*вспомогат!$J$5)</f>
        <v>3351.6545454545453</v>
      </c>
      <c r="X97" s="96">
        <f>Odessa!X97+MAX(145,X$2*вспомогат!$J$5)</f>
        <v>3552.1636363636362</v>
      </c>
      <c r="Y97" s="96">
        <f>Odessa!Y97+MAX(145,Y$2*вспомогат!$J$5)</f>
        <v>3752.6727272727271</v>
      </c>
      <c r="Z97" s="96">
        <f>Odessa!Z97+MAX(145,Z$2*вспомогат!$J$5)</f>
        <v>3953.181818181818</v>
      </c>
    </row>
    <row r="98" spans="2:26">
      <c r="B98" s="121" t="s">
        <v>264</v>
      </c>
      <c r="C98" s="121" t="s">
        <v>197</v>
      </c>
      <c r="D98" s="89" t="s">
        <v>230</v>
      </c>
      <c r="E98" s="2"/>
      <c r="F98" s="2"/>
      <c r="G98" s="96" t="e">
        <f>Odessa!G98+MAX(145,G$2*вспомогат!$J$5)</f>
        <v>#VALUE!</v>
      </c>
      <c r="H98" s="96" t="e">
        <f>Odessa!H98+MAX(145,H$2*вспомогат!$J$5)</f>
        <v>#VALUE!</v>
      </c>
      <c r="I98" s="96" t="e">
        <f>Odessa!I98+MAX(145,I$2*вспомогат!$J$5)</f>
        <v>#VALUE!</v>
      </c>
      <c r="J98" s="96" t="e">
        <f>Odessa!J98+MAX(145,J$2*вспомогат!$J$5)</f>
        <v>#VALUE!</v>
      </c>
      <c r="K98" s="96" t="e">
        <f>Odessa!K98+MAX(145,K$2*вспомогат!$J$5)</f>
        <v>#VALUE!</v>
      </c>
      <c r="L98" s="96" t="e">
        <f>Odessa!L98+MAX(145,L$2*вспомогат!$J$5)</f>
        <v>#VALUE!</v>
      </c>
      <c r="M98" s="96" t="e">
        <f>Odessa!M98+MAX(145,M$2*вспомогат!$J$5)</f>
        <v>#VALUE!</v>
      </c>
      <c r="N98" s="96" t="e">
        <f>Odessa!N98+MAX(145,N$2*вспомогат!$J$5)</f>
        <v>#VALUE!</v>
      </c>
      <c r="O98" s="96" t="e">
        <f>Odessa!O98+MAX(145,O$2*вспомогат!$J$5)</f>
        <v>#VALUE!</v>
      </c>
      <c r="P98" s="96" t="e">
        <f>Odessa!P98+MAX(145,P$2*вспомогат!$J$5)</f>
        <v>#VALUE!</v>
      </c>
      <c r="Q98" s="96" t="e">
        <f>Odessa!Q98+MAX(145,Q$2*вспомогат!$J$5)</f>
        <v>#VALUE!</v>
      </c>
      <c r="R98" s="96" t="e">
        <f>Odessa!R98+MAX(145,R$2*вспомогат!$J$5)</f>
        <v>#VALUE!</v>
      </c>
      <c r="S98" s="96" t="e">
        <f>Odessa!S98+MAX(145,S$2*вспомогат!$J$5)</f>
        <v>#VALUE!</v>
      </c>
      <c r="T98" s="96" t="e">
        <f>Odessa!T98+MAX(145,T$2*вспомогат!$J$5)</f>
        <v>#VALUE!</v>
      </c>
      <c r="U98" s="96" t="e">
        <f>Odessa!U98+MAX(145,U$2*вспомогат!$J$5)</f>
        <v>#VALUE!</v>
      </c>
      <c r="V98" s="96" t="e">
        <f>Odessa!V98+MAX(145,V$2*вспомогат!$J$5)</f>
        <v>#VALUE!</v>
      </c>
      <c r="W98" s="96" t="e">
        <f>Odessa!W98+MAX(145,W$2*вспомогат!$J$5)</f>
        <v>#VALUE!</v>
      </c>
      <c r="X98" s="96" t="e">
        <f>Odessa!X98+MAX(145,X$2*вспомогат!$J$5)</f>
        <v>#VALUE!</v>
      </c>
      <c r="Y98" s="96" t="e">
        <f>Odessa!Y98+MAX(145,Y$2*вспомогат!$J$5)</f>
        <v>#VALUE!</v>
      </c>
      <c r="Z98" s="96" t="e">
        <f>Odessa!Z98+MAX(145,Z$2*вспомогат!$J$5)</f>
        <v>#VALUE!</v>
      </c>
    </row>
    <row r="99" spans="2:26">
      <c r="B99" s="121" t="s">
        <v>237</v>
      </c>
      <c r="C99" s="88" t="s">
        <v>103</v>
      </c>
      <c r="D99" s="89" t="s">
        <v>13</v>
      </c>
      <c r="E99" s="2"/>
      <c r="F99" s="2"/>
      <c r="G99" s="96">
        <f>Odessa!G99+MAX(145,G$2*вспомогат!$J$5)</f>
        <v>352.5090909090909</v>
      </c>
      <c r="H99" s="96">
        <f>Odessa!H99+MAX(145,H$2*вспомогат!$J$5)</f>
        <v>517.0181818181818</v>
      </c>
      <c r="I99" s="96">
        <f>Odessa!I99+MAX(145,I$2*вспомогат!$J$5)</f>
        <v>681.5272727272727</v>
      </c>
      <c r="J99" s="96">
        <f>Odessa!J99+MAX(145,J$2*вспомогат!$J$5)</f>
        <v>846.0363636363636</v>
      </c>
      <c r="K99" s="96">
        <f>Odessa!K99+MAX(145,K$2*вспомогат!$J$5)</f>
        <v>990.5454545454545</v>
      </c>
      <c r="L99" s="96">
        <f>Odessa!L99+MAX(145,L$2*вспомогат!$J$5)</f>
        <v>1190.0545454545454</v>
      </c>
      <c r="M99" s="96">
        <f>Odessa!M99+MAX(145,M$2*вспомогат!$J$5)</f>
        <v>1389.5636363636363</v>
      </c>
      <c r="N99" s="96">
        <f>Odessa!N99+MAX(145,N$2*вспомогат!$J$5)</f>
        <v>1589.0727272727272</v>
      </c>
      <c r="O99" s="96">
        <f>Odessa!O99+MAX(145,O$2*вспомогат!$J$5)</f>
        <v>1788.5818181818181</v>
      </c>
      <c r="P99" s="96">
        <f>Odessa!P99+MAX(145,P$2*вспомогат!$J$5)</f>
        <v>1988.090909090909</v>
      </c>
      <c r="Q99" s="96">
        <f>Odessa!Q99+MAX(145,Q$2*вспомогат!$J$5)</f>
        <v>2137.6</v>
      </c>
      <c r="R99" s="96">
        <f>Odessa!R99+MAX(145,R$2*вспомогат!$J$5)</f>
        <v>2337.1090909090908</v>
      </c>
      <c r="S99" s="96">
        <f>Odessa!S99+MAX(145,S$2*вспомогат!$J$5)</f>
        <v>2536.6181818181817</v>
      </c>
      <c r="T99" s="96">
        <f>Odessa!T99+MAX(145,T$2*вспомогат!$J$5)</f>
        <v>2736.1272727272726</v>
      </c>
      <c r="U99" s="96">
        <f>Odessa!U99+MAX(145,U$2*вспомогат!$J$5)</f>
        <v>2935.6363636363635</v>
      </c>
      <c r="V99" s="96">
        <f>Odessa!V99+MAX(145,V$2*вспомогат!$J$5)</f>
        <v>3135.1454545454544</v>
      </c>
      <c r="W99" s="96">
        <f>Odessa!W99+MAX(145,W$2*вспомогат!$J$5)</f>
        <v>3334.6545454545453</v>
      </c>
      <c r="X99" s="96">
        <f>Odessa!X99+MAX(145,X$2*вспомогат!$J$5)</f>
        <v>3534.1636363636362</v>
      </c>
      <c r="Y99" s="96">
        <f>Odessa!Y99+MAX(145,Y$2*вспомогат!$J$5)</f>
        <v>3733.6727272727271</v>
      </c>
      <c r="Z99" s="96">
        <f>Odessa!Z99+MAX(145,Z$2*вспомогат!$J$5)</f>
        <v>3933.181818181818</v>
      </c>
    </row>
    <row r="100" spans="2:26">
      <c r="B100" s="12" t="s">
        <v>7</v>
      </c>
      <c r="C100" s="12" t="s">
        <v>8</v>
      </c>
      <c r="D100" s="89" t="s">
        <v>230</v>
      </c>
      <c r="E100" s="2"/>
      <c r="F100" s="2"/>
      <c r="G100" s="96" t="e">
        <f>Odessa!G100+MAX(145,G$2*вспомогат!$J$5)</f>
        <v>#VALUE!</v>
      </c>
      <c r="H100" s="96" t="e">
        <f>Odessa!H100+MAX(145,H$2*вспомогат!$J$5)</f>
        <v>#VALUE!</v>
      </c>
      <c r="I100" s="96" t="e">
        <f>Odessa!I100+MAX(145,I$2*вспомогат!$J$5)</f>
        <v>#VALUE!</v>
      </c>
      <c r="J100" s="96" t="e">
        <f>Odessa!J100+MAX(145,J$2*вспомогат!$J$5)</f>
        <v>#VALUE!</v>
      </c>
      <c r="K100" s="96" t="e">
        <f>Odessa!K100+MAX(145,K$2*вспомогат!$J$5)</f>
        <v>#VALUE!</v>
      </c>
      <c r="L100" s="96" t="e">
        <f>Odessa!L100+MAX(145,L$2*вспомогат!$J$5)</f>
        <v>#VALUE!</v>
      </c>
      <c r="M100" s="96" t="e">
        <f>Odessa!M100+MAX(145,M$2*вспомогат!$J$5)</f>
        <v>#VALUE!</v>
      </c>
      <c r="N100" s="96" t="e">
        <f>Odessa!N100+MAX(145,N$2*вспомогат!$J$5)</f>
        <v>#VALUE!</v>
      </c>
      <c r="O100" s="96" t="e">
        <f>Odessa!O100+MAX(145,O$2*вспомогат!$J$5)</f>
        <v>#VALUE!</v>
      </c>
      <c r="P100" s="96" t="e">
        <f>Odessa!P100+MAX(145,P$2*вспомогат!$J$5)</f>
        <v>#VALUE!</v>
      </c>
      <c r="Q100" s="96" t="e">
        <f>Odessa!Q100+MAX(145,Q$2*вспомогат!$J$5)</f>
        <v>#VALUE!</v>
      </c>
      <c r="R100" s="96" t="e">
        <f>Odessa!R100+MAX(145,R$2*вспомогат!$J$5)</f>
        <v>#VALUE!</v>
      </c>
      <c r="S100" s="96" t="e">
        <f>Odessa!S100+MAX(145,S$2*вспомогат!$J$5)</f>
        <v>#VALUE!</v>
      </c>
      <c r="T100" s="96" t="e">
        <f>Odessa!T100+MAX(145,T$2*вспомогат!$J$5)</f>
        <v>#VALUE!</v>
      </c>
      <c r="U100" s="96" t="e">
        <f>Odessa!U100+MAX(145,U$2*вспомогат!$J$5)</f>
        <v>#VALUE!</v>
      </c>
      <c r="V100" s="96" t="e">
        <f>Odessa!V100+MAX(145,V$2*вспомогат!$J$5)</f>
        <v>#VALUE!</v>
      </c>
      <c r="W100" s="96" t="e">
        <f>Odessa!W100+MAX(145,W$2*вспомогат!$J$5)</f>
        <v>#VALUE!</v>
      </c>
      <c r="X100" s="96" t="e">
        <f>Odessa!X100+MAX(145,X$2*вспомогат!$J$5)</f>
        <v>#VALUE!</v>
      </c>
      <c r="Y100" s="96" t="e">
        <f>Odessa!Y100+MAX(145,Y$2*вспомогат!$J$5)</f>
        <v>#VALUE!</v>
      </c>
      <c r="Z100" s="96" t="e">
        <f>Odessa!Z100+MAX(145,Z$2*вспомогат!$J$5)</f>
        <v>#VALUE!</v>
      </c>
    </row>
    <row r="101" spans="2:26">
      <c r="B101" s="121" t="s">
        <v>238</v>
      </c>
      <c r="C101" s="121" t="s">
        <v>22</v>
      </c>
      <c r="D101" s="89" t="s">
        <v>230</v>
      </c>
      <c r="E101" s="2"/>
      <c r="F101" s="2"/>
      <c r="G101" s="96" t="e">
        <f>Odessa!G101+MAX(145,G$2*вспомогат!$J$5)</f>
        <v>#VALUE!</v>
      </c>
      <c r="H101" s="96" t="e">
        <f>Odessa!H101+MAX(145,H$2*вспомогат!$J$5)</f>
        <v>#VALUE!</v>
      </c>
      <c r="I101" s="96" t="e">
        <f>Odessa!I101+MAX(145,I$2*вспомогат!$J$5)</f>
        <v>#VALUE!</v>
      </c>
      <c r="J101" s="96" t="e">
        <f>Odessa!J101+MAX(145,J$2*вспомогат!$J$5)</f>
        <v>#VALUE!</v>
      </c>
      <c r="K101" s="96" t="e">
        <f>Odessa!K101+MAX(145,K$2*вспомогат!$J$5)</f>
        <v>#VALUE!</v>
      </c>
      <c r="L101" s="96" t="e">
        <f>Odessa!L101+MAX(145,L$2*вспомогат!$J$5)</f>
        <v>#VALUE!</v>
      </c>
      <c r="M101" s="96" t="e">
        <f>Odessa!M101+MAX(145,M$2*вспомогат!$J$5)</f>
        <v>#VALUE!</v>
      </c>
      <c r="N101" s="96" t="e">
        <f>Odessa!N101+MAX(145,N$2*вспомогат!$J$5)</f>
        <v>#VALUE!</v>
      </c>
      <c r="O101" s="96" t="e">
        <f>Odessa!O101+MAX(145,O$2*вспомогат!$J$5)</f>
        <v>#VALUE!</v>
      </c>
      <c r="P101" s="96" t="e">
        <f>Odessa!P101+MAX(145,P$2*вспомогат!$J$5)</f>
        <v>#VALUE!</v>
      </c>
      <c r="Q101" s="96" t="e">
        <f>Odessa!Q101+MAX(145,Q$2*вспомогат!$J$5)</f>
        <v>#VALUE!</v>
      </c>
      <c r="R101" s="96" t="e">
        <f>Odessa!R101+MAX(145,R$2*вспомогат!$J$5)</f>
        <v>#VALUE!</v>
      </c>
      <c r="S101" s="96" t="e">
        <f>Odessa!S101+MAX(145,S$2*вспомогат!$J$5)</f>
        <v>#VALUE!</v>
      </c>
      <c r="T101" s="96" t="e">
        <f>Odessa!T101+MAX(145,T$2*вспомогат!$J$5)</f>
        <v>#VALUE!</v>
      </c>
      <c r="U101" s="96" t="e">
        <f>Odessa!U101+MAX(145,U$2*вспомогат!$J$5)</f>
        <v>#VALUE!</v>
      </c>
      <c r="V101" s="96" t="e">
        <f>Odessa!V101+MAX(145,V$2*вспомогат!$J$5)</f>
        <v>#VALUE!</v>
      </c>
      <c r="W101" s="96" t="e">
        <f>Odessa!W101+MAX(145,W$2*вспомогат!$J$5)</f>
        <v>#VALUE!</v>
      </c>
      <c r="X101" s="96" t="e">
        <f>Odessa!X101+MAX(145,X$2*вспомогат!$J$5)</f>
        <v>#VALUE!</v>
      </c>
      <c r="Y101" s="96" t="e">
        <f>Odessa!Y101+MAX(145,Y$2*вспомогат!$J$5)</f>
        <v>#VALUE!</v>
      </c>
      <c r="Z101" s="96" t="e">
        <f>Odessa!Z101+MAX(145,Z$2*вспомогат!$J$5)</f>
        <v>#VALUE!</v>
      </c>
    </row>
    <row r="102" spans="2:26">
      <c r="B102" s="121" t="s">
        <v>265</v>
      </c>
      <c r="C102" s="121" t="s">
        <v>266</v>
      </c>
      <c r="D102" s="89" t="s">
        <v>230</v>
      </c>
      <c r="E102" s="2"/>
      <c r="F102" s="2"/>
      <c r="G102" s="96" t="e">
        <f>Odessa!G102+MAX(145,G$2*вспомогат!$J$5)</f>
        <v>#VALUE!</v>
      </c>
      <c r="H102" s="96" t="e">
        <f>Odessa!H102+MAX(145,H$2*вспомогат!$J$5)</f>
        <v>#VALUE!</v>
      </c>
      <c r="I102" s="96" t="e">
        <f>Odessa!I102+MAX(145,I$2*вспомогат!$J$5)</f>
        <v>#VALUE!</v>
      </c>
      <c r="J102" s="96" t="e">
        <f>Odessa!J102+MAX(145,J$2*вспомогат!$J$5)</f>
        <v>#VALUE!</v>
      </c>
      <c r="K102" s="96" t="e">
        <f>Odessa!K102+MAX(145,K$2*вспомогат!$J$5)</f>
        <v>#VALUE!</v>
      </c>
      <c r="L102" s="96" t="e">
        <f>Odessa!L102+MAX(145,L$2*вспомогат!$J$5)</f>
        <v>#VALUE!</v>
      </c>
      <c r="M102" s="96" t="e">
        <f>Odessa!M102+MAX(145,M$2*вспомогат!$J$5)</f>
        <v>#VALUE!</v>
      </c>
      <c r="N102" s="96" t="e">
        <f>Odessa!N102+MAX(145,N$2*вспомогат!$J$5)</f>
        <v>#VALUE!</v>
      </c>
      <c r="O102" s="96" t="e">
        <f>Odessa!O102+MAX(145,O$2*вспомогат!$J$5)</f>
        <v>#VALUE!</v>
      </c>
      <c r="P102" s="96" t="e">
        <f>Odessa!P102+MAX(145,P$2*вспомогат!$J$5)</f>
        <v>#VALUE!</v>
      </c>
      <c r="Q102" s="96" t="e">
        <f>Odessa!Q102+MAX(145,Q$2*вспомогат!$J$5)</f>
        <v>#VALUE!</v>
      </c>
      <c r="R102" s="96" t="e">
        <f>Odessa!R102+MAX(145,R$2*вспомогат!$J$5)</f>
        <v>#VALUE!</v>
      </c>
      <c r="S102" s="96" t="e">
        <f>Odessa!S102+MAX(145,S$2*вспомогат!$J$5)</f>
        <v>#VALUE!</v>
      </c>
      <c r="T102" s="96" t="e">
        <f>Odessa!T102+MAX(145,T$2*вспомогат!$J$5)</f>
        <v>#VALUE!</v>
      </c>
      <c r="U102" s="96" t="e">
        <f>Odessa!U102+MAX(145,U$2*вспомогат!$J$5)</f>
        <v>#VALUE!</v>
      </c>
      <c r="V102" s="96" t="e">
        <f>Odessa!V102+MAX(145,V$2*вспомогат!$J$5)</f>
        <v>#VALUE!</v>
      </c>
      <c r="W102" s="96" t="e">
        <f>Odessa!W102+MAX(145,W$2*вспомогат!$J$5)</f>
        <v>#VALUE!</v>
      </c>
      <c r="X102" s="96" t="e">
        <f>Odessa!X102+MAX(145,X$2*вспомогат!$J$5)</f>
        <v>#VALUE!</v>
      </c>
      <c r="Y102" s="96" t="e">
        <f>Odessa!Y102+MAX(145,Y$2*вспомогат!$J$5)</f>
        <v>#VALUE!</v>
      </c>
      <c r="Z102" s="96" t="e">
        <f>Odessa!Z102+MAX(145,Z$2*вспомогат!$J$5)</f>
        <v>#VALUE!</v>
      </c>
    </row>
    <row r="103" spans="2:26">
      <c r="B103" s="121" t="s">
        <v>239</v>
      </c>
      <c r="C103" s="88" t="s">
        <v>103</v>
      </c>
      <c r="D103" s="89" t="s">
        <v>13</v>
      </c>
      <c r="E103" s="2"/>
      <c r="F103" s="2"/>
      <c r="G103" s="96">
        <f>Odessa!G103+MAX(145,G$2*вспомогат!$J$5)</f>
        <v>362.5090909090909</v>
      </c>
      <c r="H103" s="96">
        <f>Odessa!H103+MAX(145,H$2*вспомогат!$J$5)</f>
        <v>537.0181818181818</v>
      </c>
      <c r="I103" s="96">
        <f>Odessa!I103+MAX(145,I$2*вспомогат!$J$5)</f>
        <v>711.5272727272727</v>
      </c>
      <c r="J103" s="96">
        <f>Odessa!J103+MAX(145,J$2*вспомогат!$J$5)</f>
        <v>886.0363636363636</v>
      </c>
      <c r="K103" s="96">
        <f>Odessa!K103+MAX(145,K$2*вспомогат!$J$5)</f>
        <v>1040.5454545454545</v>
      </c>
      <c r="L103" s="96">
        <f>Odessa!L103+MAX(145,L$2*вспомогат!$J$5)</f>
        <v>1250.0545454545454</v>
      </c>
      <c r="M103" s="96">
        <f>Odessa!M103+MAX(145,M$2*вспомогат!$J$5)</f>
        <v>1459.5636363636363</v>
      </c>
      <c r="N103" s="96">
        <f>Odessa!N103+MAX(145,N$2*вспомогат!$J$5)</f>
        <v>1669.0727272727272</v>
      </c>
      <c r="O103" s="96">
        <f>Odessa!O103+MAX(145,O$2*вспомогат!$J$5)</f>
        <v>1878.5818181818181</v>
      </c>
      <c r="P103" s="96">
        <f>Odessa!P103+MAX(145,P$2*вспомогат!$J$5)</f>
        <v>2088.090909090909</v>
      </c>
      <c r="Q103" s="96">
        <f>Odessa!Q103+MAX(145,Q$2*вспомогат!$J$5)</f>
        <v>2247.6</v>
      </c>
      <c r="R103" s="96">
        <f>Odessa!R103+MAX(145,R$2*вспомогат!$J$5)</f>
        <v>2457.1090909090908</v>
      </c>
      <c r="S103" s="96">
        <f>Odessa!S103+MAX(145,S$2*вспомогат!$J$5)</f>
        <v>2666.6181818181817</v>
      </c>
      <c r="T103" s="96">
        <f>Odessa!T103+MAX(145,T$2*вспомогат!$J$5)</f>
        <v>2876.1272727272726</v>
      </c>
      <c r="U103" s="96">
        <f>Odessa!U103+MAX(145,U$2*вспомогат!$J$5)</f>
        <v>3085.6363636363635</v>
      </c>
      <c r="V103" s="96">
        <f>Odessa!V103+MAX(145,V$2*вспомогат!$J$5)</f>
        <v>3295.1454545454544</v>
      </c>
      <c r="W103" s="96">
        <f>Odessa!W103+MAX(145,W$2*вспомогат!$J$5)</f>
        <v>3504.6545454545453</v>
      </c>
      <c r="X103" s="96">
        <f>Odessa!X103+MAX(145,X$2*вспомогат!$J$5)</f>
        <v>3714.1636363636362</v>
      </c>
      <c r="Y103" s="96">
        <f>Odessa!Y103+MAX(145,Y$2*вспомогат!$J$5)</f>
        <v>3923.6727272727271</v>
      </c>
      <c r="Z103" s="96">
        <f>Odessa!Z103+MAX(145,Z$2*вспомогат!$J$5)</f>
        <v>4133.181818181818</v>
      </c>
    </row>
    <row r="104" spans="2:26">
      <c r="B104" s="121" t="s">
        <v>240</v>
      </c>
      <c r="C104" s="88" t="s">
        <v>103</v>
      </c>
      <c r="D104" s="89" t="s">
        <v>230</v>
      </c>
      <c r="E104" s="2"/>
      <c r="F104" s="2"/>
      <c r="G104" s="96" t="e">
        <f>Odessa!G104+MAX(145,G$2*вспомогат!$J$5)</f>
        <v>#VALUE!</v>
      </c>
      <c r="H104" s="96" t="e">
        <f>Odessa!H104+MAX(145,H$2*вспомогат!$J$5)</f>
        <v>#VALUE!</v>
      </c>
      <c r="I104" s="96" t="e">
        <f>Odessa!I104+MAX(145,I$2*вспомогат!$J$5)</f>
        <v>#VALUE!</v>
      </c>
      <c r="J104" s="96" t="e">
        <f>Odessa!J104+MAX(145,J$2*вспомогат!$J$5)</f>
        <v>#VALUE!</v>
      </c>
      <c r="K104" s="96" t="e">
        <f>Odessa!K104+MAX(145,K$2*вспомогат!$J$5)</f>
        <v>#VALUE!</v>
      </c>
      <c r="L104" s="96" t="e">
        <f>Odessa!L104+MAX(145,L$2*вспомогат!$J$5)</f>
        <v>#VALUE!</v>
      </c>
      <c r="M104" s="96" t="e">
        <f>Odessa!M104+MAX(145,M$2*вспомогат!$J$5)</f>
        <v>#VALUE!</v>
      </c>
      <c r="N104" s="96" t="e">
        <f>Odessa!N104+MAX(145,N$2*вспомогат!$J$5)</f>
        <v>#VALUE!</v>
      </c>
      <c r="O104" s="96" t="e">
        <f>Odessa!O104+MAX(145,O$2*вспомогат!$J$5)</f>
        <v>#VALUE!</v>
      </c>
      <c r="P104" s="96" t="e">
        <f>Odessa!P104+MAX(145,P$2*вспомогат!$J$5)</f>
        <v>#VALUE!</v>
      </c>
      <c r="Q104" s="96" t="e">
        <f>Odessa!Q104+MAX(145,Q$2*вспомогат!$J$5)</f>
        <v>#VALUE!</v>
      </c>
      <c r="R104" s="96" t="e">
        <f>Odessa!R104+MAX(145,R$2*вспомогат!$J$5)</f>
        <v>#VALUE!</v>
      </c>
      <c r="S104" s="96" t="e">
        <f>Odessa!S104+MAX(145,S$2*вспомогат!$J$5)</f>
        <v>#VALUE!</v>
      </c>
      <c r="T104" s="96" t="e">
        <f>Odessa!T104+MAX(145,T$2*вспомогат!$J$5)</f>
        <v>#VALUE!</v>
      </c>
      <c r="U104" s="96" t="e">
        <f>Odessa!U104+MAX(145,U$2*вспомогат!$J$5)</f>
        <v>#VALUE!</v>
      </c>
      <c r="V104" s="96" t="e">
        <f>Odessa!V104+MAX(145,V$2*вспомогат!$J$5)</f>
        <v>#VALUE!</v>
      </c>
      <c r="W104" s="96" t="e">
        <f>Odessa!W104+MAX(145,W$2*вспомогат!$J$5)</f>
        <v>#VALUE!</v>
      </c>
      <c r="X104" s="96" t="e">
        <f>Odessa!X104+MAX(145,X$2*вспомогат!$J$5)</f>
        <v>#VALUE!</v>
      </c>
      <c r="Y104" s="96" t="e">
        <f>Odessa!Y104+MAX(145,Y$2*вспомогат!$J$5)</f>
        <v>#VALUE!</v>
      </c>
      <c r="Z104" s="96" t="e">
        <f>Odessa!Z104+MAX(145,Z$2*вспомогат!$J$5)</f>
        <v>#VALUE!</v>
      </c>
    </row>
    <row r="105" spans="2:26">
      <c r="B105" s="81" t="s">
        <v>231</v>
      </c>
      <c r="C105" s="81" t="s">
        <v>77</v>
      </c>
      <c r="D105" s="89" t="s">
        <v>230</v>
      </c>
      <c r="E105" s="2"/>
      <c r="F105" s="2"/>
      <c r="G105" s="96" t="e">
        <f>Odessa!G105+MAX(145,G$2*вспомогат!$J$5)</f>
        <v>#VALUE!</v>
      </c>
      <c r="H105" s="96" t="e">
        <f>Odessa!H105+MAX(145,H$2*вспомогат!$J$5)</f>
        <v>#VALUE!</v>
      </c>
      <c r="I105" s="96" t="e">
        <f>Odessa!I105+MAX(145,I$2*вспомогат!$J$5)</f>
        <v>#VALUE!</v>
      </c>
      <c r="J105" s="96" t="e">
        <f>Odessa!J105+MAX(145,J$2*вспомогат!$J$5)</f>
        <v>#VALUE!</v>
      </c>
      <c r="K105" s="96" t="e">
        <f>Odessa!K105+MAX(145,K$2*вспомогат!$J$5)</f>
        <v>#VALUE!</v>
      </c>
      <c r="L105" s="96" t="e">
        <f>Odessa!L105+MAX(145,L$2*вспомогат!$J$5)</f>
        <v>#VALUE!</v>
      </c>
      <c r="M105" s="96" t="e">
        <f>Odessa!M105+MAX(145,M$2*вспомогат!$J$5)</f>
        <v>#VALUE!</v>
      </c>
      <c r="N105" s="96" t="e">
        <f>Odessa!N105+MAX(145,N$2*вспомогат!$J$5)</f>
        <v>#VALUE!</v>
      </c>
      <c r="O105" s="96" t="e">
        <f>Odessa!O105+MAX(145,O$2*вспомогат!$J$5)</f>
        <v>#VALUE!</v>
      </c>
      <c r="P105" s="96" t="e">
        <f>Odessa!P105+MAX(145,P$2*вспомогат!$J$5)</f>
        <v>#VALUE!</v>
      </c>
      <c r="Q105" s="96" t="e">
        <f>Odessa!Q105+MAX(145,Q$2*вспомогат!$J$5)</f>
        <v>#VALUE!</v>
      </c>
      <c r="R105" s="96" t="e">
        <f>Odessa!R105+MAX(145,R$2*вспомогат!$J$5)</f>
        <v>#VALUE!</v>
      </c>
      <c r="S105" s="96" t="e">
        <f>Odessa!S105+MAX(145,S$2*вспомогат!$J$5)</f>
        <v>#VALUE!</v>
      </c>
      <c r="T105" s="96" t="e">
        <f>Odessa!T105+MAX(145,T$2*вспомогат!$J$5)</f>
        <v>#VALUE!</v>
      </c>
      <c r="U105" s="96" t="e">
        <f>Odessa!U105+MAX(145,U$2*вспомогат!$J$5)</f>
        <v>#VALUE!</v>
      </c>
      <c r="V105" s="96" t="e">
        <f>Odessa!V105+MAX(145,V$2*вспомогат!$J$5)</f>
        <v>#VALUE!</v>
      </c>
      <c r="W105" s="96" t="e">
        <f>Odessa!W105+MAX(145,W$2*вспомогат!$J$5)</f>
        <v>#VALUE!</v>
      </c>
      <c r="X105" s="96" t="e">
        <f>Odessa!X105+MAX(145,X$2*вспомогат!$J$5)</f>
        <v>#VALUE!</v>
      </c>
      <c r="Y105" s="96" t="e">
        <f>Odessa!Y105+MAX(145,Y$2*вспомогат!$J$5)</f>
        <v>#VALUE!</v>
      </c>
      <c r="Z105" s="96" t="e">
        <f>Odessa!Z105+MAX(145,Z$2*вспомогат!$J$5)</f>
        <v>#VALUE!</v>
      </c>
    </row>
    <row r="106" spans="2:26">
      <c r="B106" s="124" t="s">
        <v>241</v>
      </c>
      <c r="C106" s="88" t="s">
        <v>103</v>
      </c>
      <c r="D106" s="89" t="s">
        <v>13</v>
      </c>
      <c r="E106" s="2"/>
      <c r="F106" s="2"/>
      <c r="G106" s="96">
        <f>Odessa!G106+MAX(145,G$2*вспомогат!$J$5)</f>
        <v>410.5090909090909</v>
      </c>
      <c r="H106" s="96">
        <f>Odessa!H106+MAX(145,H$2*вспомогат!$J$5)</f>
        <v>633.0181818181818</v>
      </c>
      <c r="I106" s="96">
        <f>Odessa!I106+MAX(145,I$2*вспомогат!$J$5)</f>
        <v>855.5272727272727</v>
      </c>
      <c r="J106" s="96">
        <f>Odessa!J106+MAX(145,J$2*вспомогат!$J$5)</f>
        <v>1078.0363636363636</v>
      </c>
      <c r="K106" s="96">
        <f>Odessa!K106+MAX(145,K$2*вспомогат!$J$5)</f>
        <v>1280.5454545454545</v>
      </c>
      <c r="L106" s="96">
        <f>Odessa!L106+MAX(145,L$2*вспомогат!$J$5)</f>
        <v>1538.0545454545454</v>
      </c>
      <c r="M106" s="96">
        <f>Odessa!M106+MAX(145,M$2*вспомогат!$J$5)</f>
        <v>1795.5636363636363</v>
      </c>
      <c r="N106" s="96">
        <f>Odessa!N106+MAX(145,N$2*вспомогат!$J$5)</f>
        <v>2053.0727272727272</v>
      </c>
      <c r="O106" s="96">
        <f>Odessa!O106+MAX(145,O$2*вспомогат!$J$5)</f>
        <v>2310.5818181818181</v>
      </c>
      <c r="P106" s="96">
        <f>Odessa!P106+MAX(145,P$2*вспомогат!$J$5)</f>
        <v>2568.090909090909</v>
      </c>
      <c r="Q106" s="96">
        <f>Odessa!Q106+MAX(145,Q$2*вспомогат!$J$5)</f>
        <v>2775.6</v>
      </c>
      <c r="R106" s="96">
        <f>Odessa!R106+MAX(145,R$2*вспомогат!$J$5)</f>
        <v>3033.1090909090908</v>
      </c>
      <c r="S106" s="96">
        <f>Odessa!S106+MAX(145,S$2*вспомогат!$J$5)</f>
        <v>3290.6181818181817</v>
      </c>
      <c r="T106" s="96">
        <f>Odessa!T106+MAX(145,T$2*вспомогат!$J$5)</f>
        <v>3548.1272727272726</v>
      </c>
      <c r="U106" s="96">
        <f>Odessa!U106+MAX(145,U$2*вспомогат!$J$5)</f>
        <v>3805.6363636363635</v>
      </c>
      <c r="V106" s="96">
        <f>Odessa!V106+MAX(145,V$2*вспомогат!$J$5)</f>
        <v>4063.1454545454544</v>
      </c>
      <c r="W106" s="96">
        <f>Odessa!W106+MAX(145,W$2*вспомогат!$J$5)</f>
        <v>4320.6545454545449</v>
      </c>
      <c r="X106" s="96">
        <f>Odessa!X106+MAX(145,X$2*вспомогат!$J$5)</f>
        <v>4578.1636363636362</v>
      </c>
      <c r="Y106" s="96">
        <f>Odessa!Y106+MAX(145,Y$2*вспомогат!$J$5)</f>
        <v>4835.6727272727276</v>
      </c>
      <c r="Z106" s="96">
        <f>Odessa!Z106+MAX(145,Z$2*вспомогат!$J$5)</f>
        <v>5093.181818181818</v>
      </c>
    </row>
    <row r="107" spans="2:26">
      <c r="B107" s="121" t="s">
        <v>242</v>
      </c>
      <c r="C107" s="88" t="s">
        <v>103</v>
      </c>
      <c r="D107" s="89" t="s">
        <v>230</v>
      </c>
      <c r="E107" s="2"/>
      <c r="F107" s="2"/>
      <c r="G107" s="96" t="e">
        <f>Odessa!G107+MAX(145,G$2*вспомогат!$J$5)</f>
        <v>#VALUE!</v>
      </c>
      <c r="H107" s="96" t="e">
        <f>Odessa!H107+MAX(145,H$2*вспомогат!$J$5)</f>
        <v>#VALUE!</v>
      </c>
      <c r="I107" s="96" t="e">
        <f>Odessa!I107+MAX(145,I$2*вспомогат!$J$5)</f>
        <v>#VALUE!</v>
      </c>
      <c r="J107" s="96" t="e">
        <f>Odessa!J107+MAX(145,J$2*вспомогат!$J$5)</f>
        <v>#VALUE!</v>
      </c>
      <c r="K107" s="96" t="e">
        <f>Odessa!K107+MAX(145,K$2*вспомогат!$J$5)</f>
        <v>#VALUE!</v>
      </c>
      <c r="L107" s="96" t="e">
        <f>Odessa!L107+MAX(145,L$2*вспомогат!$J$5)</f>
        <v>#VALUE!</v>
      </c>
      <c r="M107" s="96" t="e">
        <f>Odessa!M107+MAX(145,M$2*вспомогат!$J$5)</f>
        <v>#VALUE!</v>
      </c>
      <c r="N107" s="96" t="e">
        <f>Odessa!N107+MAX(145,N$2*вспомогат!$J$5)</f>
        <v>#VALUE!</v>
      </c>
      <c r="O107" s="96" t="e">
        <f>Odessa!O107+MAX(145,O$2*вспомогат!$J$5)</f>
        <v>#VALUE!</v>
      </c>
      <c r="P107" s="96" t="e">
        <f>Odessa!P107+MAX(145,P$2*вспомогат!$J$5)</f>
        <v>#VALUE!</v>
      </c>
      <c r="Q107" s="96" t="e">
        <f>Odessa!Q107+MAX(145,Q$2*вспомогат!$J$5)</f>
        <v>#VALUE!</v>
      </c>
      <c r="R107" s="96" t="e">
        <f>Odessa!R107+MAX(145,R$2*вспомогат!$J$5)</f>
        <v>#VALUE!</v>
      </c>
      <c r="S107" s="96" t="e">
        <f>Odessa!S107+MAX(145,S$2*вспомогат!$J$5)</f>
        <v>#VALUE!</v>
      </c>
      <c r="T107" s="96" t="e">
        <f>Odessa!T107+MAX(145,T$2*вспомогат!$J$5)</f>
        <v>#VALUE!</v>
      </c>
      <c r="U107" s="96" t="e">
        <f>Odessa!U107+MAX(145,U$2*вспомогат!$J$5)</f>
        <v>#VALUE!</v>
      </c>
      <c r="V107" s="96" t="e">
        <f>Odessa!V107+MAX(145,V$2*вспомогат!$J$5)</f>
        <v>#VALUE!</v>
      </c>
      <c r="W107" s="96" t="e">
        <f>Odessa!W107+MAX(145,W$2*вспомогат!$J$5)</f>
        <v>#VALUE!</v>
      </c>
      <c r="X107" s="96" t="e">
        <f>Odessa!X107+MAX(145,X$2*вспомогат!$J$5)</f>
        <v>#VALUE!</v>
      </c>
      <c r="Y107" s="96" t="e">
        <f>Odessa!Y107+MAX(145,Y$2*вспомогат!$J$5)</f>
        <v>#VALUE!</v>
      </c>
      <c r="Z107" s="96" t="e">
        <f>Odessa!Z107+MAX(145,Z$2*вспомогат!$J$5)</f>
        <v>#VALUE!</v>
      </c>
    </row>
    <row r="108" spans="2:26">
      <c r="B108" s="121" t="s">
        <v>267</v>
      </c>
      <c r="C108" s="121" t="s">
        <v>8</v>
      </c>
      <c r="D108" s="89" t="s">
        <v>230</v>
      </c>
      <c r="E108" s="2"/>
      <c r="F108" s="2"/>
      <c r="G108" s="96" t="e">
        <f>Odessa!G108+MAX(145,G$2*вспомогат!$J$5)</f>
        <v>#VALUE!</v>
      </c>
      <c r="H108" s="96" t="e">
        <f>Odessa!H108+MAX(145,H$2*вспомогат!$J$5)</f>
        <v>#VALUE!</v>
      </c>
      <c r="I108" s="96" t="e">
        <f>Odessa!I108+MAX(145,I$2*вспомогат!$J$5)</f>
        <v>#VALUE!</v>
      </c>
      <c r="J108" s="96" t="e">
        <f>Odessa!J108+MAX(145,J$2*вспомогат!$J$5)</f>
        <v>#VALUE!</v>
      </c>
      <c r="K108" s="96" t="e">
        <f>Odessa!K108+MAX(145,K$2*вспомогат!$J$5)</f>
        <v>#VALUE!</v>
      </c>
      <c r="L108" s="96" t="e">
        <f>Odessa!L108+MAX(145,L$2*вспомогат!$J$5)</f>
        <v>#VALUE!</v>
      </c>
      <c r="M108" s="96" t="e">
        <f>Odessa!M108+MAX(145,M$2*вспомогат!$J$5)</f>
        <v>#VALUE!</v>
      </c>
      <c r="N108" s="96" t="e">
        <f>Odessa!N108+MAX(145,N$2*вспомогат!$J$5)</f>
        <v>#VALUE!</v>
      </c>
      <c r="O108" s="96" t="e">
        <f>Odessa!O108+MAX(145,O$2*вспомогат!$J$5)</f>
        <v>#VALUE!</v>
      </c>
      <c r="P108" s="96" t="e">
        <f>Odessa!P108+MAX(145,P$2*вспомогат!$J$5)</f>
        <v>#VALUE!</v>
      </c>
      <c r="Q108" s="96" t="e">
        <f>Odessa!Q108+MAX(145,Q$2*вспомогат!$J$5)</f>
        <v>#VALUE!</v>
      </c>
      <c r="R108" s="96" t="e">
        <f>Odessa!R108+MAX(145,R$2*вспомогат!$J$5)</f>
        <v>#VALUE!</v>
      </c>
      <c r="S108" s="96" t="e">
        <f>Odessa!S108+MAX(145,S$2*вспомогат!$J$5)</f>
        <v>#VALUE!</v>
      </c>
      <c r="T108" s="96" t="e">
        <f>Odessa!T108+MAX(145,T$2*вспомогат!$J$5)</f>
        <v>#VALUE!</v>
      </c>
      <c r="U108" s="96" t="e">
        <f>Odessa!U108+MAX(145,U$2*вспомогат!$J$5)</f>
        <v>#VALUE!</v>
      </c>
      <c r="V108" s="96" t="e">
        <f>Odessa!V108+MAX(145,V$2*вспомогат!$J$5)</f>
        <v>#VALUE!</v>
      </c>
      <c r="W108" s="96" t="e">
        <f>Odessa!W108+MAX(145,W$2*вспомогат!$J$5)</f>
        <v>#VALUE!</v>
      </c>
      <c r="X108" s="96" t="e">
        <f>Odessa!X108+MAX(145,X$2*вспомогат!$J$5)</f>
        <v>#VALUE!</v>
      </c>
      <c r="Y108" s="96" t="e">
        <f>Odessa!Y108+MAX(145,Y$2*вспомогат!$J$5)</f>
        <v>#VALUE!</v>
      </c>
      <c r="Z108" s="96" t="e">
        <f>Odessa!Z108+MAX(145,Z$2*вспомогат!$J$5)</f>
        <v>#VALUE!</v>
      </c>
    </row>
    <row r="109" spans="2:26">
      <c r="B109" s="121" t="s">
        <v>268</v>
      </c>
      <c r="C109" s="121" t="s">
        <v>197</v>
      </c>
      <c r="D109" s="89" t="s">
        <v>230</v>
      </c>
      <c r="E109" s="2"/>
      <c r="F109" s="2"/>
      <c r="G109" s="96" t="e">
        <f>Odessa!G109+MAX(145,G$2*вспомогат!$J$5)</f>
        <v>#VALUE!</v>
      </c>
      <c r="H109" s="96" t="e">
        <f>Odessa!H109+MAX(145,H$2*вспомогат!$J$5)</f>
        <v>#VALUE!</v>
      </c>
      <c r="I109" s="96" t="e">
        <f>Odessa!I109+MAX(145,I$2*вспомогат!$J$5)</f>
        <v>#VALUE!</v>
      </c>
      <c r="J109" s="96" t="e">
        <f>Odessa!J109+MAX(145,J$2*вспомогат!$J$5)</f>
        <v>#VALUE!</v>
      </c>
      <c r="K109" s="96" t="e">
        <f>Odessa!K109+MAX(145,K$2*вспомогат!$J$5)</f>
        <v>#VALUE!</v>
      </c>
      <c r="L109" s="96" t="e">
        <f>Odessa!L109+MAX(145,L$2*вспомогат!$J$5)</f>
        <v>#VALUE!</v>
      </c>
      <c r="M109" s="96" t="e">
        <f>Odessa!M109+MAX(145,M$2*вспомогат!$J$5)</f>
        <v>#VALUE!</v>
      </c>
      <c r="N109" s="96" t="e">
        <f>Odessa!N109+MAX(145,N$2*вспомогат!$J$5)</f>
        <v>#VALUE!</v>
      </c>
      <c r="O109" s="96" t="e">
        <f>Odessa!O109+MAX(145,O$2*вспомогат!$J$5)</f>
        <v>#VALUE!</v>
      </c>
      <c r="P109" s="96" t="e">
        <f>Odessa!P109+MAX(145,P$2*вспомогат!$J$5)</f>
        <v>#VALUE!</v>
      </c>
      <c r="Q109" s="96" t="e">
        <f>Odessa!Q109+MAX(145,Q$2*вспомогат!$J$5)</f>
        <v>#VALUE!</v>
      </c>
      <c r="R109" s="96" t="e">
        <f>Odessa!R109+MAX(145,R$2*вспомогат!$J$5)</f>
        <v>#VALUE!</v>
      </c>
      <c r="S109" s="96" t="e">
        <f>Odessa!S109+MAX(145,S$2*вспомогат!$J$5)</f>
        <v>#VALUE!</v>
      </c>
      <c r="T109" s="96" t="e">
        <f>Odessa!T109+MAX(145,T$2*вспомогат!$J$5)</f>
        <v>#VALUE!</v>
      </c>
      <c r="U109" s="96" t="e">
        <f>Odessa!U109+MAX(145,U$2*вспомогат!$J$5)</f>
        <v>#VALUE!</v>
      </c>
      <c r="V109" s="96" t="e">
        <f>Odessa!V109+MAX(145,V$2*вспомогат!$J$5)</f>
        <v>#VALUE!</v>
      </c>
      <c r="W109" s="96" t="e">
        <f>Odessa!W109+MAX(145,W$2*вспомогат!$J$5)</f>
        <v>#VALUE!</v>
      </c>
      <c r="X109" s="96" t="e">
        <f>Odessa!X109+MAX(145,X$2*вспомогат!$J$5)</f>
        <v>#VALUE!</v>
      </c>
      <c r="Y109" s="96" t="e">
        <f>Odessa!Y109+MAX(145,Y$2*вспомогат!$J$5)</f>
        <v>#VALUE!</v>
      </c>
      <c r="Z109" s="96" t="e">
        <f>Odessa!Z109+MAX(145,Z$2*вспомогат!$J$5)</f>
        <v>#VALUE!</v>
      </c>
    </row>
    <row r="110" spans="2:26">
      <c r="B110" s="121" t="s">
        <v>243</v>
      </c>
      <c r="C110" s="88" t="s">
        <v>103</v>
      </c>
      <c r="D110" s="89" t="s">
        <v>13</v>
      </c>
      <c r="E110" s="2"/>
      <c r="F110" s="2"/>
      <c r="G110" s="96">
        <f>Odessa!G110+MAX(145,G$2*вспомогат!$J$5)</f>
        <v>346.5090909090909</v>
      </c>
      <c r="H110" s="96">
        <f>Odessa!H110+MAX(145,H$2*вспомогат!$J$5)</f>
        <v>505.0181818181818</v>
      </c>
      <c r="I110" s="96">
        <f>Odessa!I110+MAX(145,I$2*вспомогат!$J$5)</f>
        <v>663.5272727272727</v>
      </c>
      <c r="J110" s="96">
        <f>Odessa!J110+MAX(145,J$2*вспомогат!$J$5)</f>
        <v>822.0363636363636</v>
      </c>
      <c r="K110" s="96">
        <f>Odessa!K110+MAX(145,K$2*вспомогат!$J$5)</f>
        <v>960.5454545454545</v>
      </c>
      <c r="L110" s="96">
        <f>Odessa!L110+MAX(145,L$2*вспомогат!$J$5)</f>
        <v>1154.0545454545454</v>
      </c>
      <c r="M110" s="96">
        <f>Odessa!M110+MAX(145,M$2*вспомогат!$J$5)</f>
        <v>1347.5636363636363</v>
      </c>
      <c r="N110" s="96">
        <f>Odessa!N110+MAX(145,N$2*вспомогат!$J$5)</f>
        <v>1541.0727272727272</v>
      </c>
      <c r="O110" s="96">
        <f>Odessa!O110+MAX(145,O$2*вспомогат!$J$5)</f>
        <v>1734.5818181818181</v>
      </c>
      <c r="P110" s="96">
        <f>Odessa!P110+MAX(145,P$2*вспомогат!$J$5)</f>
        <v>1928.090909090909</v>
      </c>
      <c r="Q110" s="96">
        <f>Odessa!Q110+MAX(145,Q$2*вспомогат!$J$5)</f>
        <v>2071.6</v>
      </c>
      <c r="R110" s="96">
        <f>Odessa!R110+MAX(145,R$2*вспомогат!$J$5)</f>
        <v>2265.1090909090908</v>
      </c>
      <c r="S110" s="96">
        <f>Odessa!S110+MAX(145,S$2*вспомогат!$J$5)</f>
        <v>2458.6181818181817</v>
      </c>
      <c r="T110" s="96">
        <f>Odessa!T110+MAX(145,T$2*вспомогат!$J$5)</f>
        <v>2652.1272727272726</v>
      </c>
      <c r="U110" s="96">
        <f>Odessa!U110+MAX(145,U$2*вспомогат!$J$5)</f>
        <v>2845.6363636363635</v>
      </c>
      <c r="V110" s="96">
        <f>Odessa!V110+MAX(145,V$2*вспомогат!$J$5)</f>
        <v>3039.1454545454544</v>
      </c>
      <c r="W110" s="96">
        <f>Odessa!W110+MAX(145,W$2*вспомогат!$J$5)</f>
        <v>3232.6545454545453</v>
      </c>
      <c r="X110" s="96">
        <f>Odessa!X110+MAX(145,X$2*вспомогат!$J$5)</f>
        <v>3426.1636363636362</v>
      </c>
      <c r="Y110" s="96">
        <f>Odessa!Y110+MAX(145,Y$2*вспомогат!$J$5)</f>
        <v>3619.6727272727271</v>
      </c>
      <c r="Z110" s="96">
        <f>Odessa!Z110+MAX(145,Z$2*вспомогат!$J$5)</f>
        <v>3813.181818181818</v>
      </c>
    </row>
    <row r="111" spans="2:26">
      <c r="B111" s="121" t="s">
        <v>244</v>
      </c>
      <c r="C111" s="88" t="s">
        <v>103</v>
      </c>
      <c r="D111" s="89" t="s">
        <v>13</v>
      </c>
      <c r="E111" s="2"/>
      <c r="F111" s="2"/>
      <c r="G111" s="96">
        <f>Odessa!G111+MAX(145,G$2*вспомогат!$J$5)</f>
        <v>399.5090909090909</v>
      </c>
      <c r="H111" s="96">
        <f>Odessa!H111+MAX(145,H$2*вспомогат!$J$5)</f>
        <v>611.0181818181818</v>
      </c>
      <c r="I111" s="96">
        <f>Odessa!I111+MAX(145,I$2*вспомогат!$J$5)</f>
        <v>822.5272727272727</v>
      </c>
      <c r="J111" s="96">
        <f>Odessa!J111+MAX(145,J$2*вспомогат!$J$5)</f>
        <v>1034.0363636363636</v>
      </c>
      <c r="K111" s="96">
        <f>Odessa!K111+MAX(145,K$2*вспомогат!$J$5)</f>
        <v>1225.5454545454545</v>
      </c>
      <c r="L111" s="96">
        <f>Odessa!L111+MAX(145,L$2*вспомогат!$J$5)</f>
        <v>1472.0545454545454</v>
      </c>
      <c r="M111" s="96">
        <f>Odessa!M111+MAX(145,M$2*вспомогат!$J$5)</f>
        <v>1718.5636363636363</v>
      </c>
      <c r="N111" s="96">
        <f>Odessa!N111+MAX(145,N$2*вспомогат!$J$5)</f>
        <v>1965.0727272727272</v>
      </c>
      <c r="O111" s="96">
        <f>Odessa!O111+MAX(145,O$2*вспомогат!$J$5)</f>
        <v>2211.5818181818181</v>
      </c>
      <c r="P111" s="96">
        <f>Odessa!P111+MAX(145,P$2*вспомогат!$J$5)</f>
        <v>2458.090909090909</v>
      </c>
      <c r="Q111" s="96">
        <f>Odessa!Q111+MAX(145,Q$2*вспомогат!$J$5)</f>
        <v>2654.6</v>
      </c>
      <c r="R111" s="96">
        <f>Odessa!R111+MAX(145,R$2*вспомогат!$J$5)</f>
        <v>2901.1090909090908</v>
      </c>
      <c r="S111" s="96">
        <f>Odessa!S111+MAX(145,S$2*вспомогат!$J$5)</f>
        <v>3147.6181818181817</v>
      </c>
      <c r="T111" s="96">
        <f>Odessa!T111+MAX(145,T$2*вспомогат!$J$5)</f>
        <v>3394.1272727272726</v>
      </c>
      <c r="U111" s="96">
        <f>Odessa!U111+MAX(145,U$2*вспомогат!$J$5)</f>
        <v>3640.6363636363635</v>
      </c>
      <c r="V111" s="96">
        <f>Odessa!V111+MAX(145,V$2*вспомогат!$J$5)</f>
        <v>3887.1454545454544</v>
      </c>
      <c r="W111" s="96">
        <f>Odessa!W111+MAX(145,W$2*вспомогат!$J$5)</f>
        <v>4133.6545454545449</v>
      </c>
      <c r="X111" s="96">
        <f>Odessa!X111+MAX(145,X$2*вспомогат!$J$5)</f>
        <v>4380.1636363636362</v>
      </c>
      <c r="Y111" s="96">
        <f>Odessa!Y111+MAX(145,Y$2*вспомогат!$J$5)</f>
        <v>4626.6727272727276</v>
      </c>
      <c r="Z111" s="96">
        <f>Odessa!Z111+MAX(145,Z$2*вспомогат!$J$5)</f>
        <v>4873.181818181818</v>
      </c>
    </row>
    <row r="112" spans="2:26">
      <c r="B112" s="121" t="s">
        <v>245</v>
      </c>
      <c r="C112" s="121" t="s">
        <v>22</v>
      </c>
      <c r="D112" s="89" t="s">
        <v>230</v>
      </c>
      <c r="E112" s="2"/>
      <c r="F112" s="2"/>
      <c r="G112" s="96" t="e">
        <f>Odessa!G112+MAX(145,G$2*вспомогат!$J$5)</f>
        <v>#VALUE!</v>
      </c>
      <c r="H112" s="96" t="e">
        <f>Odessa!H112+MAX(145,H$2*вспомогат!$J$5)</f>
        <v>#VALUE!</v>
      </c>
      <c r="I112" s="96" t="e">
        <f>Odessa!I112+MAX(145,I$2*вспомогат!$J$5)</f>
        <v>#VALUE!</v>
      </c>
      <c r="J112" s="96" t="e">
        <f>Odessa!J112+MAX(145,J$2*вспомогат!$J$5)</f>
        <v>#VALUE!</v>
      </c>
      <c r="K112" s="96" t="e">
        <f>Odessa!K112+MAX(145,K$2*вспомогат!$J$5)</f>
        <v>#VALUE!</v>
      </c>
      <c r="L112" s="96" t="e">
        <f>Odessa!L112+MAX(145,L$2*вспомогат!$J$5)</f>
        <v>#VALUE!</v>
      </c>
      <c r="M112" s="96" t="e">
        <f>Odessa!M112+MAX(145,M$2*вспомогат!$J$5)</f>
        <v>#VALUE!</v>
      </c>
      <c r="N112" s="96" t="e">
        <f>Odessa!N112+MAX(145,N$2*вспомогат!$J$5)</f>
        <v>#VALUE!</v>
      </c>
      <c r="O112" s="96" t="e">
        <f>Odessa!O112+MAX(145,O$2*вспомогат!$J$5)</f>
        <v>#VALUE!</v>
      </c>
      <c r="P112" s="96" t="e">
        <f>Odessa!P112+MAX(145,P$2*вспомогат!$J$5)</f>
        <v>#VALUE!</v>
      </c>
      <c r="Q112" s="96" t="e">
        <f>Odessa!Q112+MAX(145,Q$2*вспомогат!$J$5)</f>
        <v>#VALUE!</v>
      </c>
      <c r="R112" s="96" t="e">
        <f>Odessa!R112+MAX(145,R$2*вспомогат!$J$5)</f>
        <v>#VALUE!</v>
      </c>
      <c r="S112" s="96" t="e">
        <f>Odessa!S112+MAX(145,S$2*вспомогат!$J$5)</f>
        <v>#VALUE!</v>
      </c>
      <c r="T112" s="96" t="e">
        <f>Odessa!T112+MAX(145,T$2*вспомогат!$J$5)</f>
        <v>#VALUE!</v>
      </c>
      <c r="U112" s="96" t="e">
        <f>Odessa!U112+MAX(145,U$2*вспомогат!$J$5)</f>
        <v>#VALUE!</v>
      </c>
      <c r="V112" s="96" t="e">
        <f>Odessa!V112+MAX(145,V$2*вспомогат!$J$5)</f>
        <v>#VALUE!</v>
      </c>
      <c r="W112" s="96" t="e">
        <f>Odessa!W112+MAX(145,W$2*вспомогат!$J$5)</f>
        <v>#VALUE!</v>
      </c>
      <c r="X112" s="96" t="e">
        <f>Odessa!X112+MAX(145,X$2*вспомогат!$J$5)</f>
        <v>#VALUE!</v>
      </c>
      <c r="Y112" s="96" t="e">
        <f>Odessa!Y112+MAX(145,Y$2*вспомогат!$J$5)</f>
        <v>#VALUE!</v>
      </c>
      <c r="Z112" s="96" t="e">
        <f>Odessa!Z112+MAX(145,Z$2*вспомогат!$J$5)</f>
        <v>#VALUE!</v>
      </c>
    </row>
    <row r="113" spans="2:26">
      <c r="B113" s="121" t="s">
        <v>269</v>
      </c>
      <c r="C113" s="121" t="s">
        <v>270</v>
      </c>
      <c r="D113" s="89" t="s">
        <v>230</v>
      </c>
      <c r="E113" s="2"/>
      <c r="F113" s="2"/>
      <c r="G113" s="96" t="e">
        <f>Odessa!G113+MAX(145,G$2*вспомогат!$J$5)</f>
        <v>#VALUE!</v>
      </c>
      <c r="H113" s="96" t="e">
        <f>Odessa!H113+MAX(145,H$2*вспомогат!$J$5)</f>
        <v>#VALUE!</v>
      </c>
      <c r="I113" s="96" t="e">
        <f>Odessa!I113+MAX(145,I$2*вспомогат!$J$5)</f>
        <v>#VALUE!</v>
      </c>
      <c r="J113" s="96" t="e">
        <f>Odessa!J113+MAX(145,J$2*вспомогат!$J$5)</f>
        <v>#VALUE!</v>
      </c>
      <c r="K113" s="96" t="e">
        <f>Odessa!K113+MAX(145,K$2*вспомогат!$J$5)</f>
        <v>#VALUE!</v>
      </c>
      <c r="L113" s="96" t="e">
        <f>Odessa!L113+MAX(145,L$2*вспомогат!$J$5)</f>
        <v>#VALUE!</v>
      </c>
      <c r="M113" s="96" t="e">
        <f>Odessa!M113+MAX(145,M$2*вспомогат!$J$5)</f>
        <v>#VALUE!</v>
      </c>
      <c r="N113" s="96" t="e">
        <f>Odessa!N113+MAX(145,N$2*вспомогат!$J$5)</f>
        <v>#VALUE!</v>
      </c>
      <c r="O113" s="96" t="e">
        <f>Odessa!O113+MAX(145,O$2*вспомогат!$J$5)</f>
        <v>#VALUE!</v>
      </c>
      <c r="P113" s="96" t="e">
        <f>Odessa!P113+MAX(145,P$2*вспомогат!$J$5)</f>
        <v>#VALUE!</v>
      </c>
      <c r="Q113" s="96" t="e">
        <f>Odessa!Q113+MAX(145,Q$2*вспомогат!$J$5)</f>
        <v>#VALUE!</v>
      </c>
      <c r="R113" s="96" t="e">
        <f>Odessa!R113+MAX(145,R$2*вспомогат!$J$5)</f>
        <v>#VALUE!</v>
      </c>
      <c r="S113" s="96" t="e">
        <f>Odessa!S113+MAX(145,S$2*вспомогат!$J$5)</f>
        <v>#VALUE!</v>
      </c>
      <c r="T113" s="96" t="e">
        <f>Odessa!T113+MAX(145,T$2*вспомогат!$J$5)</f>
        <v>#VALUE!</v>
      </c>
      <c r="U113" s="96" t="e">
        <f>Odessa!U113+MAX(145,U$2*вспомогат!$J$5)</f>
        <v>#VALUE!</v>
      </c>
      <c r="V113" s="96" t="e">
        <f>Odessa!V113+MAX(145,V$2*вспомогат!$J$5)</f>
        <v>#VALUE!</v>
      </c>
      <c r="W113" s="96" t="e">
        <f>Odessa!W113+MAX(145,W$2*вспомогат!$J$5)</f>
        <v>#VALUE!</v>
      </c>
      <c r="X113" s="96" t="e">
        <f>Odessa!X113+MAX(145,X$2*вспомогат!$J$5)</f>
        <v>#VALUE!</v>
      </c>
      <c r="Y113" s="96" t="e">
        <f>Odessa!Y113+MAX(145,Y$2*вспомогат!$J$5)</f>
        <v>#VALUE!</v>
      </c>
      <c r="Z113" s="96" t="e">
        <f>Odessa!Z113+MAX(145,Z$2*вспомогат!$J$5)</f>
        <v>#VALUE!</v>
      </c>
    </row>
    <row r="114" spans="2:26">
      <c r="B114" s="12" t="s">
        <v>57</v>
      </c>
      <c r="C114" s="12" t="s">
        <v>58</v>
      </c>
      <c r="D114" s="89" t="s">
        <v>230</v>
      </c>
      <c r="E114" s="2"/>
      <c r="F114" s="2"/>
      <c r="G114" s="96" t="e">
        <f>Odessa!G114+MAX(145,G$2*вспомогат!$J$5)</f>
        <v>#VALUE!</v>
      </c>
      <c r="H114" s="96" t="e">
        <f>Odessa!H114+MAX(145,H$2*вспомогат!$J$5)</f>
        <v>#VALUE!</v>
      </c>
      <c r="I114" s="96" t="e">
        <f>Odessa!I114+MAX(145,I$2*вспомогат!$J$5)</f>
        <v>#VALUE!</v>
      </c>
      <c r="J114" s="96" t="e">
        <f>Odessa!J114+MAX(145,J$2*вспомогат!$J$5)</f>
        <v>#VALUE!</v>
      </c>
      <c r="K114" s="96" t="e">
        <f>Odessa!K114+MAX(145,K$2*вспомогат!$J$5)</f>
        <v>#VALUE!</v>
      </c>
      <c r="L114" s="96" t="e">
        <f>Odessa!L114+MAX(145,L$2*вспомогат!$J$5)</f>
        <v>#VALUE!</v>
      </c>
      <c r="M114" s="96" t="e">
        <f>Odessa!M114+MAX(145,M$2*вспомогат!$J$5)</f>
        <v>#VALUE!</v>
      </c>
      <c r="N114" s="96" t="e">
        <f>Odessa!N114+MAX(145,N$2*вспомогат!$J$5)</f>
        <v>#VALUE!</v>
      </c>
      <c r="O114" s="96" t="e">
        <f>Odessa!O114+MAX(145,O$2*вспомогат!$J$5)</f>
        <v>#VALUE!</v>
      </c>
      <c r="P114" s="96" t="e">
        <f>Odessa!P114+MAX(145,P$2*вспомогат!$J$5)</f>
        <v>#VALUE!</v>
      </c>
      <c r="Q114" s="96" t="e">
        <f>Odessa!Q114+MAX(145,Q$2*вспомогат!$J$5)</f>
        <v>#VALUE!</v>
      </c>
      <c r="R114" s="96" t="e">
        <f>Odessa!R114+MAX(145,R$2*вспомогат!$J$5)</f>
        <v>#VALUE!</v>
      </c>
      <c r="S114" s="96" t="e">
        <f>Odessa!S114+MAX(145,S$2*вспомогат!$J$5)</f>
        <v>#VALUE!</v>
      </c>
      <c r="T114" s="96" t="e">
        <f>Odessa!T114+MAX(145,T$2*вспомогат!$J$5)</f>
        <v>#VALUE!</v>
      </c>
      <c r="U114" s="96" t="e">
        <f>Odessa!U114+MAX(145,U$2*вспомогат!$J$5)</f>
        <v>#VALUE!</v>
      </c>
      <c r="V114" s="96" t="e">
        <f>Odessa!V114+MAX(145,V$2*вспомогат!$J$5)</f>
        <v>#VALUE!</v>
      </c>
      <c r="W114" s="96" t="e">
        <f>Odessa!W114+MAX(145,W$2*вспомогат!$J$5)</f>
        <v>#VALUE!</v>
      </c>
      <c r="X114" s="96" t="e">
        <f>Odessa!X114+MAX(145,X$2*вспомогат!$J$5)</f>
        <v>#VALUE!</v>
      </c>
      <c r="Y114" s="96" t="e">
        <f>Odessa!Y114+MAX(145,Y$2*вспомогат!$J$5)</f>
        <v>#VALUE!</v>
      </c>
      <c r="Z114" s="96" t="e">
        <f>Odessa!Z114+MAX(145,Z$2*вспомогат!$J$5)</f>
        <v>#VALUE!</v>
      </c>
    </row>
    <row r="115" spans="2:26">
      <c r="B115" s="121" t="s">
        <v>246</v>
      </c>
      <c r="C115" s="121" t="s">
        <v>22</v>
      </c>
      <c r="D115" s="15" t="s">
        <v>9</v>
      </c>
      <c r="E115" s="2"/>
      <c r="F115" s="2"/>
      <c r="G115" s="96">
        <f>Odessa!G115+MAX(145,G$2*вспомогат!$J$5)</f>
        <v>444.6</v>
      </c>
      <c r="H115" s="96">
        <f>Odessa!H115+MAX(145,H$2*вспомогат!$J$5)</f>
        <v>701.2</v>
      </c>
      <c r="I115" s="96">
        <f>Odessa!I115+MAX(145,I$2*вспомогат!$J$5)</f>
        <v>957.8</v>
      </c>
      <c r="J115" s="96">
        <f>Odessa!J115+MAX(145,J$2*вспомогат!$J$5)</f>
        <v>1214.4000000000001</v>
      </c>
      <c r="K115" s="96">
        <f>Odessa!K115+MAX(145,K$2*вспомогат!$J$5)</f>
        <v>1451</v>
      </c>
      <c r="L115" s="96">
        <f>Odessa!L115+MAX(145,L$2*вспомогат!$J$5)</f>
        <v>1742.6</v>
      </c>
      <c r="M115" s="96">
        <f>Odessa!M115+MAX(145,M$2*вспомогат!$J$5)</f>
        <v>2034.1999999999998</v>
      </c>
      <c r="N115" s="96">
        <f>Odessa!N115+MAX(145,N$2*вспомогат!$J$5)</f>
        <v>2325.8000000000002</v>
      </c>
      <c r="O115" s="96">
        <f>Odessa!O115+MAX(145,O$2*вспомогат!$J$5)</f>
        <v>2617.4</v>
      </c>
      <c r="P115" s="96">
        <f>Odessa!P115+MAX(145,P$2*вспомогат!$J$5)</f>
        <v>2909</v>
      </c>
      <c r="Q115" s="96">
        <f>Odessa!Q115+MAX(145,Q$2*вспомогат!$J$5)</f>
        <v>3150.6</v>
      </c>
      <c r="R115" s="96">
        <f>Odessa!R115+MAX(145,R$2*вспомогат!$J$5)</f>
        <v>3442.2</v>
      </c>
      <c r="S115" s="96">
        <f>Odessa!S115+MAX(145,S$2*вспомогат!$J$5)</f>
        <v>3733.8</v>
      </c>
      <c r="T115" s="96">
        <f>Odessa!T115+MAX(145,T$2*вспомогат!$J$5)</f>
        <v>4025.3999999999996</v>
      </c>
      <c r="U115" s="96">
        <f>Odessa!U115+MAX(145,U$2*вспомогат!$J$5)</f>
        <v>4317</v>
      </c>
      <c r="V115" s="96">
        <f>Odessa!V115+MAX(145,V$2*вспомогат!$J$5)</f>
        <v>4608.6000000000004</v>
      </c>
      <c r="W115" s="96">
        <f>Odessa!W115+MAX(145,W$2*вспомогат!$J$5)</f>
        <v>4900.2</v>
      </c>
      <c r="X115" s="96">
        <f>Odessa!X115+MAX(145,X$2*вспомогат!$J$5)</f>
        <v>5191.8</v>
      </c>
      <c r="Y115" s="96">
        <f>Odessa!Y115+MAX(145,Y$2*вспомогат!$J$5)</f>
        <v>5483.4</v>
      </c>
      <c r="Z115" s="96">
        <f>Odessa!Z115+MAX(145,Z$2*вспомогат!$J$5)</f>
        <v>5775</v>
      </c>
    </row>
    <row r="116" spans="2:26">
      <c r="B116" s="121" t="s">
        <v>271</v>
      </c>
      <c r="C116" s="121" t="s">
        <v>197</v>
      </c>
      <c r="D116" s="89" t="s">
        <v>230</v>
      </c>
      <c r="E116" s="2"/>
      <c r="F116" s="2"/>
      <c r="G116" s="96" t="e">
        <f>Odessa!G116+MAX(145,G$2*вспомогат!$J$5)</f>
        <v>#VALUE!</v>
      </c>
      <c r="H116" s="96" t="e">
        <f>Odessa!H116+MAX(145,H$2*вспомогат!$J$5)</f>
        <v>#VALUE!</v>
      </c>
      <c r="I116" s="96" t="e">
        <f>Odessa!I116+MAX(145,I$2*вспомогат!$J$5)</f>
        <v>#VALUE!</v>
      </c>
      <c r="J116" s="96" t="e">
        <f>Odessa!J116+MAX(145,J$2*вспомогат!$J$5)</f>
        <v>#VALUE!</v>
      </c>
      <c r="K116" s="96" t="e">
        <f>Odessa!K116+MAX(145,K$2*вспомогат!$J$5)</f>
        <v>#VALUE!</v>
      </c>
      <c r="L116" s="96" t="e">
        <f>Odessa!L116+MAX(145,L$2*вспомогат!$J$5)</f>
        <v>#VALUE!</v>
      </c>
      <c r="M116" s="96" t="e">
        <f>Odessa!M116+MAX(145,M$2*вспомогат!$J$5)</f>
        <v>#VALUE!</v>
      </c>
      <c r="N116" s="96" t="e">
        <f>Odessa!N116+MAX(145,N$2*вспомогат!$J$5)</f>
        <v>#VALUE!</v>
      </c>
      <c r="O116" s="96" t="e">
        <f>Odessa!O116+MAX(145,O$2*вспомогат!$J$5)</f>
        <v>#VALUE!</v>
      </c>
      <c r="P116" s="96" t="e">
        <f>Odessa!P116+MAX(145,P$2*вспомогат!$J$5)</f>
        <v>#VALUE!</v>
      </c>
      <c r="Q116" s="96" t="e">
        <f>Odessa!Q116+MAX(145,Q$2*вспомогат!$J$5)</f>
        <v>#VALUE!</v>
      </c>
      <c r="R116" s="96" t="e">
        <f>Odessa!R116+MAX(145,R$2*вспомогат!$J$5)</f>
        <v>#VALUE!</v>
      </c>
      <c r="S116" s="96" t="e">
        <f>Odessa!S116+MAX(145,S$2*вспомогат!$J$5)</f>
        <v>#VALUE!</v>
      </c>
      <c r="T116" s="96" t="e">
        <f>Odessa!T116+MAX(145,T$2*вспомогат!$J$5)</f>
        <v>#VALUE!</v>
      </c>
      <c r="U116" s="96" t="e">
        <f>Odessa!U116+MAX(145,U$2*вспомогат!$J$5)</f>
        <v>#VALUE!</v>
      </c>
      <c r="V116" s="96" t="e">
        <f>Odessa!V116+MAX(145,V$2*вспомогат!$J$5)</f>
        <v>#VALUE!</v>
      </c>
      <c r="W116" s="96" t="e">
        <f>Odessa!W116+MAX(145,W$2*вспомогат!$J$5)</f>
        <v>#VALUE!</v>
      </c>
      <c r="X116" s="96" t="e">
        <f>Odessa!X116+MAX(145,X$2*вспомогат!$J$5)</f>
        <v>#VALUE!</v>
      </c>
      <c r="Y116" s="96" t="e">
        <f>Odessa!Y116+MAX(145,Y$2*вспомогат!$J$5)</f>
        <v>#VALUE!</v>
      </c>
      <c r="Z116" s="96" t="e">
        <f>Odessa!Z116+MAX(145,Z$2*вспомогат!$J$5)</f>
        <v>#VALUE!</v>
      </c>
    </row>
    <row r="117" spans="2:26">
      <c r="B117" s="121" t="s">
        <v>248</v>
      </c>
      <c r="C117" s="88" t="s">
        <v>103</v>
      </c>
      <c r="D117" s="89" t="s">
        <v>13</v>
      </c>
      <c r="E117" s="2"/>
      <c r="F117" s="2"/>
      <c r="G117" s="96">
        <f>Odessa!G117+MAX(145,G$2*вспомогат!$J$5)</f>
        <v>422.5090909090909</v>
      </c>
      <c r="H117" s="96">
        <f>Odessa!H117+MAX(145,H$2*вспомогат!$J$5)</f>
        <v>657.0181818181818</v>
      </c>
      <c r="I117" s="96">
        <f>Odessa!I117+MAX(145,I$2*вспомогат!$J$5)</f>
        <v>891.5272727272727</v>
      </c>
      <c r="J117" s="96">
        <f>Odessa!J117+MAX(145,J$2*вспомогат!$J$5)</f>
        <v>1126.0363636363636</v>
      </c>
      <c r="K117" s="96">
        <f>Odessa!K117+MAX(145,K$2*вспомогат!$J$5)</f>
        <v>1340.5454545454545</v>
      </c>
      <c r="L117" s="96">
        <f>Odessa!L117+MAX(145,L$2*вспомогат!$J$5)</f>
        <v>1610.0545454545454</v>
      </c>
      <c r="M117" s="96">
        <f>Odessa!M117+MAX(145,M$2*вспомогат!$J$5)</f>
        <v>1879.5636363636363</v>
      </c>
      <c r="N117" s="96">
        <f>Odessa!N117+MAX(145,N$2*вспомогат!$J$5)</f>
        <v>2149.0727272727272</v>
      </c>
      <c r="O117" s="96">
        <f>Odessa!O117+MAX(145,O$2*вспомогат!$J$5)</f>
        <v>2418.5818181818181</v>
      </c>
      <c r="P117" s="96">
        <f>Odessa!P117+MAX(145,P$2*вспомогат!$J$5)</f>
        <v>2688.090909090909</v>
      </c>
      <c r="Q117" s="96">
        <f>Odessa!Q117+MAX(145,Q$2*вспомогат!$J$5)</f>
        <v>2907.6</v>
      </c>
      <c r="R117" s="96">
        <f>Odessa!R117+MAX(145,R$2*вспомогат!$J$5)</f>
        <v>3177.1090909090908</v>
      </c>
      <c r="S117" s="96">
        <f>Odessa!S117+MAX(145,S$2*вспомогат!$J$5)</f>
        <v>3446.6181818181817</v>
      </c>
      <c r="T117" s="96">
        <f>Odessa!T117+MAX(145,T$2*вспомогат!$J$5)</f>
        <v>3716.1272727272726</v>
      </c>
      <c r="U117" s="96">
        <f>Odessa!U117+MAX(145,U$2*вспомогат!$J$5)</f>
        <v>3985.6363636363635</v>
      </c>
      <c r="V117" s="96">
        <f>Odessa!V117+MAX(145,V$2*вспомогат!$J$5)</f>
        <v>4255.1454545454544</v>
      </c>
      <c r="W117" s="96">
        <f>Odessa!W117+MAX(145,W$2*вспомогат!$J$5)</f>
        <v>4524.6545454545449</v>
      </c>
      <c r="X117" s="96">
        <f>Odessa!X117+MAX(145,X$2*вспомогат!$J$5)</f>
        <v>4794.1636363636362</v>
      </c>
      <c r="Y117" s="96">
        <f>Odessa!Y117+MAX(145,Y$2*вспомогат!$J$5)</f>
        <v>5063.6727272727276</v>
      </c>
      <c r="Z117" s="96">
        <f>Odessa!Z117+MAX(145,Z$2*вспомогат!$J$5)</f>
        <v>5333.181818181818</v>
      </c>
    </row>
    <row r="118" spans="2:26">
      <c r="B118" s="128" t="s">
        <v>233</v>
      </c>
      <c r="C118" s="88" t="s">
        <v>75</v>
      </c>
      <c r="D118" s="89" t="s">
        <v>230</v>
      </c>
      <c r="E118" s="2"/>
      <c r="F118" s="2"/>
      <c r="G118" s="96" t="e">
        <f>Odessa!G118+MAX(145,G$2*вспомогат!$J$5)</f>
        <v>#VALUE!</v>
      </c>
      <c r="H118" s="96" t="e">
        <f>Odessa!H118+MAX(145,H$2*вспомогат!$J$5)</f>
        <v>#VALUE!</v>
      </c>
      <c r="I118" s="96" t="e">
        <f>Odessa!I118+MAX(145,I$2*вспомогат!$J$5)</f>
        <v>#VALUE!</v>
      </c>
      <c r="J118" s="96" t="e">
        <f>Odessa!J118+MAX(145,J$2*вспомогат!$J$5)</f>
        <v>#VALUE!</v>
      </c>
      <c r="K118" s="96" t="e">
        <f>Odessa!K118+MAX(145,K$2*вспомогат!$J$5)</f>
        <v>#VALUE!</v>
      </c>
      <c r="L118" s="96" t="e">
        <f>Odessa!L118+MAX(145,L$2*вспомогат!$J$5)</f>
        <v>#VALUE!</v>
      </c>
      <c r="M118" s="96" t="e">
        <f>Odessa!M118+MAX(145,M$2*вспомогат!$J$5)</f>
        <v>#VALUE!</v>
      </c>
      <c r="N118" s="96" t="e">
        <f>Odessa!N118+MAX(145,N$2*вспомогат!$J$5)</f>
        <v>#VALUE!</v>
      </c>
      <c r="O118" s="96" t="e">
        <f>Odessa!O118+MAX(145,O$2*вспомогат!$J$5)</f>
        <v>#VALUE!</v>
      </c>
      <c r="P118" s="96" t="e">
        <f>Odessa!P118+MAX(145,P$2*вспомогат!$J$5)</f>
        <v>#VALUE!</v>
      </c>
      <c r="Q118" s="96" t="e">
        <f>Odessa!Q118+MAX(145,Q$2*вспомогат!$J$5)</f>
        <v>#VALUE!</v>
      </c>
      <c r="R118" s="96" t="e">
        <f>Odessa!R118+MAX(145,R$2*вспомогат!$J$5)</f>
        <v>#VALUE!</v>
      </c>
      <c r="S118" s="96" t="e">
        <f>Odessa!S118+MAX(145,S$2*вспомогат!$J$5)</f>
        <v>#VALUE!</v>
      </c>
      <c r="T118" s="96" t="e">
        <f>Odessa!T118+MAX(145,T$2*вспомогат!$J$5)</f>
        <v>#VALUE!</v>
      </c>
      <c r="U118" s="96" t="e">
        <f>Odessa!U118+MAX(145,U$2*вспомогат!$J$5)</f>
        <v>#VALUE!</v>
      </c>
      <c r="V118" s="96" t="e">
        <f>Odessa!V118+MAX(145,V$2*вспомогат!$J$5)</f>
        <v>#VALUE!</v>
      </c>
      <c r="W118" s="96" t="e">
        <f>Odessa!W118+MAX(145,W$2*вспомогат!$J$5)</f>
        <v>#VALUE!</v>
      </c>
      <c r="X118" s="96" t="e">
        <f>Odessa!X118+MAX(145,X$2*вспомогат!$J$5)</f>
        <v>#VALUE!</v>
      </c>
      <c r="Y118" s="96" t="e">
        <f>Odessa!Y118+MAX(145,Y$2*вспомогат!$J$5)</f>
        <v>#VALUE!</v>
      </c>
      <c r="Z118" s="96" t="e">
        <f>Odessa!Z118+MAX(145,Z$2*вспомогат!$J$5)</f>
        <v>#VALUE!</v>
      </c>
    </row>
    <row r="119" spans="2:26">
      <c r="B119" s="121" t="s">
        <v>249</v>
      </c>
      <c r="C119" s="88" t="s">
        <v>103</v>
      </c>
      <c r="D119" s="89" t="s">
        <v>13</v>
      </c>
      <c r="E119" s="2"/>
      <c r="F119" s="2"/>
      <c r="G119" s="96">
        <f>Odessa!G119+MAX(145,G$2*вспомогат!$J$5)</f>
        <v>367.5090909090909</v>
      </c>
      <c r="H119" s="96">
        <f>Odessa!H119+MAX(145,H$2*вспомогат!$J$5)</f>
        <v>547.0181818181818</v>
      </c>
      <c r="I119" s="96">
        <f>Odessa!I119+MAX(145,I$2*вспомогат!$J$5)</f>
        <v>726.5272727272727</v>
      </c>
      <c r="J119" s="96">
        <f>Odessa!J119+MAX(145,J$2*вспомогат!$J$5)</f>
        <v>906.0363636363636</v>
      </c>
      <c r="K119" s="96">
        <f>Odessa!K119+MAX(145,K$2*вспомогат!$J$5)</f>
        <v>1065.5454545454545</v>
      </c>
      <c r="L119" s="96">
        <f>Odessa!L119+MAX(145,L$2*вспомогат!$J$5)</f>
        <v>1280.0545454545454</v>
      </c>
      <c r="M119" s="96">
        <f>Odessa!M119+MAX(145,M$2*вспомогат!$J$5)</f>
        <v>1494.5636363636363</v>
      </c>
      <c r="N119" s="96">
        <f>Odessa!N119+MAX(145,N$2*вспомогат!$J$5)</f>
        <v>1709.0727272727272</v>
      </c>
      <c r="O119" s="96">
        <f>Odessa!O119+MAX(145,O$2*вспомогат!$J$5)</f>
        <v>1923.5818181818181</v>
      </c>
      <c r="P119" s="96">
        <f>Odessa!P119+MAX(145,P$2*вспомогат!$J$5)</f>
        <v>2138.090909090909</v>
      </c>
      <c r="Q119" s="96">
        <f>Odessa!Q119+MAX(145,Q$2*вспомогат!$J$5)</f>
        <v>2302.6</v>
      </c>
      <c r="R119" s="96">
        <f>Odessa!R119+MAX(145,R$2*вспомогат!$J$5)</f>
        <v>2517.1090909090908</v>
      </c>
      <c r="S119" s="96">
        <f>Odessa!S119+MAX(145,S$2*вспомогат!$J$5)</f>
        <v>2731.6181818181817</v>
      </c>
      <c r="T119" s="96">
        <f>Odessa!T119+MAX(145,T$2*вспомогат!$J$5)</f>
        <v>2946.1272727272726</v>
      </c>
      <c r="U119" s="96">
        <f>Odessa!U119+MAX(145,U$2*вспомогат!$J$5)</f>
        <v>3160.6363636363635</v>
      </c>
      <c r="V119" s="96">
        <f>Odessa!V119+MAX(145,V$2*вспомогат!$J$5)</f>
        <v>3375.1454545454544</v>
      </c>
      <c r="W119" s="96">
        <f>Odessa!W119+MAX(145,W$2*вспомогат!$J$5)</f>
        <v>3589.6545454545453</v>
      </c>
      <c r="X119" s="96">
        <f>Odessa!X119+MAX(145,X$2*вспомогат!$J$5)</f>
        <v>3804.1636363636362</v>
      </c>
      <c r="Y119" s="96">
        <f>Odessa!Y119+MAX(145,Y$2*вспомогат!$J$5)</f>
        <v>4018.6727272727271</v>
      </c>
      <c r="Z119" s="96">
        <f>Odessa!Z119+MAX(145,Z$2*вспомогат!$J$5)</f>
        <v>4233.181818181818</v>
      </c>
    </row>
    <row r="120" spans="2:26">
      <c r="B120" s="121" t="s">
        <v>272</v>
      </c>
      <c r="C120" s="121" t="s">
        <v>273</v>
      </c>
      <c r="D120" s="89" t="s">
        <v>230</v>
      </c>
      <c r="E120" s="2"/>
      <c r="F120" s="2"/>
      <c r="G120" s="96" t="e">
        <f>Odessa!G120+MAX(145,G$2*вспомогат!$J$5)</f>
        <v>#VALUE!</v>
      </c>
      <c r="H120" s="96" t="e">
        <f>Odessa!H120+MAX(145,H$2*вспомогат!$J$5)</f>
        <v>#VALUE!</v>
      </c>
      <c r="I120" s="96" t="e">
        <f>Odessa!I120+MAX(145,I$2*вспомогат!$J$5)</f>
        <v>#VALUE!</v>
      </c>
      <c r="J120" s="96" t="e">
        <f>Odessa!J120+MAX(145,J$2*вспомогат!$J$5)</f>
        <v>#VALUE!</v>
      </c>
      <c r="K120" s="96" t="e">
        <f>Odessa!K120+MAX(145,K$2*вспомогат!$J$5)</f>
        <v>#VALUE!</v>
      </c>
      <c r="L120" s="96" t="e">
        <f>Odessa!L120+MAX(145,L$2*вспомогат!$J$5)</f>
        <v>#VALUE!</v>
      </c>
      <c r="M120" s="96" t="e">
        <f>Odessa!M120+MAX(145,M$2*вспомогат!$J$5)</f>
        <v>#VALUE!</v>
      </c>
      <c r="N120" s="96" t="e">
        <f>Odessa!N120+MAX(145,N$2*вспомогат!$J$5)</f>
        <v>#VALUE!</v>
      </c>
      <c r="O120" s="96" t="e">
        <f>Odessa!O120+MAX(145,O$2*вспомогат!$J$5)</f>
        <v>#VALUE!</v>
      </c>
      <c r="P120" s="96" t="e">
        <f>Odessa!P120+MAX(145,P$2*вспомогат!$J$5)</f>
        <v>#VALUE!</v>
      </c>
      <c r="Q120" s="96" t="e">
        <f>Odessa!Q120+MAX(145,Q$2*вспомогат!$J$5)</f>
        <v>#VALUE!</v>
      </c>
      <c r="R120" s="96" t="e">
        <f>Odessa!R120+MAX(145,R$2*вспомогат!$J$5)</f>
        <v>#VALUE!</v>
      </c>
      <c r="S120" s="96" t="e">
        <f>Odessa!S120+MAX(145,S$2*вспомогат!$J$5)</f>
        <v>#VALUE!</v>
      </c>
      <c r="T120" s="96" t="e">
        <f>Odessa!T120+MAX(145,T$2*вспомогат!$J$5)</f>
        <v>#VALUE!</v>
      </c>
      <c r="U120" s="96" t="e">
        <f>Odessa!U120+MAX(145,U$2*вспомогат!$J$5)</f>
        <v>#VALUE!</v>
      </c>
      <c r="V120" s="96" t="e">
        <f>Odessa!V120+MAX(145,V$2*вспомогат!$J$5)</f>
        <v>#VALUE!</v>
      </c>
      <c r="W120" s="96" t="e">
        <f>Odessa!W120+MAX(145,W$2*вспомогат!$J$5)</f>
        <v>#VALUE!</v>
      </c>
      <c r="X120" s="96" t="e">
        <f>Odessa!X120+MAX(145,X$2*вспомогат!$J$5)</f>
        <v>#VALUE!</v>
      </c>
      <c r="Y120" s="96" t="e">
        <f>Odessa!Y120+MAX(145,Y$2*вспомогат!$J$5)</f>
        <v>#VALUE!</v>
      </c>
      <c r="Z120" s="96" t="e">
        <f>Odessa!Z120+MAX(145,Z$2*вспомогат!$J$5)</f>
        <v>#VALUE!</v>
      </c>
    </row>
    <row r="121" spans="2:26">
      <c r="B121" s="121" t="s">
        <v>250</v>
      </c>
      <c r="C121" s="121" t="s">
        <v>22</v>
      </c>
      <c r="D121" s="15" t="s">
        <v>9</v>
      </c>
      <c r="E121" s="2"/>
      <c r="F121" s="2"/>
      <c r="G121" s="96">
        <f>Odessa!G121+MAX(145,G$2*вспомогат!$J$5)</f>
        <v>391.6</v>
      </c>
      <c r="H121" s="96">
        <f>Odessa!H121+MAX(145,H$2*вспомогат!$J$5)</f>
        <v>595.20000000000005</v>
      </c>
      <c r="I121" s="96">
        <f>Odessa!I121+MAX(145,I$2*вспомогат!$J$5)</f>
        <v>798.8</v>
      </c>
      <c r="J121" s="96">
        <f>Odessa!J121+MAX(145,J$2*вспомогат!$J$5)</f>
        <v>1002.4</v>
      </c>
      <c r="K121" s="96">
        <f>Odessa!K121+MAX(145,K$2*вспомогат!$J$5)</f>
        <v>1186</v>
      </c>
      <c r="L121" s="96">
        <f>Odessa!L121+MAX(145,L$2*вспомогат!$J$5)</f>
        <v>1424.6</v>
      </c>
      <c r="M121" s="96">
        <f>Odessa!M121+MAX(145,M$2*вспомогат!$J$5)</f>
        <v>1663.1999999999998</v>
      </c>
      <c r="N121" s="96">
        <f>Odessa!N121+MAX(145,N$2*вспомогат!$J$5)</f>
        <v>1901.8</v>
      </c>
      <c r="O121" s="96">
        <f>Odessa!O121+MAX(145,O$2*вспомогат!$J$5)</f>
        <v>2140.4</v>
      </c>
      <c r="P121" s="96">
        <f>Odessa!P121+MAX(145,P$2*вспомогат!$J$5)</f>
        <v>2379</v>
      </c>
      <c r="Q121" s="96">
        <f>Odessa!Q121+MAX(145,Q$2*вспомогат!$J$5)</f>
        <v>2567.6</v>
      </c>
      <c r="R121" s="96">
        <f>Odessa!R121+MAX(145,R$2*вспомогат!$J$5)</f>
        <v>2806.2</v>
      </c>
      <c r="S121" s="96">
        <f>Odessa!S121+MAX(145,S$2*вспомогат!$J$5)</f>
        <v>3044.8</v>
      </c>
      <c r="T121" s="96">
        <f>Odessa!T121+MAX(145,T$2*вспомогат!$J$5)</f>
        <v>3283.3999999999996</v>
      </c>
      <c r="U121" s="96">
        <f>Odessa!U121+MAX(145,U$2*вспомогат!$J$5)</f>
        <v>3522</v>
      </c>
      <c r="V121" s="96">
        <f>Odessa!V121+MAX(145,V$2*вспомогат!$J$5)</f>
        <v>3760.6</v>
      </c>
      <c r="W121" s="96">
        <f>Odessa!W121+MAX(145,W$2*вспомогат!$J$5)</f>
        <v>3999.2</v>
      </c>
      <c r="X121" s="96">
        <f>Odessa!X121+MAX(145,X$2*вспомогат!$J$5)</f>
        <v>4237.8</v>
      </c>
      <c r="Y121" s="96">
        <f>Odessa!Y121+MAX(145,Y$2*вспомогат!$J$5)</f>
        <v>4476.3999999999996</v>
      </c>
      <c r="Z121" s="96">
        <f>Odessa!Z121+MAX(145,Z$2*вспомогат!$J$5)</f>
        <v>4715</v>
      </c>
    </row>
    <row r="122" spans="2:26">
      <c r="B122" s="124" t="s">
        <v>251</v>
      </c>
      <c r="C122" s="88" t="s">
        <v>103</v>
      </c>
      <c r="D122" s="89" t="s">
        <v>13</v>
      </c>
      <c r="E122" s="2"/>
      <c r="F122" s="2"/>
      <c r="G122" s="96">
        <f>Odessa!G122+MAX(145,G$2*вспомогат!$J$5)</f>
        <v>373.5090909090909</v>
      </c>
      <c r="H122" s="96">
        <f>Odessa!H122+MAX(145,H$2*вспомогат!$J$5)</f>
        <v>559.0181818181818</v>
      </c>
      <c r="I122" s="96">
        <f>Odessa!I122+MAX(145,I$2*вспомогат!$J$5)</f>
        <v>744.5272727272727</v>
      </c>
      <c r="J122" s="96">
        <f>Odessa!J122+MAX(145,J$2*вспомогат!$J$5)</f>
        <v>930.0363636363636</v>
      </c>
      <c r="K122" s="96">
        <f>Odessa!K122+MAX(145,K$2*вспомогат!$J$5)</f>
        <v>1095.5454545454545</v>
      </c>
      <c r="L122" s="96">
        <f>Odessa!L122+MAX(145,L$2*вспомогат!$J$5)</f>
        <v>1316.0545454545454</v>
      </c>
      <c r="M122" s="96">
        <f>Odessa!M122+MAX(145,M$2*вспомогат!$J$5)</f>
        <v>1536.5636363636363</v>
      </c>
      <c r="N122" s="96">
        <f>Odessa!N122+MAX(145,N$2*вспомогат!$J$5)</f>
        <v>1757.0727272727272</v>
      </c>
      <c r="O122" s="96">
        <f>Odessa!O122+MAX(145,O$2*вспомогат!$J$5)</f>
        <v>1977.5818181818181</v>
      </c>
      <c r="P122" s="96">
        <f>Odessa!P122+MAX(145,P$2*вспомогат!$J$5)</f>
        <v>2198.090909090909</v>
      </c>
      <c r="Q122" s="96">
        <f>Odessa!Q122+MAX(145,Q$2*вспомогат!$J$5)</f>
        <v>2368.6</v>
      </c>
      <c r="R122" s="96">
        <f>Odessa!R122+MAX(145,R$2*вспомогат!$J$5)</f>
        <v>2589.1090909090908</v>
      </c>
      <c r="S122" s="96">
        <f>Odessa!S122+MAX(145,S$2*вспомогат!$J$5)</f>
        <v>2809.6181818181817</v>
      </c>
      <c r="T122" s="96">
        <f>Odessa!T122+MAX(145,T$2*вспомогат!$J$5)</f>
        <v>3030.1272727272726</v>
      </c>
      <c r="U122" s="96">
        <f>Odessa!U122+MAX(145,U$2*вспомогат!$J$5)</f>
        <v>3250.6363636363635</v>
      </c>
      <c r="V122" s="96">
        <f>Odessa!V122+MAX(145,V$2*вспомогат!$J$5)</f>
        <v>3471.1454545454544</v>
      </c>
      <c r="W122" s="96">
        <f>Odessa!W122+MAX(145,W$2*вспомогат!$J$5)</f>
        <v>3691.6545454545453</v>
      </c>
      <c r="X122" s="96">
        <f>Odessa!X122+MAX(145,X$2*вспомогат!$J$5)</f>
        <v>3912.1636363636362</v>
      </c>
      <c r="Y122" s="96">
        <f>Odessa!Y122+MAX(145,Y$2*вспомогат!$J$5)</f>
        <v>4132.6727272727276</v>
      </c>
      <c r="Z122" s="96">
        <f>Odessa!Z122+MAX(145,Z$2*вспомогат!$J$5)</f>
        <v>4353.181818181818</v>
      </c>
    </row>
    <row r="123" spans="2:26">
      <c r="B123" s="12" t="s">
        <v>104</v>
      </c>
      <c r="C123" s="88" t="s">
        <v>103</v>
      </c>
      <c r="D123" s="15" t="s">
        <v>9</v>
      </c>
      <c r="E123" s="2"/>
      <c r="F123" s="2"/>
      <c r="G123" s="96">
        <f>Odessa!G123+MAX(145,G$2*вспомогат!$J$5)</f>
        <v>378.6</v>
      </c>
      <c r="H123" s="96">
        <f>Odessa!H123+MAX(145,H$2*вспомогат!$J$5)</f>
        <v>569.20000000000005</v>
      </c>
      <c r="I123" s="96">
        <f>Odessa!I123+MAX(145,I$2*вспомогат!$J$5)</f>
        <v>759.8</v>
      </c>
      <c r="J123" s="96">
        <f>Odessa!J123+MAX(145,J$2*вспомогат!$J$5)</f>
        <v>950.4</v>
      </c>
      <c r="K123" s="96">
        <f>Odessa!K123+MAX(145,K$2*вспомогат!$J$5)</f>
        <v>1121</v>
      </c>
      <c r="L123" s="96">
        <f>Odessa!L123+MAX(145,L$2*вспомогат!$J$5)</f>
        <v>1346.6</v>
      </c>
      <c r="M123" s="96">
        <f>Odessa!M123+MAX(145,M$2*вспомогат!$J$5)</f>
        <v>1572.1999999999998</v>
      </c>
      <c r="N123" s="96">
        <f>Odessa!N123+MAX(145,N$2*вспомогат!$J$5)</f>
        <v>1797.8</v>
      </c>
      <c r="O123" s="96">
        <f>Odessa!O123+MAX(145,O$2*вспомогат!$J$5)</f>
        <v>2023.4</v>
      </c>
      <c r="P123" s="96">
        <f>Odessa!P123+MAX(145,P$2*вспомогат!$J$5)</f>
        <v>2249</v>
      </c>
      <c r="Q123" s="96">
        <f>Odessa!Q123+MAX(145,Q$2*вспомогат!$J$5)</f>
        <v>2424.6</v>
      </c>
      <c r="R123" s="96">
        <f>Odessa!R123+MAX(145,R$2*вспомогат!$J$5)</f>
        <v>2650.2</v>
      </c>
      <c r="S123" s="96">
        <f>Odessa!S123+MAX(145,S$2*вспомогат!$J$5)</f>
        <v>2875.8</v>
      </c>
      <c r="T123" s="96">
        <f>Odessa!T123+MAX(145,T$2*вспомогат!$J$5)</f>
        <v>3101.3999999999996</v>
      </c>
      <c r="U123" s="96">
        <f>Odessa!U123+MAX(145,U$2*вспомогат!$J$5)</f>
        <v>3327</v>
      </c>
      <c r="V123" s="96">
        <f>Odessa!V123+MAX(145,V$2*вспомогат!$J$5)</f>
        <v>3552.6</v>
      </c>
      <c r="W123" s="96">
        <f>Odessa!W123+MAX(145,W$2*вспомогат!$J$5)</f>
        <v>3778.2</v>
      </c>
      <c r="X123" s="96">
        <f>Odessa!X123+MAX(145,X$2*вспомогат!$J$5)</f>
        <v>4003.8</v>
      </c>
      <c r="Y123" s="96">
        <f>Odessa!Y123+MAX(145,Y$2*вспомогат!$J$5)</f>
        <v>4229.3999999999996</v>
      </c>
      <c r="Z123" s="96">
        <f>Odessa!Z123+MAX(145,Z$2*вспомогат!$J$5)</f>
        <v>4455</v>
      </c>
    </row>
    <row r="124" spans="2:26">
      <c r="B124" s="121" t="s">
        <v>252</v>
      </c>
      <c r="C124" s="88" t="s">
        <v>103</v>
      </c>
      <c r="D124" s="89" t="s">
        <v>230</v>
      </c>
      <c r="E124" s="2"/>
      <c r="F124" s="2"/>
      <c r="G124" s="96" t="e">
        <f>Odessa!G124+MAX(145,G$2*вспомогат!$J$5)</f>
        <v>#VALUE!</v>
      </c>
      <c r="H124" s="96" t="e">
        <f>Odessa!H124+MAX(145,H$2*вспомогат!$J$5)</f>
        <v>#VALUE!</v>
      </c>
      <c r="I124" s="96" t="e">
        <f>Odessa!I124+MAX(145,I$2*вспомогат!$J$5)</f>
        <v>#VALUE!</v>
      </c>
      <c r="J124" s="96" t="e">
        <f>Odessa!J124+MAX(145,J$2*вспомогат!$J$5)</f>
        <v>#VALUE!</v>
      </c>
      <c r="K124" s="96" t="e">
        <f>Odessa!K124+MAX(145,K$2*вспомогат!$J$5)</f>
        <v>#VALUE!</v>
      </c>
      <c r="L124" s="96" t="e">
        <f>Odessa!L124+MAX(145,L$2*вспомогат!$J$5)</f>
        <v>#VALUE!</v>
      </c>
      <c r="M124" s="96" t="e">
        <f>Odessa!M124+MAX(145,M$2*вспомогат!$J$5)</f>
        <v>#VALUE!</v>
      </c>
      <c r="N124" s="96" t="e">
        <f>Odessa!N124+MAX(145,N$2*вспомогат!$J$5)</f>
        <v>#VALUE!</v>
      </c>
      <c r="O124" s="96" t="e">
        <f>Odessa!O124+MAX(145,O$2*вспомогат!$J$5)</f>
        <v>#VALUE!</v>
      </c>
      <c r="P124" s="96" t="e">
        <f>Odessa!P124+MAX(145,P$2*вспомогат!$J$5)</f>
        <v>#VALUE!</v>
      </c>
      <c r="Q124" s="96" t="e">
        <f>Odessa!Q124+MAX(145,Q$2*вспомогат!$J$5)</f>
        <v>#VALUE!</v>
      </c>
      <c r="R124" s="96" t="e">
        <f>Odessa!R124+MAX(145,R$2*вспомогат!$J$5)</f>
        <v>#VALUE!</v>
      </c>
      <c r="S124" s="96" t="e">
        <f>Odessa!S124+MAX(145,S$2*вспомогат!$J$5)</f>
        <v>#VALUE!</v>
      </c>
      <c r="T124" s="96" t="e">
        <f>Odessa!T124+MAX(145,T$2*вспомогат!$J$5)</f>
        <v>#VALUE!</v>
      </c>
      <c r="U124" s="96" t="e">
        <f>Odessa!U124+MAX(145,U$2*вспомогат!$J$5)</f>
        <v>#VALUE!</v>
      </c>
      <c r="V124" s="96" t="e">
        <f>Odessa!V124+MAX(145,V$2*вспомогат!$J$5)</f>
        <v>#VALUE!</v>
      </c>
      <c r="W124" s="96" t="e">
        <f>Odessa!W124+MAX(145,W$2*вспомогат!$J$5)</f>
        <v>#VALUE!</v>
      </c>
      <c r="X124" s="96" t="e">
        <f>Odessa!X124+MAX(145,X$2*вспомогат!$J$5)</f>
        <v>#VALUE!</v>
      </c>
      <c r="Y124" s="96" t="e">
        <f>Odessa!Y124+MAX(145,Y$2*вспомогат!$J$5)</f>
        <v>#VALUE!</v>
      </c>
      <c r="Z124" s="96" t="e">
        <f>Odessa!Z124+MAX(145,Z$2*вспомогат!$J$5)</f>
        <v>#VALUE!</v>
      </c>
    </row>
    <row r="125" spans="2:26">
      <c r="B125" s="121" t="s">
        <v>253</v>
      </c>
      <c r="C125" s="121" t="s">
        <v>22</v>
      </c>
      <c r="D125" s="15" t="s">
        <v>9</v>
      </c>
      <c r="E125" s="2"/>
      <c r="F125" s="2"/>
      <c r="G125" s="96">
        <f>Odessa!G125+MAX(145,G$2*вспомогат!$J$5)</f>
        <v>444.6</v>
      </c>
      <c r="H125" s="96">
        <f>Odessa!H125+MAX(145,H$2*вспомогат!$J$5)</f>
        <v>701.2</v>
      </c>
      <c r="I125" s="96">
        <f>Odessa!I125+MAX(145,I$2*вспомогат!$J$5)</f>
        <v>957.8</v>
      </c>
      <c r="J125" s="96">
        <f>Odessa!J125+MAX(145,J$2*вспомогат!$J$5)</f>
        <v>1214.4000000000001</v>
      </c>
      <c r="K125" s="96">
        <f>Odessa!K125+MAX(145,K$2*вспомогат!$J$5)</f>
        <v>1451</v>
      </c>
      <c r="L125" s="96">
        <f>Odessa!L125+MAX(145,L$2*вспомогат!$J$5)</f>
        <v>1742.6</v>
      </c>
      <c r="M125" s="96">
        <f>Odessa!M125+MAX(145,M$2*вспомогат!$J$5)</f>
        <v>2034.1999999999998</v>
      </c>
      <c r="N125" s="96">
        <f>Odessa!N125+MAX(145,N$2*вспомогат!$J$5)</f>
        <v>2325.8000000000002</v>
      </c>
      <c r="O125" s="96">
        <f>Odessa!O125+MAX(145,O$2*вспомогат!$J$5)</f>
        <v>2617.4</v>
      </c>
      <c r="P125" s="96">
        <f>Odessa!P125+MAX(145,P$2*вспомогат!$J$5)</f>
        <v>2909</v>
      </c>
      <c r="Q125" s="96">
        <f>Odessa!Q125+MAX(145,Q$2*вспомогат!$J$5)</f>
        <v>3150.6</v>
      </c>
      <c r="R125" s="96">
        <f>Odessa!R125+MAX(145,R$2*вспомогат!$J$5)</f>
        <v>3442.2</v>
      </c>
      <c r="S125" s="96">
        <f>Odessa!S125+MAX(145,S$2*вспомогат!$J$5)</f>
        <v>3733.8</v>
      </c>
      <c r="T125" s="96">
        <f>Odessa!T125+MAX(145,T$2*вспомогат!$J$5)</f>
        <v>4025.3999999999996</v>
      </c>
      <c r="U125" s="96">
        <f>Odessa!U125+MAX(145,U$2*вспомогат!$J$5)</f>
        <v>4317</v>
      </c>
      <c r="V125" s="96">
        <f>Odessa!V125+MAX(145,V$2*вспомогат!$J$5)</f>
        <v>4608.6000000000004</v>
      </c>
      <c r="W125" s="96">
        <f>Odessa!W125+MAX(145,W$2*вспомогат!$J$5)</f>
        <v>4900.2</v>
      </c>
      <c r="X125" s="96">
        <f>Odessa!X125+MAX(145,X$2*вспомогат!$J$5)</f>
        <v>5191.8</v>
      </c>
      <c r="Y125" s="96">
        <f>Odessa!Y125+MAX(145,Y$2*вспомогат!$J$5)</f>
        <v>5483.4</v>
      </c>
      <c r="Z125" s="96">
        <f>Odessa!Z125+MAX(145,Z$2*вспомогат!$J$5)</f>
        <v>5775</v>
      </c>
    </row>
    <row r="126" spans="2:26">
      <c r="B126" s="121" t="s">
        <v>254</v>
      </c>
      <c r="C126" s="88" t="s">
        <v>103</v>
      </c>
      <c r="D126" s="89" t="s">
        <v>13</v>
      </c>
      <c r="E126" s="2"/>
      <c r="F126" s="2"/>
      <c r="G126" s="96">
        <f>Odessa!G126+MAX(145,G$2*вспомогат!$J$5)</f>
        <v>344.5090909090909</v>
      </c>
      <c r="H126" s="96">
        <f>Odessa!H126+MAX(145,H$2*вспомогат!$J$5)</f>
        <v>501.0181818181818</v>
      </c>
      <c r="I126" s="96">
        <f>Odessa!I126+MAX(145,I$2*вспомогат!$J$5)</f>
        <v>657.5272727272727</v>
      </c>
      <c r="J126" s="96">
        <f>Odessa!J126+MAX(145,J$2*вспомогат!$J$5)</f>
        <v>814.0363636363636</v>
      </c>
      <c r="K126" s="96">
        <f>Odessa!K126+MAX(145,K$2*вспомогат!$J$5)</f>
        <v>950.5454545454545</v>
      </c>
      <c r="L126" s="96">
        <f>Odessa!L126+MAX(145,L$2*вспомогат!$J$5)</f>
        <v>1142.0545454545454</v>
      </c>
      <c r="M126" s="96">
        <f>Odessa!M126+MAX(145,M$2*вспомогат!$J$5)</f>
        <v>1333.5636363636363</v>
      </c>
      <c r="N126" s="96">
        <f>Odessa!N126+MAX(145,N$2*вспомогат!$J$5)</f>
        <v>1525.0727272727272</v>
      </c>
      <c r="O126" s="96">
        <f>Odessa!O126+MAX(145,O$2*вспомогат!$J$5)</f>
        <v>1716.5818181818181</v>
      </c>
      <c r="P126" s="96">
        <f>Odessa!P126+MAX(145,P$2*вспомогат!$J$5)</f>
        <v>1908.090909090909</v>
      </c>
      <c r="Q126" s="96">
        <f>Odessa!Q126+MAX(145,Q$2*вспомогат!$J$5)</f>
        <v>2049.6</v>
      </c>
      <c r="R126" s="96">
        <f>Odessa!R126+MAX(145,R$2*вспомогат!$J$5)</f>
        <v>2241.1090909090908</v>
      </c>
      <c r="S126" s="96">
        <f>Odessa!S126+MAX(145,S$2*вспомогат!$J$5)</f>
        <v>2432.6181818181817</v>
      </c>
      <c r="T126" s="96">
        <f>Odessa!T126+MAX(145,T$2*вспомогат!$J$5)</f>
        <v>2624.1272727272726</v>
      </c>
      <c r="U126" s="96">
        <f>Odessa!U126+MAX(145,U$2*вспомогат!$J$5)</f>
        <v>2815.6363636363635</v>
      </c>
      <c r="V126" s="96">
        <f>Odessa!V126+MAX(145,V$2*вспомогат!$J$5)</f>
        <v>3007.1454545454544</v>
      </c>
      <c r="W126" s="96">
        <f>Odessa!W126+MAX(145,W$2*вспомогат!$J$5)</f>
        <v>3198.6545454545453</v>
      </c>
      <c r="X126" s="96">
        <f>Odessa!X126+MAX(145,X$2*вспомогат!$J$5)</f>
        <v>3390.1636363636362</v>
      </c>
      <c r="Y126" s="96">
        <f>Odessa!Y126+MAX(145,Y$2*вспомогат!$J$5)</f>
        <v>3581.6727272727271</v>
      </c>
      <c r="Z126" s="96">
        <f>Odessa!Z126+MAX(145,Z$2*вспомогат!$J$5)</f>
        <v>3773.181818181818</v>
      </c>
    </row>
    <row r="127" spans="2:26">
      <c r="B127" s="12" t="s">
        <v>255</v>
      </c>
      <c r="C127" s="88" t="s">
        <v>103</v>
      </c>
      <c r="D127" s="89" t="s">
        <v>13</v>
      </c>
      <c r="E127" s="2"/>
      <c r="F127" s="2"/>
      <c r="G127" s="96">
        <f>Odessa!G127+MAX(145,G$2*вспомогат!$J$5)</f>
        <v>360.5090909090909</v>
      </c>
      <c r="H127" s="96">
        <f>Odessa!H127+MAX(145,H$2*вспомогат!$J$5)</f>
        <v>533.0181818181818</v>
      </c>
      <c r="I127" s="96">
        <f>Odessa!I127+MAX(145,I$2*вспомогат!$J$5)</f>
        <v>705.5272727272727</v>
      </c>
      <c r="J127" s="96">
        <f>Odessa!J127+MAX(145,J$2*вспомогат!$J$5)</f>
        <v>878.0363636363636</v>
      </c>
      <c r="K127" s="96">
        <f>Odessa!K127+MAX(145,K$2*вспомогат!$J$5)</f>
        <v>1030.5454545454545</v>
      </c>
      <c r="L127" s="96">
        <f>Odessa!L127+MAX(145,L$2*вспомогат!$J$5)</f>
        <v>1238.0545454545454</v>
      </c>
      <c r="M127" s="96">
        <f>Odessa!M127+MAX(145,M$2*вспомогат!$J$5)</f>
        <v>1445.5636363636363</v>
      </c>
      <c r="N127" s="96">
        <f>Odessa!N127+MAX(145,N$2*вспомогат!$J$5)</f>
        <v>1653.0727272727272</v>
      </c>
      <c r="O127" s="96">
        <f>Odessa!O127+MAX(145,O$2*вспомогат!$J$5)</f>
        <v>1860.5818181818181</v>
      </c>
      <c r="P127" s="96">
        <f>Odessa!P127+MAX(145,P$2*вспомогат!$J$5)</f>
        <v>2068.090909090909</v>
      </c>
      <c r="Q127" s="96">
        <f>Odessa!Q127+MAX(145,Q$2*вспомогат!$J$5)</f>
        <v>2225.6</v>
      </c>
      <c r="R127" s="96">
        <f>Odessa!R127+MAX(145,R$2*вспомогат!$J$5)</f>
        <v>2433.1090909090908</v>
      </c>
      <c r="S127" s="96">
        <f>Odessa!S127+MAX(145,S$2*вспомогат!$J$5)</f>
        <v>2640.6181818181817</v>
      </c>
      <c r="T127" s="96">
        <f>Odessa!T127+MAX(145,T$2*вспомогат!$J$5)</f>
        <v>2848.1272727272726</v>
      </c>
      <c r="U127" s="96">
        <f>Odessa!U127+MAX(145,U$2*вспомогат!$J$5)</f>
        <v>3055.6363636363635</v>
      </c>
      <c r="V127" s="96">
        <f>Odessa!V127+MAX(145,V$2*вспомогат!$J$5)</f>
        <v>3263.1454545454544</v>
      </c>
      <c r="W127" s="96">
        <f>Odessa!W127+MAX(145,W$2*вспомогат!$J$5)</f>
        <v>3470.6545454545453</v>
      </c>
      <c r="X127" s="96">
        <f>Odessa!X127+MAX(145,X$2*вспомогат!$J$5)</f>
        <v>3678.1636363636362</v>
      </c>
      <c r="Y127" s="96">
        <f>Odessa!Y127+MAX(145,Y$2*вспомогат!$J$5)</f>
        <v>3885.6727272727271</v>
      </c>
      <c r="Z127" s="96">
        <f>Odessa!Z127+MAX(145,Z$2*вспомогат!$J$5)</f>
        <v>4093.181818181818</v>
      </c>
    </row>
    <row r="128" spans="2:26">
      <c r="B128" s="121" t="s">
        <v>274</v>
      </c>
      <c r="C128" s="121" t="s">
        <v>197</v>
      </c>
      <c r="D128" s="89" t="s">
        <v>230</v>
      </c>
      <c r="E128" s="2"/>
      <c r="F128" s="2"/>
      <c r="G128" s="96" t="e">
        <f>Odessa!G128+MAX(145,G$2*вспомогат!$J$5)</f>
        <v>#VALUE!</v>
      </c>
      <c r="H128" s="96" t="e">
        <f>Odessa!H128+MAX(145,H$2*вспомогат!$J$5)</f>
        <v>#VALUE!</v>
      </c>
      <c r="I128" s="96" t="e">
        <f>Odessa!I128+MAX(145,I$2*вспомогат!$J$5)</f>
        <v>#VALUE!</v>
      </c>
      <c r="J128" s="96" t="e">
        <f>Odessa!J128+MAX(145,J$2*вспомогат!$J$5)</f>
        <v>#VALUE!</v>
      </c>
      <c r="K128" s="96" t="e">
        <f>Odessa!K128+MAX(145,K$2*вспомогат!$J$5)</f>
        <v>#VALUE!</v>
      </c>
      <c r="L128" s="96" t="e">
        <f>Odessa!L128+MAX(145,L$2*вспомогат!$J$5)</f>
        <v>#VALUE!</v>
      </c>
      <c r="M128" s="96" t="e">
        <f>Odessa!M128+MAX(145,M$2*вспомогат!$J$5)</f>
        <v>#VALUE!</v>
      </c>
      <c r="N128" s="96" t="e">
        <f>Odessa!N128+MAX(145,N$2*вспомогат!$J$5)</f>
        <v>#VALUE!</v>
      </c>
      <c r="O128" s="96" t="e">
        <f>Odessa!O128+MAX(145,O$2*вспомогат!$J$5)</f>
        <v>#VALUE!</v>
      </c>
      <c r="P128" s="96" t="e">
        <f>Odessa!P128+MAX(145,P$2*вспомогат!$J$5)</f>
        <v>#VALUE!</v>
      </c>
      <c r="Q128" s="96" t="e">
        <f>Odessa!Q128+MAX(145,Q$2*вспомогат!$J$5)</f>
        <v>#VALUE!</v>
      </c>
      <c r="R128" s="96" t="e">
        <f>Odessa!R128+MAX(145,R$2*вспомогат!$J$5)</f>
        <v>#VALUE!</v>
      </c>
      <c r="S128" s="96" t="e">
        <f>Odessa!S128+MAX(145,S$2*вспомогат!$J$5)</f>
        <v>#VALUE!</v>
      </c>
      <c r="T128" s="96" t="e">
        <f>Odessa!T128+MAX(145,T$2*вспомогат!$J$5)</f>
        <v>#VALUE!</v>
      </c>
      <c r="U128" s="96" t="e">
        <f>Odessa!U128+MAX(145,U$2*вспомогат!$J$5)</f>
        <v>#VALUE!</v>
      </c>
      <c r="V128" s="96" t="e">
        <f>Odessa!V128+MAX(145,V$2*вспомогат!$J$5)</f>
        <v>#VALUE!</v>
      </c>
      <c r="W128" s="96" t="e">
        <f>Odessa!W128+MAX(145,W$2*вспомогат!$J$5)</f>
        <v>#VALUE!</v>
      </c>
      <c r="X128" s="96" t="e">
        <f>Odessa!X128+MAX(145,X$2*вспомогат!$J$5)</f>
        <v>#VALUE!</v>
      </c>
      <c r="Y128" s="96" t="e">
        <f>Odessa!Y128+MAX(145,Y$2*вспомогат!$J$5)</f>
        <v>#VALUE!</v>
      </c>
      <c r="Z128" s="96" t="e">
        <f>Odessa!Z128+MAX(145,Z$2*вспомогат!$J$5)</f>
        <v>#VALUE!</v>
      </c>
    </row>
    <row r="129" spans="2:26">
      <c r="B129" s="121" t="s">
        <v>256</v>
      </c>
      <c r="C129" s="121" t="s">
        <v>22</v>
      </c>
      <c r="D129" s="89" t="s">
        <v>230</v>
      </c>
      <c r="E129" s="2"/>
      <c r="F129" s="2"/>
      <c r="G129" s="96" t="e">
        <f>Odessa!G129+MAX(145,G$2*вспомогат!$J$5)</f>
        <v>#VALUE!</v>
      </c>
      <c r="H129" s="96" t="e">
        <f>Odessa!H129+MAX(145,H$2*вспомогат!$J$5)</f>
        <v>#VALUE!</v>
      </c>
      <c r="I129" s="96" t="e">
        <f>Odessa!I129+MAX(145,I$2*вспомогат!$J$5)</f>
        <v>#VALUE!</v>
      </c>
      <c r="J129" s="96" t="e">
        <f>Odessa!J129+MAX(145,J$2*вспомогат!$J$5)</f>
        <v>#VALUE!</v>
      </c>
      <c r="K129" s="96" t="e">
        <f>Odessa!K129+MAX(145,K$2*вспомогат!$J$5)</f>
        <v>#VALUE!</v>
      </c>
      <c r="L129" s="96" t="e">
        <f>Odessa!L129+MAX(145,L$2*вспомогат!$J$5)</f>
        <v>#VALUE!</v>
      </c>
      <c r="M129" s="96" t="e">
        <f>Odessa!M129+MAX(145,M$2*вспомогат!$J$5)</f>
        <v>#VALUE!</v>
      </c>
      <c r="N129" s="96" t="e">
        <f>Odessa!N129+MAX(145,N$2*вспомогат!$J$5)</f>
        <v>#VALUE!</v>
      </c>
      <c r="O129" s="96" t="e">
        <f>Odessa!O129+MAX(145,O$2*вспомогат!$J$5)</f>
        <v>#VALUE!</v>
      </c>
      <c r="P129" s="96" t="e">
        <f>Odessa!P129+MAX(145,P$2*вспомогат!$J$5)</f>
        <v>#VALUE!</v>
      </c>
      <c r="Q129" s="96" t="e">
        <f>Odessa!Q129+MAX(145,Q$2*вспомогат!$J$5)</f>
        <v>#VALUE!</v>
      </c>
      <c r="R129" s="96" t="e">
        <f>Odessa!R129+MAX(145,R$2*вспомогат!$J$5)</f>
        <v>#VALUE!</v>
      </c>
      <c r="S129" s="96" t="e">
        <f>Odessa!S129+MAX(145,S$2*вспомогат!$J$5)</f>
        <v>#VALUE!</v>
      </c>
      <c r="T129" s="96" t="e">
        <f>Odessa!T129+MAX(145,T$2*вспомогат!$J$5)</f>
        <v>#VALUE!</v>
      </c>
      <c r="U129" s="96" t="e">
        <f>Odessa!U129+MAX(145,U$2*вспомогат!$J$5)</f>
        <v>#VALUE!</v>
      </c>
      <c r="V129" s="96" t="e">
        <f>Odessa!V129+MAX(145,V$2*вспомогат!$J$5)</f>
        <v>#VALUE!</v>
      </c>
      <c r="W129" s="96" t="e">
        <f>Odessa!W129+MAX(145,W$2*вспомогат!$J$5)</f>
        <v>#VALUE!</v>
      </c>
      <c r="X129" s="96" t="e">
        <f>Odessa!X129+MAX(145,X$2*вспомогат!$J$5)</f>
        <v>#VALUE!</v>
      </c>
      <c r="Y129" s="96" t="e">
        <f>Odessa!Y129+MAX(145,Y$2*вспомогат!$J$5)</f>
        <v>#VALUE!</v>
      </c>
      <c r="Z129" s="96" t="e">
        <f>Odessa!Z129+MAX(145,Z$2*вспомогат!$J$5)</f>
        <v>#VALUE!</v>
      </c>
    </row>
    <row r="130" spans="2:26">
      <c r="B130" s="121" t="s">
        <v>275</v>
      </c>
      <c r="C130" s="121" t="s">
        <v>197</v>
      </c>
      <c r="D130" s="89" t="s">
        <v>230</v>
      </c>
      <c r="E130" s="2"/>
      <c r="F130" s="2"/>
      <c r="G130" s="96" t="e">
        <f>Odessa!G130+MAX(145,G$2*вспомогат!$J$5)</f>
        <v>#VALUE!</v>
      </c>
      <c r="H130" s="96" t="e">
        <f>Odessa!H130+MAX(145,H$2*вспомогат!$J$5)</f>
        <v>#VALUE!</v>
      </c>
      <c r="I130" s="96" t="e">
        <f>Odessa!I130+MAX(145,I$2*вспомогат!$J$5)</f>
        <v>#VALUE!</v>
      </c>
      <c r="J130" s="96" t="e">
        <f>Odessa!J130+MAX(145,J$2*вспомогат!$J$5)</f>
        <v>#VALUE!</v>
      </c>
      <c r="K130" s="96" t="e">
        <f>Odessa!K130+MAX(145,K$2*вспомогат!$J$5)</f>
        <v>#VALUE!</v>
      </c>
      <c r="L130" s="96" t="e">
        <f>Odessa!L130+MAX(145,L$2*вспомогат!$J$5)</f>
        <v>#VALUE!</v>
      </c>
      <c r="M130" s="96" t="e">
        <f>Odessa!M130+MAX(145,M$2*вспомогат!$J$5)</f>
        <v>#VALUE!</v>
      </c>
      <c r="N130" s="96" t="e">
        <f>Odessa!N130+MAX(145,N$2*вспомогат!$J$5)</f>
        <v>#VALUE!</v>
      </c>
      <c r="O130" s="96" t="e">
        <f>Odessa!O130+MAX(145,O$2*вспомогат!$J$5)</f>
        <v>#VALUE!</v>
      </c>
      <c r="P130" s="96" t="e">
        <f>Odessa!P130+MAX(145,P$2*вспомогат!$J$5)</f>
        <v>#VALUE!</v>
      </c>
      <c r="Q130" s="96" t="e">
        <f>Odessa!Q130+MAX(145,Q$2*вспомогат!$J$5)</f>
        <v>#VALUE!</v>
      </c>
      <c r="R130" s="96" t="e">
        <f>Odessa!R130+MAX(145,R$2*вспомогат!$J$5)</f>
        <v>#VALUE!</v>
      </c>
      <c r="S130" s="96" t="e">
        <f>Odessa!S130+MAX(145,S$2*вспомогат!$J$5)</f>
        <v>#VALUE!</v>
      </c>
      <c r="T130" s="96" t="e">
        <f>Odessa!T130+MAX(145,T$2*вспомогат!$J$5)</f>
        <v>#VALUE!</v>
      </c>
      <c r="U130" s="96" t="e">
        <f>Odessa!U130+MAX(145,U$2*вспомогат!$J$5)</f>
        <v>#VALUE!</v>
      </c>
      <c r="V130" s="96" t="e">
        <f>Odessa!V130+MAX(145,V$2*вспомогат!$J$5)</f>
        <v>#VALUE!</v>
      </c>
      <c r="W130" s="96" t="e">
        <f>Odessa!W130+MAX(145,W$2*вспомогат!$J$5)</f>
        <v>#VALUE!</v>
      </c>
      <c r="X130" s="96" t="e">
        <f>Odessa!X130+MAX(145,X$2*вспомогат!$J$5)</f>
        <v>#VALUE!</v>
      </c>
      <c r="Y130" s="96" t="e">
        <f>Odessa!Y130+MAX(145,Y$2*вспомогат!$J$5)</f>
        <v>#VALUE!</v>
      </c>
      <c r="Z130" s="96" t="e">
        <f>Odessa!Z130+MAX(145,Z$2*вспомогат!$J$5)</f>
        <v>#VALUE!</v>
      </c>
    </row>
    <row r="131" spans="2:26">
      <c r="B131" s="121" t="s">
        <v>276</v>
      </c>
      <c r="C131" s="121" t="s">
        <v>8</v>
      </c>
      <c r="D131" s="89" t="s">
        <v>230</v>
      </c>
      <c r="E131" s="2"/>
      <c r="F131" s="2"/>
      <c r="G131" s="96" t="e">
        <f>Odessa!G131+MAX(145,G$2*вспомогат!$J$5)</f>
        <v>#VALUE!</v>
      </c>
      <c r="H131" s="96" t="e">
        <f>Odessa!H131+MAX(145,H$2*вспомогат!$J$5)</f>
        <v>#VALUE!</v>
      </c>
      <c r="I131" s="96" t="e">
        <f>Odessa!I131+MAX(145,I$2*вспомогат!$J$5)</f>
        <v>#VALUE!</v>
      </c>
      <c r="J131" s="96" t="e">
        <f>Odessa!J131+MAX(145,J$2*вспомогат!$J$5)</f>
        <v>#VALUE!</v>
      </c>
      <c r="K131" s="96" t="e">
        <f>Odessa!K131+MAX(145,K$2*вспомогат!$J$5)</f>
        <v>#VALUE!</v>
      </c>
      <c r="L131" s="96" t="e">
        <f>Odessa!L131+MAX(145,L$2*вспомогат!$J$5)</f>
        <v>#VALUE!</v>
      </c>
      <c r="M131" s="96" t="e">
        <f>Odessa!M131+MAX(145,M$2*вспомогат!$J$5)</f>
        <v>#VALUE!</v>
      </c>
      <c r="N131" s="96" t="e">
        <f>Odessa!N131+MAX(145,N$2*вспомогат!$J$5)</f>
        <v>#VALUE!</v>
      </c>
      <c r="O131" s="96" t="e">
        <f>Odessa!O131+MAX(145,O$2*вспомогат!$J$5)</f>
        <v>#VALUE!</v>
      </c>
      <c r="P131" s="96" t="e">
        <f>Odessa!P131+MAX(145,P$2*вспомогат!$J$5)</f>
        <v>#VALUE!</v>
      </c>
      <c r="Q131" s="96" t="e">
        <f>Odessa!Q131+MAX(145,Q$2*вспомогат!$J$5)</f>
        <v>#VALUE!</v>
      </c>
      <c r="R131" s="96" t="e">
        <f>Odessa!R131+MAX(145,R$2*вспомогат!$J$5)</f>
        <v>#VALUE!</v>
      </c>
      <c r="S131" s="96" t="e">
        <f>Odessa!S131+MAX(145,S$2*вспомогат!$J$5)</f>
        <v>#VALUE!</v>
      </c>
      <c r="T131" s="96" t="e">
        <f>Odessa!T131+MAX(145,T$2*вспомогат!$J$5)</f>
        <v>#VALUE!</v>
      </c>
      <c r="U131" s="96" t="e">
        <f>Odessa!U131+MAX(145,U$2*вспомогат!$J$5)</f>
        <v>#VALUE!</v>
      </c>
      <c r="V131" s="96" t="e">
        <f>Odessa!V131+MAX(145,V$2*вспомогат!$J$5)</f>
        <v>#VALUE!</v>
      </c>
      <c r="W131" s="96" t="e">
        <f>Odessa!W131+MAX(145,W$2*вспомогат!$J$5)</f>
        <v>#VALUE!</v>
      </c>
      <c r="X131" s="96" t="e">
        <f>Odessa!X131+MAX(145,X$2*вспомогат!$J$5)</f>
        <v>#VALUE!</v>
      </c>
      <c r="Y131" s="96" t="e">
        <f>Odessa!Y131+MAX(145,Y$2*вспомогат!$J$5)</f>
        <v>#VALUE!</v>
      </c>
      <c r="Z131" s="96" t="e">
        <f>Odessa!Z131+MAX(145,Z$2*вспомогат!$J$5)</f>
        <v>#VALUE!</v>
      </c>
    </row>
    <row r="132" spans="2:26">
      <c r="B132" s="121" t="s">
        <v>277</v>
      </c>
      <c r="C132" s="121" t="s">
        <v>197</v>
      </c>
      <c r="D132" s="89" t="s">
        <v>230</v>
      </c>
      <c r="E132" s="2"/>
      <c r="F132" s="2"/>
      <c r="G132" s="96" t="e">
        <f>Odessa!G132+MAX(145,G$2*вспомогат!$J$5)</f>
        <v>#VALUE!</v>
      </c>
      <c r="H132" s="96" t="e">
        <f>Odessa!H132+MAX(145,H$2*вспомогат!$J$5)</f>
        <v>#VALUE!</v>
      </c>
      <c r="I132" s="96" t="e">
        <f>Odessa!I132+MAX(145,I$2*вспомогат!$J$5)</f>
        <v>#VALUE!</v>
      </c>
      <c r="J132" s="96" t="e">
        <f>Odessa!J132+MAX(145,J$2*вспомогат!$J$5)</f>
        <v>#VALUE!</v>
      </c>
      <c r="K132" s="96" t="e">
        <f>Odessa!K132+MAX(145,K$2*вспомогат!$J$5)</f>
        <v>#VALUE!</v>
      </c>
      <c r="L132" s="96" t="e">
        <f>Odessa!L132+MAX(145,L$2*вспомогат!$J$5)</f>
        <v>#VALUE!</v>
      </c>
      <c r="M132" s="96" t="e">
        <f>Odessa!M132+MAX(145,M$2*вспомогат!$J$5)</f>
        <v>#VALUE!</v>
      </c>
      <c r="N132" s="96" t="e">
        <f>Odessa!N132+MAX(145,N$2*вспомогат!$J$5)</f>
        <v>#VALUE!</v>
      </c>
      <c r="O132" s="96" t="e">
        <f>Odessa!O132+MAX(145,O$2*вспомогат!$J$5)</f>
        <v>#VALUE!</v>
      </c>
      <c r="P132" s="96" t="e">
        <f>Odessa!P132+MAX(145,P$2*вспомогат!$J$5)</f>
        <v>#VALUE!</v>
      </c>
      <c r="Q132" s="96" t="e">
        <f>Odessa!Q132+MAX(145,Q$2*вспомогат!$J$5)</f>
        <v>#VALUE!</v>
      </c>
      <c r="R132" s="96" t="e">
        <f>Odessa!R132+MAX(145,R$2*вспомогат!$J$5)</f>
        <v>#VALUE!</v>
      </c>
      <c r="S132" s="96" t="e">
        <f>Odessa!S132+MAX(145,S$2*вспомогат!$J$5)</f>
        <v>#VALUE!</v>
      </c>
      <c r="T132" s="96" t="e">
        <f>Odessa!T132+MAX(145,T$2*вспомогат!$J$5)</f>
        <v>#VALUE!</v>
      </c>
      <c r="U132" s="96" t="e">
        <f>Odessa!U132+MAX(145,U$2*вспомогат!$J$5)</f>
        <v>#VALUE!</v>
      </c>
      <c r="V132" s="96" t="e">
        <f>Odessa!V132+MAX(145,V$2*вспомогат!$J$5)</f>
        <v>#VALUE!</v>
      </c>
      <c r="W132" s="96" t="e">
        <f>Odessa!W132+MAX(145,W$2*вспомогат!$J$5)</f>
        <v>#VALUE!</v>
      </c>
      <c r="X132" s="96" t="e">
        <f>Odessa!X132+MAX(145,X$2*вспомогат!$J$5)</f>
        <v>#VALUE!</v>
      </c>
      <c r="Y132" s="96" t="e">
        <f>Odessa!Y132+MAX(145,Y$2*вспомогат!$J$5)</f>
        <v>#VALUE!</v>
      </c>
      <c r="Z132" s="96" t="e">
        <f>Odessa!Z132+MAX(145,Z$2*вспомогат!$J$5)</f>
        <v>#VALUE!</v>
      </c>
    </row>
    <row r="133" spans="2:26">
      <c r="B133" s="121" t="s">
        <v>257</v>
      </c>
      <c r="C133" s="88" t="s">
        <v>103</v>
      </c>
      <c r="D133" s="89" t="s">
        <v>230</v>
      </c>
      <c r="E133" s="2"/>
      <c r="F133" s="2"/>
      <c r="G133" s="96" t="e">
        <f>Odessa!G133+MAX(145,G$2*вспомогат!$J$5)</f>
        <v>#VALUE!</v>
      </c>
      <c r="H133" s="96" t="e">
        <f>Odessa!H133+MAX(145,H$2*вспомогат!$J$5)</f>
        <v>#VALUE!</v>
      </c>
      <c r="I133" s="96" t="e">
        <f>Odessa!I133+MAX(145,I$2*вспомогат!$J$5)</f>
        <v>#VALUE!</v>
      </c>
      <c r="J133" s="96" t="e">
        <f>Odessa!J133+MAX(145,J$2*вспомогат!$J$5)</f>
        <v>#VALUE!</v>
      </c>
      <c r="K133" s="96" t="e">
        <f>Odessa!K133+MAX(145,K$2*вспомогат!$J$5)</f>
        <v>#VALUE!</v>
      </c>
      <c r="L133" s="96" t="e">
        <f>Odessa!L133+MAX(145,L$2*вспомогат!$J$5)</f>
        <v>#VALUE!</v>
      </c>
      <c r="M133" s="96" t="e">
        <f>Odessa!M133+MAX(145,M$2*вспомогат!$J$5)</f>
        <v>#VALUE!</v>
      </c>
      <c r="N133" s="96" t="e">
        <f>Odessa!N133+MAX(145,N$2*вспомогат!$J$5)</f>
        <v>#VALUE!</v>
      </c>
      <c r="O133" s="96" t="e">
        <f>Odessa!O133+MAX(145,O$2*вспомогат!$J$5)</f>
        <v>#VALUE!</v>
      </c>
      <c r="P133" s="96" t="e">
        <f>Odessa!P133+MAX(145,P$2*вспомогат!$J$5)</f>
        <v>#VALUE!</v>
      </c>
      <c r="Q133" s="96" t="e">
        <f>Odessa!Q133+MAX(145,Q$2*вспомогат!$J$5)</f>
        <v>#VALUE!</v>
      </c>
      <c r="R133" s="96" t="e">
        <f>Odessa!R133+MAX(145,R$2*вспомогат!$J$5)</f>
        <v>#VALUE!</v>
      </c>
      <c r="S133" s="96" t="e">
        <f>Odessa!S133+MAX(145,S$2*вспомогат!$J$5)</f>
        <v>#VALUE!</v>
      </c>
      <c r="T133" s="96" t="e">
        <f>Odessa!T133+MAX(145,T$2*вспомогат!$J$5)</f>
        <v>#VALUE!</v>
      </c>
      <c r="U133" s="96" t="e">
        <f>Odessa!U133+MAX(145,U$2*вспомогат!$J$5)</f>
        <v>#VALUE!</v>
      </c>
      <c r="V133" s="96" t="e">
        <f>Odessa!V133+MAX(145,V$2*вспомогат!$J$5)</f>
        <v>#VALUE!</v>
      </c>
      <c r="W133" s="96" t="e">
        <f>Odessa!W133+MAX(145,W$2*вспомогат!$J$5)</f>
        <v>#VALUE!</v>
      </c>
      <c r="X133" s="96" t="e">
        <f>Odessa!X133+MAX(145,X$2*вспомогат!$J$5)</f>
        <v>#VALUE!</v>
      </c>
      <c r="Y133" s="96" t="e">
        <f>Odessa!Y133+MAX(145,Y$2*вспомогат!$J$5)</f>
        <v>#VALUE!</v>
      </c>
      <c r="Z133" s="96" t="e">
        <f>Odessa!Z133+MAX(145,Z$2*вспомогат!$J$5)</f>
        <v>#VALUE!</v>
      </c>
    </row>
    <row r="134" spans="2:26">
      <c r="B134" s="121" t="s">
        <v>258</v>
      </c>
      <c r="C134" s="121" t="s">
        <v>22</v>
      </c>
      <c r="D134" s="89" t="s">
        <v>230</v>
      </c>
      <c r="E134" s="2"/>
      <c r="F134" s="2"/>
      <c r="G134" s="96" t="e">
        <f>Odessa!G134+MAX(145,G$2*вспомогат!$J$5)</f>
        <v>#VALUE!</v>
      </c>
      <c r="H134" s="96" t="e">
        <f>Odessa!H134+MAX(145,H$2*вспомогат!$J$5)</f>
        <v>#VALUE!</v>
      </c>
      <c r="I134" s="96" t="e">
        <f>Odessa!I134+MAX(145,I$2*вспомогат!$J$5)</f>
        <v>#VALUE!</v>
      </c>
      <c r="J134" s="96" t="e">
        <f>Odessa!J134+MAX(145,J$2*вспомогат!$J$5)</f>
        <v>#VALUE!</v>
      </c>
      <c r="K134" s="96" t="e">
        <f>Odessa!K134+MAX(145,K$2*вспомогат!$J$5)</f>
        <v>#VALUE!</v>
      </c>
      <c r="L134" s="96" t="e">
        <f>Odessa!L134+MAX(145,L$2*вспомогат!$J$5)</f>
        <v>#VALUE!</v>
      </c>
      <c r="M134" s="96" t="e">
        <f>Odessa!M134+MAX(145,M$2*вспомогат!$J$5)</f>
        <v>#VALUE!</v>
      </c>
      <c r="N134" s="96" t="e">
        <f>Odessa!N134+MAX(145,N$2*вспомогат!$J$5)</f>
        <v>#VALUE!</v>
      </c>
      <c r="O134" s="96" t="e">
        <f>Odessa!O134+MAX(145,O$2*вспомогат!$J$5)</f>
        <v>#VALUE!</v>
      </c>
      <c r="P134" s="96" t="e">
        <f>Odessa!P134+MAX(145,P$2*вспомогат!$J$5)</f>
        <v>#VALUE!</v>
      </c>
      <c r="Q134" s="96" t="e">
        <f>Odessa!Q134+MAX(145,Q$2*вспомогат!$J$5)</f>
        <v>#VALUE!</v>
      </c>
      <c r="R134" s="96" t="e">
        <f>Odessa!R134+MAX(145,R$2*вспомогат!$J$5)</f>
        <v>#VALUE!</v>
      </c>
      <c r="S134" s="96" t="e">
        <f>Odessa!S134+MAX(145,S$2*вспомогат!$J$5)</f>
        <v>#VALUE!</v>
      </c>
      <c r="T134" s="96" t="e">
        <f>Odessa!T134+MAX(145,T$2*вспомогат!$J$5)</f>
        <v>#VALUE!</v>
      </c>
      <c r="U134" s="96" t="e">
        <f>Odessa!U134+MAX(145,U$2*вспомогат!$J$5)</f>
        <v>#VALUE!</v>
      </c>
      <c r="V134" s="96" t="e">
        <f>Odessa!V134+MAX(145,V$2*вспомогат!$J$5)</f>
        <v>#VALUE!</v>
      </c>
      <c r="W134" s="96" t="e">
        <f>Odessa!W134+MAX(145,W$2*вспомогат!$J$5)</f>
        <v>#VALUE!</v>
      </c>
      <c r="X134" s="96" t="e">
        <f>Odessa!X134+MAX(145,X$2*вспомогат!$J$5)</f>
        <v>#VALUE!</v>
      </c>
      <c r="Y134" s="96" t="e">
        <f>Odessa!Y134+MAX(145,Y$2*вспомогат!$J$5)</f>
        <v>#VALUE!</v>
      </c>
      <c r="Z134" s="96" t="e">
        <f>Odessa!Z134+MAX(145,Z$2*вспомогат!$J$5)</f>
        <v>#VALUE!</v>
      </c>
    </row>
    <row r="135" spans="2:26">
      <c r="B135" s="121" t="s">
        <v>278</v>
      </c>
      <c r="C135" s="121" t="s">
        <v>197</v>
      </c>
      <c r="D135" s="89" t="s">
        <v>230</v>
      </c>
      <c r="E135" s="2"/>
      <c r="F135" s="2"/>
      <c r="G135" s="96" t="e">
        <f>Odessa!G135+MAX(145,G$2*вспомогат!$J$5)</f>
        <v>#VALUE!</v>
      </c>
      <c r="H135" s="96" t="e">
        <f>Odessa!H135+MAX(145,H$2*вспомогат!$J$5)</f>
        <v>#VALUE!</v>
      </c>
      <c r="I135" s="96" t="e">
        <f>Odessa!I135+MAX(145,I$2*вспомогат!$J$5)</f>
        <v>#VALUE!</v>
      </c>
      <c r="J135" s="96" t="e">
        <f>Odessa!J135+MAX(145,J$2*вспомогат!$J$5)</f>
        <v>#VALUE!</v>
      </c>
      <c r="K135" s="96" t="e">
        <f>Odessa!K135+MAX(145,K$2*вспомогат!$J$5)</f>
        <v>#VALUE!</v>
      </c>
      <c r="L135" s="96" t="e">
        <f>Odessa!L135+MAX(145,L$2*вспомогат!$J$5)</f>
        <v>#VALUE!</v>
      </c>
      <c r="M135" s="96" t="e">
        <f>Odessa!M135+MAX(145,M$2*вспомогат!$J$5)</f>
        <v>#VALUE!</v>
      </c>
      <c r="N135" s="96" t="e">
        <f>Odessa!N135+MAX(145,N$2*вспомогат!$J$5)</f>
        <v>#VALUE!</v>
      </c>
      <c r="O135" s="96" t="e">
        <f>Odessa!O135+MAX(145,O$2*вспомогат!$J$5)</f>
        <v>#VALUE!</v>
      </c>
      <c r="P135" s="96" t="e">
        <f>Odessa!P135+MAX(145,P$2*вспомогат!$J$5)</f>
        <v>#VALUE!</v>
      </c>
      <c r="Q135" s="96" t="e">
        <f>Odessa!Q135+MAX(145,Q$2*вспомогат!$J$5)</f>
        <v>#VALUE!</v>
      </c>
      <c r="R135" s="96" t="e">
        <f>Odessa!R135+MAX(145,R$2*вспомогат!$J$5)</f>
        <v>#VALUE!</v>
      </c>
      <c r="S135" s="96" t="e">
        <f>Odessa!S135+MAX(145,S$2*вспомогат!$J$5)</f>
        <v>#VALUE!</v>
      </c>
      <c r="T135" s="96" t="e">
        <f>Odessa!T135+MAX(145,T$2*вспомогат!$J$5)</f>
        <v>#VALUE!</v>
      </c>
      <c r="U135" s="96" t="e">
        <f>Odessa!U135+MAX(145,U$2*вспомогат!$J$5)</f>
        <v>#VALUE!</v>
      </c>
      <c r="V135" s="96" t="e">
        <f>Odessa!V135+MAX(145,V$2*вспомогат!$J$5)</f>
        <v>#VALUE!</v>
      </c>
      <c r="W135" s="96" t="e">
        <f>Odessa!W135+MAX(145,W$2*вспомогат!$J$5)</f>
        <v>#VALUE!</v>
      </c>
      <c r="X135" s="96" t="e">
        <f>Odessa!X135+MAX(145,X$2*вспомогат!$J$5)</f>
        <v>#VALUE!</v>
      </c>
      <c r="Y135" s="96" t="e">
        <f>Odessa!Y135+MAX(145,Y$2*вспомогат!$J$5)</f>
        <v>#VALUE!</v>
      </c>
      <c r="Z135" s="96" t="e">
        <f>Odessa!Z135+MAX(145,Z$2*вспомогат!$J$5)</f>
        <v>#VALUE!</v>
      </c>
    </row>
    <row r="136" spans="2:26">
      <c r="B136" s="121" t="s">
        <v>259</v>
      </c>
      <c r="C136" s="88" t="s">
        <v>103</v>
      </c>
      <c r="D136" s="89" t="s">
        <v>13</v>
      </c>
      <c r="E136" s="2"/>
      <c r="F136" s="2"/>
      <c r="G136" s="96">
        <f>Odessa!G136+MAX(145,G$2*вспомогат!$J$5)</f>
        <v>332.5090909090909</v>
      </c>
      <c r="H136" s="96">
        <f>Odessa!H136+MAX(145,H$2*вспомогат!$J$5)</f>
        <v>477.0181818181818</v>
      </c>
      <c r="I136" s="96">
        <f>Odessa!I136+MAX(145,I$2*вспомогат!$J$5)</f>
        <v>621.5272727272727</v>
      </c>
      <c r="J136" s="96">
        <f>Odessa!J136+MAX(145,J$2*вспомогат!$J$5)</f>
        <v>766.0363636363636</v>
      </c>
      <c r="K136" s="96">
        <f>Odessa!K136+MAX(145,K$2*вспомогат!$J$5)</f>
        <v>890.5454545454545</v>
      </c>
      <c r="L136" s="96">
        <f>Odessa!L136+MAX(145,L$2*вспомогат!$J$5)</f>
        <v>1070.0545454545454</v>
      </c>
      <c r="M136" s="96">
        <f>Odessa!M136+MAX(145,M$2*вспомогат!$J$5)</f>
        <v>1249.5636363636363</v>
      </c>
      <c r="N136" s="96">
        <f>Odessa!N136+MAX(145,N$2*вспомогат!$J$5)</f>
        <v>1429.0727272727272</v>
      </c>
      <c r="O136" s="96">
        <f>Odessa!O136+MAX(145,O$2*вспомогат!$J$5)</f>
        <v>1608.5818181818181</v>
      </c>
      <c r="P136" s="96">
        <f>Odessa!P136+MAX(145,P$2*вспомогат!$J$5)</f>
        <v>1788.090909090909</v>
      </c>
      <c r="Q136" s="96">
        <f>Odessa!Q136+MAX(145,Q$2*вспомогат!$J$5)</f>
        <v>1917.6</v>
      </c>
      <c r="R136" s="96">
        <f>Odessa!R136+MAX(145,R$2*вспомогат!$J$5)</f>
        <v>2097.1090909090908</v>
      </c>
      <c r="S136" s="96">
        <f>Odessa!S136+MAX(145,S$2*вспомогат!$J$5)</f>
        <v>2276.6181818181817</v>
      </c>
      <c r="T136" s="96">
        <f>Odessa!T136+MAX(145,T$2*вспомогат!$J$5)</f>
        <v>2456.1272727272726</v>
      </c>
      <c r="U136" s="96">
        <f>Odessa!U136+MAX(145,U$2*вспомогат!$J$5)</f>
        <v>2635.6363636363635</v>
      </c>
      <c r="V136" s="96">
        <f>Odessa!V136+MAX(145,V$2*вспомогат!$J$5)</f>
        <v>2815.1454545454544</v>
      </c>
      <c r="W136" s="96">
        <f>Odessa!W136+MAX(145,W$2*вспомогат!$J$5)</f>
        <v>2994.6545454545453</v>
      </c>
      <c r="X136" s="96">
        <f>Odessa!X136+MAX(145,X$2*вспомогат!$J$5)</f>
        <v>3174.1636363636362</v>
      </c>
      <c r="Y136" s="96">
        <f>Odessa!Y136+MAX(145,Y$2*вспомогат!$J$5)</f>
        <v>3353.6727272727271</v>
      </c>
      <c r="Z136" s="96">
        <f>Odessa!Z136+MAX(145,Z$2*вспомогат!$J$5)</f>
        <v>3533.181818181818</v>
      </c>
    </row>
    <row r="137" spans="2:26">
      <c r="B137" s="121" t="s">
        <v>260</v>
      </c>
      <c r="C137" s="121" t="s">
        <v>22</v>
      </c>
      <c r="D137" s="89" t="s">
        <v>230</v>
      </c>
      <c r="E137" s="2"/>
      <c r="F137" s="2"/>
      <c r="G137" s="96" t="e">
        <f>Odessa!G137+MAX(145,G$2*вспомогат!$J$5)</f>
        <v>#VALUE!</v>
      </c>
      <c r="H137" s="96" t="e">
        <f>Odessa!H137+MAX(145,H$2*вспомогат!$J$5)</f>
        <v>#VALUE!</v>
      </c>
      <c r="I137" s="96" t="e">
        <f>Odessa!I137+MAX(145,I$2*вспомогат!$J$5)</f>
        <v>#VALUE!</v>
      </c>
      <c r="J137" s="96" t="e">
        <f>Odessa!J137+MAX(145,J$2*вспомогат!$J$5)</f>
        <v>#VALUE!</v>
      </c>
      <c r="K137" s="96" t="e">
        <f>Odessa!K137+MAX(145,K$2*вспомогат!$J$5)</f>
        <v>#VALUE!</v>
      </c>
      <c r="L137" s="96" t="e">
        <f>Odessa!L137+MAX(145,L$2*вспомогат!$J$5)</f>
        <v>#VALUE!</v>
      </c>
      <c r="M137" s="96" t="e">
        <f>Odessa!M137+MAX(145,M$2*вспомогат!$J$5)</f>
        <v>#VALUE!</v>
      </c>
      <c r="N137" s="96" t="e">
        <f>Odessa!N137+MAX(145,N$2*вспомогат!$J$5)</f>
        <v>#VALUE!</v>
      </c>
      <c r="O137" s="96" t="e">
        <f>Odessa!O137+MAX(145,O$2*вспомогат!$J$5)</f>
        <v>#VALUE!</v>
      </c>
      <c r="P137" s="96" t="e">
        <f>Odessa!P137+MAX(145,P$2*вспомогат!$J$5)</f>
        <v>#VALUE!</v>
      </c>
      <c r="Q137" s="96" t="e">
        <f>Odessa!Q137+MAX(145,Q$2*вспомогат!$J$5)</f>
        <v>#VALUE!</v>
      </c>
      <c r="R137" s="96" t="e">
        <f>Odessa!R137+MAX(145,R$2*вспомогат!$J$5)</f>
        <v>#VALUE!</v>
      </c>
      <c r="S137" s="96" t="e">
        <f>Odessa!S137+MAX(145,S$2*вспомогат!$J$5)</f>
        <v>#VALUE!</v>
      </c>
      <c r="T137" s="96" t="e">
        <f>Odessa!T137+MAX(145,T$2*вспомогат!$J$5)</f>
        <v>#VALUE!</v>
      </c>
      <c r="U137" s="96" t="e">
        <f>Odessa!U137+MAX(145,U$2*вспомогат!$J$5)</f>
        <v>#VALUE!</v>
      </c>
      <c r="V137" s="96" t="e">
        <f>Odessa!V137+MAX(145,V$2*вспомогат!$J$5)</f>
        <v>#VALUE!</v>
      </c>
      <c r="W137" s="96" t="e">
        <f>Odessa!W137+MAX(145,W$2*вспомогат!$J$5)</f>
        <v>#VALUE!</v>
      </c>
      <c r="X137" s="96" t="e">
        <f>Odessa!X137+MAX(145,X$2*вспомогат!$J$5)</f>
        <v>#VALUE!</v>
      </c>
      <c r="Y137" s="96" t="e">
        <f>Odessa!Y137+MAX(145,Y$2*вспомогат!$J$5)</f>
        <v>#VALUE!</v>
      </c>
      <c r="Z137" s="96" t="e">
        <f>Odessa!Z137+MAX(145,Z$2*вспомогат!$J$5)</f>
        <v>#VALUE!</v>
      </c>
    </row>
    <row r="138" spans="2:26">
      <c r="B138" s="2" t="s">
        <v>279</v>
      </c>
      <c r="C138" s="121" t="s">
        <v>280</v>
      </c>
      <c r="D138" s="89" t="s">
        <v>230</v>
      </c>
      <c r="E138" s="2"/>
      <c r="F138" s="2"/>
      <c r="G138" s="96" t="e">
        <f>Odessa!G138+MAX(145,G$2*вспомогат!$J$5)</f>
        <v>#VALUE!</v>
      </c>
      <c r="H138" s="96" t="e">
        <f>Odessa!H138+MAX(145,H$2*вспомогат!$J$5)</f>
        <v>#VALUE!</v>
      </c>
      <c r="I138" s="96" t="e">
        <f>Odessa!I138+MAX(145,I$2*вспомогат!$J$5)</f>
        <v>#VALUE!</v>
      </c>
      <c r="J138" s="96" t="e">
        <f>Odessa!J138+MAX(145,J$2*вспомогат!$J$5)</f>
        <v>#VALUE!</v>
      </c>
      <c r="K138" s="96" t="e">
        <f>Odessa!K138+MAX(145,K$2*вспомогат!$J$5)</f>
        <v>#VALUE!</v>
      </c>
      <c r="L138" s="96" t="e">
        <f>Odessa!L138+MAX(145,L$2*вспомогат!$J$5)</f>
        <v>#VALUE!</v>
      </c>
      <c r="M138" s="96" t="e">
        <f>Odessa!M138+MAX(145,M$2*вспомогат!$J$5)</f>
        <v>#VALUE!</v>
      </c>
      <c r="N138" s="96" t="e">
        <f>Odessa!N138+MAX(145,N$2*вспомогат!$J$5)</f>
        <v>#VALUE!</v>
      </c>
      <c r="O138" s="96" t="e">
        <f>Odessa!O138+MAX(145,O$2*вспомогат!$J$5)</f>
        <v>#VALUE!</v>
      </c>
      <c r="P138" s="96" t="e">
        <f>Odessa!P138+MAX(145,P$2*вспомогат!$J$5)</f>
        <v>#VALUE!</v>
      </c>
      <c r="Q138" s="96" t="e">
        <f>Odessa!Q138+MAX(145,Q$2*вспомогат!$J$5)</f>
        <v>#VALUE!</v>
      </c>
      <c r="R138" s="96" t="e">
        <f>Odessa!R138+MAX(145,R$2*вспомогат!$J$5)</f>
        <v>#VALUE!</v>
      </c>
      <c r="S138" s="96" t="e">
        <f>Odessa!S138+MAX(145,S$2*вспомогат!$J$5)</f>
        <v>#VALUE!</v>
      </c>
      <c r="T138" s="96" t="e">
        <f>Odessa!T138+MAX(145,T$2*вспомогат!$J$5)</f>
        <v>#VALUE!</v>
      </c>
      <c r="U138" s="96" t="e">
        <f>Odessa!U138+MAX(145,U$2*вспомогат!$J$5)</f>
        <v>#VALUE!</v>
      </c>
      <c r="V138" s="96" t="e">
        <f>Odessa!V138+MAX(145,V$2*вспомогат!$J$5)</f>
        <v>#VALUE!</v>
      </c>
      <c r="W138" s="96" t="e">
        <f>Odessa!W138+MAX(145,W$2*вспомогат!$J$5)</f>
        <v>#VALUE!</v>
      </c>
      <c r="X138" s="96" t="e">
        <f>Odessa!X138+MAX(145,X$2*вспомогат!$J$5)</f>
        <v>#VALUE!</v>
      </c>
      <c r="Y138" s="96" t="e">
        <f>Odessa!Y138+MAX(145,Y$2*вспомогат!$J$5)</f>
        <v>#VALUE!</v>
      </c>
      <c r="Z138" s="96" t="e">
        <f>Odessa!Z138+MAX(145,Z$2*вспомогат!$J$5)</f>
        <v>#VALUE!</v>
      </c>
    </row>
    <row r="139" spans="2:26">
      <c r="B139" s="12" t="s">
        <v>21</v>
      </c>
      <c r="C139" s="121" t="s">
        <v>22</v>
      </c>
      <c r="D139" s="15" t="s">
        <v>9</v>
      </c>
      <c r="E139" s="2"/>
      <c r="F139" s="2"/>
      <c r="G139" s="96">
        <f>Odessa!G139+MAX(145,G$2*вспомогат!$J$5)</f>
        <v>444.6</v>
      </c>
      <c r="H139" s="96">
        <f>Odessa!H139+MAX(145,H$2*вспомогат!$J$5)</f>
        <v>701.2</v>
      </c>
      <c r="I139" s="96">
        <f>Odessa!I139+MAX(145,I$2*вспомогат!$J$5)</f>
        <v>957.8</v>
      </c>
      <c r="J139" s="96">
        <f>Odessa!J139+MAX(145,J$2*вспомогат!$J$5)</f>
        <v>1214.4000000000001</v>
      </c>
      <c r="K139" s="96">
        <f>Odessa!K139+MAX(145,K$2*вспомогат!$J$5)</f>
        <v>1451</v>
      </c>
      <c r="L139" s="96">
        <f>Odessa!L139+MAX(145,L$2*вспомогат!$J$5)</f>
        <v>1742.6</v>
      </c>
      <c r="M139" s="96">
        <f>Odessa!M139+MAX(145,M$2*вспомогат!$J$5)</f>
        <v>2034.1999999999998</v>
      </c>
      <c r="N139" s="96">
        <f>Odessa!N139+MAX(145,N$2*вспомогат!$J$5)</f>
        <v>2325.8000000000002</v>
      </c>
      <c r="O139" s="96">
        <f>Odessa!O139+MAX(145,O$2*вспомогат!$J$5)</f>
        <v>2617.4</v>
      </c>
      <c r="P139" s="96">
        <f>Odessa!P139+MAX(145,P$2*вспомогат!$J$5)</f>
        <v>2909</v>
      </c>
      <c r="Q139" s="96">
        <f>Odessa!Q139+MAX(145,Q$2*вспомогат!$J$5)</f>
        <v>3150.6</v>
      </c>
      <c r="R139" s="96">
        <f>Odessa!R139+MAX(145,R$2*вспомогат!$J$5)</f>
        <v>3442.2</v>
      </c>
      <c r="S139" s="96">
        <f>Odessa!S139+MAX(145,S$2*вспомогат!$J$5)</f>
        <v>3733.8</v>
      </c>
      <c r="T139" s="96">
        <f>Odessa!T139+MAX(145,T$2*вспомогат!$J$5)</f>
        <v>4025.3999999999996</v>
      </c>
      <c r="U139" s="96">
        <f>Odessa!U139+MAX(145,U$2*вспомогат!$J$5)</f>
        <v>4317</v>
      </c>
      <c r="V139" s="96">
        <f>Odessa!V139+MAX(145,V$2*вспомогат!$J$5)</f>
        <v>4608.6000000000004</v>
      </c>
      <c r="W139" s="96">
        <f>Odessa!W139+MAX(145,W$2*вспомогат!$J$5)</f>
        <v>4900.2</v>
      </c>
      <c r="X139" s="96">
        <f>Odessa!X139+MAX(145,X$2*вспомогат!$J$5)</f>
        <v>5191.8</v>
      </c>
      <c r="Y139" s="96">
        <f>Odessa!Y139+MAX(145,Y$2*вспомогат!$J$5)</f>
        <v>5483.4</v>
      </c>
      <c r="Z139" s="96">
        <f>Odessa!Z139+MAX(145,Z$2*вспомогат!$J$5)</f>
        <v>5775</v>
      </c>
    </row>
    <row r="140" spans="2:26">
      <c r="B140" s="121" t="s">
        <v>234</v>
      </c>
      <c r="C140" s="88" t="s">
        <v>75</v>
      </c>
      <c r="D140" s="89" t="s">
        <v>230</v>
      </c>
      <c r="E140" s="2"/>
      <c r="F140" s="2"/>
      <c r="G140" s="96" t="e">
        <f>Odessa!G140+MAX(145,G$2*вспомогат!$J$5)</f>
        <v>#VALUE!</v>
      </c>
      <c r="H140" s="96" t="e">
        <f>Odessa!H140+MAX(145,H$2*вспомогат!$J$5)</f>
        <v>#VALUE!</v>
      </c>
      <c r="I140" s="96" t="e">
        <f>Odessa!I140+MAX(145,I$2*вспомогат!$J$5)</f>
        <v>#VALUE!</v>
      </c>
      <c r="J140" s="96" t="e">
        <f>Odessa!J140+MAX(145,J$2*вспомогат!$J$5)</f>
        <v>#VALUE!</v>
      </c>
      <c r="K140" s="96" t="e">
        <f>Odessa!K140+MAX(145,K$2*вспомогат!$J$5)</f>
        <v>#VALUE!</v>
      </c>
      <c r="L140" s="96" t="e">
        <f>Odessa!L140+MAX(145,L$2*вспомогат!$J$5)</f>
        <v>#VALUE!</v>
      </c>
      <c r="M140" s="96" t="e">
        <f>Odessa!M140+MAX(145,M$2*вспомогат!$J$5)</f>
        <v>#VALUE!</v>
      </c>
      <c r="N140" s="96" t="e">
        <f>Odessa!N140+MAX(145,N$2*вспомогат!$J$5)</f>
        <v>#VALUE!</v>
      </c>
      <c r="O140" s="96" t="e">
        <f>Odessa!O140+MAX(145,O$2*вспомогат!$J$5)</f>
        <v>#VALUE!</v>
      </c>
      <c r="P140" s="96" t="e">
        <f>Odessa!P140+MAX(145,P$2*вспомогат!$J$5)</f>
        <v>#VALUE!</v>
      </c>
      <c r="Q140" s="96" t="e">
        <f>Odessa!Q140+MAX(145,Q$2*вспомогат!$J$5)</f>
        <v>#VALUE!</v>
      </c>
      <c r="R140" s="96" t="e">
        <f>Odessa!R140+MAX(145,R$2*вспомогат!$J$5)</f>
        <v>#VALUE!</v>
      </c>
      <c r="S140" s="96" t="e">
        <f>Odessa!S140+MAX(145,S$2*вспомогат!$J$5)</f>
        <v>#VALUE!</v>
      </c>
      <c r="T140" s="96" t="e">
        <f>Odessa!T140+MAX(145,T$2*вспомогат!$J$5)</f>
        <v>#VALUE!</v>
      </c>
      <c r="U140" s="96" t="e">
        <f>Odessa!U140+MAX(145,U$2*вспомогат!$J$5)</f>
        <v>#VALUE!</v>
      </c>
      <c r="V140" s="96" t="e">
        <f>Odessa!V140+MAX(145,V$2*вспомогат!$J$5)</f>
        <v>#VALUE!</v>
      </c>
      <c r="W140" s="96" t="e">
        <f>Odessa!W140+MAX(145,W$2*вспомогат!$J$5)</f>
        <v>#VALUE!</v>
      </c>
      <c r="X140" s="96" t="e">
        <f>Odessa!X140+MAX(145,X$2*вспомогат!$J$5)</f>
        <v>#VALUE!</v>
      </c>
      <c r="Y140" s="96" t="e">
        <f>Odessa!Y140+MAX(145,Y$2*вспомогат!$J$5)</f>
        <v>#VALUE!</v>
      </c>
      <c r="Z140" s="96" t="e">
        <f>Odessa!Z140+MAX(145,Z$2*вспомогат!$J$5)</f>
        <v>#VALUE!</v>
      </c>
    </row>
    <row r="141" spans="2:26">
      <c r="B141" s="2" t="s">
        <v>261</v>
      </c>
      <c r="C141" s="121" t="s">
        <v>22</v>
      </c>
      <c r="D141" s="89" t="s">
        <v>230</v>
      </c>
      <c r="E141" s="2"/>
      <c r="F141" s="2"/>
      <c r="G141" s="96" t="e">
        <f>Odessa!G141+MAX(145,G$2*вспомогат!$J$5)</f>
        <v>#VALUE!</v>
      </c>
      <c r="H141" s="96" t="e">
        <f>Odessa!H141+MAX(145,H$2*вспомогат!$J$5)</f>
        <v>#VALUE!</v>
      </c>
      <c r="I141" s="96" t="e">
        <f>Odessa!I141+MAX(145,I$2*вспомогат!$J$5)</f>
        <v>#VALUE!</v>
      </c>
      <c r="J141" s="96" t="e">
        <f>Odessa!J141+MAX(145,J$2*вспомогат!$J$5)</f>
        <v>#VALUE!</v>
      </c>
      <c r="K141" s="96" t="e">
        <f>Odessa!K141+MAX(145,K$2*вспомогат!$J$5)</f>
        <v>#VALUE!</v>
      </c>
      <c r="L141" s="96" t="e">
        <f>Odessa!L141+MAX(145,L$2*вспомогат!$J$5)</f>
        <v>#VALUE!</v>
      </c>
      <c r="M141" s="96" t="e">
        <f>Odessa!M141+MAX(145,M$2*вспомогат!$J$5)</f>
        <v>#VALUE!</v>
      </c>
      <c r="N141" s="96" t="e">
        <f>Odessa!N141+MAX(145,N$2*вспомогат!$J$5)</f>
        <v>#VALUE!</v>
      </c>
      <c r="O141" s="96" t="e">
        <f>Odessa!O141+MAX(145,O$2*вспомогат!$J$5)</f>
        <v>#VALUE!</v>
      </c>
      <c r="P141" s="96" t="e">
        <f>Odessa!P141+MAX(145,P$2*вспомогат!$J$5)</f>
        <v>#VALUE!</v>
      </c>
      <c r="Q141" s="96" t="e">
        <f>Odessa!Q141+MAX(145,Q$2*вспомогат!$J$5)</f>
        <v>#VALUE!</v>
      </c>
      <c r="R141" s="96" t="e">
        <f>Odessa!R141+MAX(145,R$2*вспомогат!$J$5)</f>
        <v>#VALUE!</v>
      </c>
      <c r="S141" s="96" t="e">
        <f>Odessa!S141+MAX(145,S$2*вспомогат!$J$5)</f>
        <v>#VALUE!</v>
      </c>
      <c r="T141" s="96" t="e">
        <f>Odessa!T141+MAX(145,T$2*вспомогат!$J$5)</f>
        <v>#VALUE!</v>
      </c>
      <c r="U141" s="96" t="e">
        <f>Odessa!U141+MAX(145,U$2*вспомогат!$J$5)</f>
        <v>#VALUE!</v>
      </c>
      <c r="V141" s="96" t="e">
        <f>Odessa!V141+MAX(145,V$2*вспомогат!$J$5)</f>
        <v>#VALUE!</v>
      </c>
      <c r="W141" s="96" t="e">
        <f>Odessa!W141+MAX(145,W$2*вспомогат!$J$5)</f>
        <v>#VALUE!</v>
      </c>
      <c r="X141" s="96" t="e">
        <f>Odessa!X141+MAX(145,X$2*вспомогат!$J$5)</f>
        <v>#VALUE!</v>
      </c>
      <c r="Y141" s="96" t="e">
        <f>Odessa!Y141+MAX(145,Y$2*вспомогат!$J$5)</f>
        <v>#VALUE!</v>
      </c>
      <c r="Z141" s="96" t="e">
        <f>Odessa!Z141+MAX(145,Z$2*вспомогат!$J$5)</f>
        <v>#VALUE!</v>
      </c>
    </row>
    <row r="142" spans="2:26">
      <c r="B142" s="2" t="s">
        <v>223</v>
      </c>
      <c r="C142" s="88" t="s">
        <v>24</v>
      </c>
      <c r="D142" s="89" t="s">
        <v>9</v>
      </c>
      <c r="E142" s="2"/>
      <c r="F142" s="2"/>
      <c r="G142" s="96">
        <f>Odessa!G142+MAX(145,G$2*вспомогат!$J$5)</f>
        <v>324.5090909090909</v>
      </c>
      <c r="H142" s="96">
        <f>Odessa!H142+MAX(145,H$2*вспомогат!$J$5)</f>
        <v>461.0181818181818</v>
      </c>
      <c r="I142" s="96">
        <f>Odessa!I142+MAX(145,I$2*вспомогат!$J$5)</f>
        <v>597.5272727272727</v>
      </c>
      <c r="J142" s="96">
        <f>Odessa!J142+MAX(145,J$2*вспомогат!$J$5)</f>
        <v>734.0363636363636</v>
      </c>
      <c r="K142" s="96">
        <f>Odessa!K142+MAX(145,K$2*вспомогат!$J$5)</f>
        <v>850.5454545454545</v>
      </c>
      <c r="L142" s="96">
        <f>Odessa!L142+MAX(145,L$2*вспомогат!$J$5)</f>
        <v>1022.0545454545454</v>
      </c>
      <c r="M142" s="96">
        <f>Odessa!M142+MAX(145,M$2*вспомогат!$J$5)</f>
        <v>1193.5636363636363</v>
      </c>
      <c r="N142" s="96">
        <f>Odessa!N142+MAX(145,N$2*вспомогат!$J$5)</f>
        <v>1365.0727272727272</v>
      </c>
      <c r="O142" s="96">
        <f>Odessa!O142+MAX(145,O$2*вспомогат!$J$5)</f>
        <v>1536.5818181818181</v>
      </c>
      <c r="P142" s="96">
        <f>Odessa!P142+MAX(145,P$2*вспомогат!$J$5)</f>
        <v>1708.090909090909</v>
      </c>
      <c r="Q142" s="96">
        <f>Odessa!Q142+MAX(145,Q$2*вспомогат!$J$5)</f>
        <v>1829.6</v>
      </c>
      <c r="R142" s="96">
        <f>Odessa!R142+MAX(145,R$2*вспомогат!$J$5)</f>
        <v>2001.1090909090908</v>
      </c>
      <c r="S142" s="96">
        <f>Odessa!S142+MAX(145,S$2*вспомогат!$J$5)</f>
        <v>2172.6181818181817</v>
      </c>
      <c r="T142" s="96">
        <f>Odessa!T142+MAX(145,T$2*вспомогат!$J$5)</f>
        <v>2344.1272727272726</v>
      </c>
      <c r="U142" s="96">
        <f>Odessa!U142+MAX(145,U$2*вспомогат!$J$5)</f>
        <v>2515.6363636363635</v>
      </c>
      <c r="V142" s="96">
        <f>Odessa!V142+MAX(145,V$2*вспомогат!$J$5)</f>
        <v>2687.1454545454544</v>
      </c>
      <c r="W142" s="96">
        <f>Odessa!W142+MAX(145,W$2*вспомогат!$J$5)</f>
        <v>2858.6545454545453</v>
      </c>
      <c r="X142" s="96">
        <f>Odessa!X142+MAX(145,X$2*вспомогат!$J$5)</f>
        <v>3030.1636363636362</v>
      </c>
      <c r="Y142" s="96">
        <f>Odessa!Y142+MAX(145,Y$2*вспомогат!$J$5)</f>
        <v>3201.6727272727271</v>
      </c>
      <c r="Z142" s="96">
        <f>Odessa!Z142+MAX(145,Z$2*вспомогат!$J$5)</f>
        <v>3373.181818181818</v>
      </c>
    </row>
    <row r="143" spans="2:26">
      <c r="B143" s="132" t="s">
        <v>291</v>
      </c>
      <c r="C143" s="88" t="s">
        <v>24</v>
      </c>
      <c r="D143" s="89" t="s">
        <v>13</v>
      </c>
      <c r="E143" s="2"/>
      <c r="F143" s="2"/>
      <c r="G143" s="96">
        <f>Odessa!G143+MAX(145,G$2*вспомогат!$J$5)</f>
        <v>283.5090909090909</v>
      </c>
      <c r="H143" s="96">
        <f>Odessa!H143+MAX(145,H$2*вспомогат!$J$5)</f>
        <v>379.0181818181818</v>
      </c>
      <c r="I143" s="96">
        <f>Odessa!I143+MAX(145,I$2*вспомогат!$J$5)</f>
        <v>474.5272727272727</v>
      </c>
      <c r="J143" s="96">
        <f>Odessa!J143+MAX(145,J$2*вспомогат!$J$5)</f>
        <v>570.0363636363636</v>
      </c>
      <c r="K143" s="96">
        <f>Odessa!K143+MAX(145,K$2*вспомогат!$J$5)</f>
        <v>645.5454545454545</v>
      </c>
      <c r="L143" s="96">
        <f>Odessa!L143+MAX(145,L$2*вспомогат!$J$5)</f>
        <v>776.0545454545454</v>
      </c>
      <c r="M143" s="96">
        <f>Odessa!M143+MAX(145,M$2*вспомогат!$J$5)</f>
        <v>906.56363636363631</v>
      </c>
      <c r="N143" s="96">
        <f>Odessa!N143+MAX(145,N$2*вспомогат!$J$5)</f>
        <v>1037.0727272727272</v>
      </c>
      <c r="O143" s="96">
        <f>Odessa!O143+MAX(145,O$2*вспомогат!$J$5)</f>
        <v>1167.5818181818181</v>
      </c>
      <c r="P143" s="96">
        <f>Odessa!P143+MAX(145,P$2*вспомогат!$J$5)</f>
        <v>1298.090909090909</v>
      </c>
      <c r="Q143" s="96">
        <f>Odessa!Q143+MAX(145,Q$2*вспомогат!$J$5)</f>
        <v>1378.6</v>
      </c>
      <c r="R143" s="96">
        <f>Odessa!R143+MAX(145,R$2*вспомогат!$J$5)</f>
        <v>1509.1090909090908</v>
      </c>
      <c r="S143" s="96">
        <f>Odessa!S143+MAX(145,S$2*вспомогат!$J$5)</f>
        <v>1639.6181818181817</v>
      </c>
      <c r="T143" s="96">
        <f>Odessa!T143+MAX(145,T$2*вспомогат!$J$5)</f>
        <v>1770.1272727272726</v>
      </c>
      <c r="U143" s="96">
        <f>Odessa!U143+MAX(145,U$2*вспомогат!$J$5)</f>
        <v>1900.6363636363635</v>
      </c>
      <c r="V143" s="96">
        <f>Odessa!V143+MAX(145,V$2*вспомогат!$J$5)</f>
        <v>2031.1454545454544</v>
      </c>
      <c r="W143" s="96">
        <f>Odessa!W143+MAX(145,W$2*вспомогат!$J$5)</f>
        <v>2161.6545454545453</v>
      </c>
      <c r="X143" s="96">
        <f>Odessa!X143+MAX(145,X$2*вспомогат!$J$5)</f>
        <v>2292.1636363636362</v>
      </c>
      <c r="Y143" s="96">
        <f>Odessa!Y143+MAX(145,Y$2*вспомогат!$J$5)</f>
        <v>2422.6727272727271</v>
      </c>
      <c r="Z143" s="96">
        <f>Odessa!Z143+MAX(145,Z$2*вспомогат!$J$5)</f>
        <v>2553.181818181818</v>
      </c>
    </row>
    <row r="144" spans="2:26">
      <c r="B144" s="132" t="s">
        <v>292</v>
      </c>
      <c r="C144" s="12" t="s">
        <v>24</v>
      </c>
      <c r="D144" s="89" t="s">
        <v>13</v>
      </c>
      <c r="E144" s="2"/>
      <c r="F144" s="2"/>
      <c r="G144" s="96">
        <f>Odessa!G144+MAX(145,G$2*вспомогат!$J$5)</f>
        <v>272.5090909090909</v>
      </c>
      <c r="H144" s="96">
        <f>Odessa!H144+MAX(145,H$2*вспомогат!$J$5)</f>
        <v>357.0181818181818</v>
      </c>
      <c r="I144" s="96">
        <f>Odessa!I144+MAX(145,I$2*вспомогат!$J$5)</f>
        <v>441.5272727272727</v>
      </c>
      <c r="J144" s="96">
        <f>Odessa!J144+MAX(145,J$2*вспомогат!$J$5)</f>
        <v>526.0363636363636</v>
      </c>
      <c r="K144" s="96">
        <f>Odessa!K144+MAX(145,K$2*вспомогат!$J$5)</f>
        <v>590.5454545454545</v>
      </c>
      <c r="L144" s="96">
        <f>Odessa!L144+MAX(145,L$2*вспомогат!$J$5)</f>
        <v>710.0545454545454</v>
      </c>
      <c r="M144" s="96">
        <f>Odessa!M144+MAX(145,M$2*вспомогат!$J$5)</f>
        <v>829.56363636363631</v>
      </c>
      <c r="N144" s="96">
        <f>Odessa!N144+MAX(145,N$2*вспомогат!$J$5)</f>
        <v>949.07272727272721</v>
      </c>
      <c r="O144" s="96">
        <f>Odessa!O144+MAX(145,O$2*вспомогат!$J$5)</f>
        <v>1068.5818181818181</v>
      </c>
      <c r="P144" s="96">
        <f>Odessa!P144+MAX(145,P$2*вспомогат!$J$5)</f>
        <v>1188.090909090909</v>
      </c>
      <c r="Q144" s="96">
        <f>Odessa!Q144+MAX(145,Q$2*вспомогат!$J$5)</f>
        <v>1257.5999999999999</v>
      </c>
      <c r="R144" s="96">
        <f>Odessa!R144+MAX(145,R$2*вспомогат!$J$5)</f>
        <v>1377.1090909090908</v>
      </c>
      <c r="S144" s="96">
        <f>Odessa!S144+MAX(145,S$2*вспомогат!$J$5)</f>
        <v>1496.6181818181817</v>
      </c>
      <c r="T144" s="96">
        <f>Odessa!T144+MAX(145,T$2*вспомогат!$J$5)</f>
        <v>1616.1272727272726</v>
      </c>
      <c r="U144" s="96">
        <f>Odessa!U144+MAX(145,U$2*вспомогат!$J$5)</f>
        <v>1735.6363636363635</v>
      </c>
      <c r="V144" s="96">
        <f>Odessa!V144+MAX(145,V$2*вспомогат!$J$5)</f>
        <v>1855.1454545454544</v>
      </c>
      <c r="W144" s="96">
        <f>Odessa!W144+MAX(145,W$2*вспомогат!$J$5)</f>
        <v>1974.6545454545453</v>
      </c>
      <c r="X144" s="96">
        <f>Odessa!X144+MAX(145,X$2*вспомогат!$J$5)</f>
        <v>2094.1636363636362</v>
      </c>
      <c r="Y144" s="96">
        <f>Odessa!Y144+MAX(145,Y$2*вспомогат!$J$5)</f>
        <v>2213.6727272727271</v>
      </c>
      <c r="Z144" s="96">
        <f>Odessa!Z144+MAX(145,Z$2*вспомогат!$J$5)</f>
        <v>2333.181818181818</v>
      </c>
    </row>
    <row r="145" spans="2:26">
      <c r="B145" s="12" t="s">
        <v>33</v>
      </c>
      <c r="C145" s="12" t="s">
        <v>24</v>
      </c>
      <c r="D145" s="89" t="s">
        <v>13</v>
      </c>
      <c r="E145" s="2"/>
      <c r="F145" s="2"/>
      <c r="G145" s="96">
        <f>Odessa!G145+MAX(145,G$2*вспомогат!$J$5)</f>
        <v>283.5090909090909</v>
      </c>
      <c r="H145" s="96">
        <f>Odessa!H145+MAX(145,H$2*вспомогат!$J$5)</f>
        <v>379.0181818181818</v>
      </c>
      <c r="I145" s="96">
        <f>Odessa!I145+MAX(145,I$2*вспомогат!$J$5)</f>
        <v>474.5272727272727</v>
      </c>
      <c r="J145" s="96">
        <f>Odessa!J145+MAX(145,J$2*вспомогат!$J$5)</f>
        <v>570.0363636363636</v>
      </c>
      <c r="K145" s="96">
        <f>Odessa!K145+MAX(145,K$2*вспомогат!$J$5)</f>
        <v>645.5454545454545</v>
      </c>
      <c r="L145" s="96">
        <f>Odessa!L145+MAX(145,L$2*вспомогат!$J$5)</f>
        <v>776.0545454545454</v>
      </c>
      <c r="M145" s="96">
        <f>Odessa!M145+MAX(145,M$2*вспомогат!$J$5)</f>
        <v>906.56363636363631</v>
      </c>
      <c r="N145" s="96">
        <f>Odessa!N145+MAX(145,N$2*вспомогат!$J$5)</f>
        <v>1037.0727272727272</v>
      </c>
      <c r="O145" s="96">
        <f>Odessa!O145+MAX(145,O$2*вспомогат!$J$5)</f>
        <v>1167.5818181818181</v>
      </c>
      <c r="P145" s="96">
        <f>Odessa!P145+MAX(145,P$2*вспомогат!$J$5)</f>
        <v>1298.090909090909</v>
      </c>
      <c r="Q145" s="96">
        <f>Odessa!Q145+MAX(145,Q$2*вспомогат!$J$5)</f>
        <v>1378.6</v>
      </c>
      <c r="R145" s="96">
        <f>Odessa!R145+MAX(145,R$2*вспомогат!$J$5)</f>
        <v>1509.1090909090908</v>
      </c>
      <c r="S145" s="96">
        <f>Odessa!S145+MAX(145,S$2*вспомогат!$J$5)</f>
        <v>1639.6181818181817</v>
      </c>
      <c r="T145" s="96">
        <f>Odessa!T145+MAX(145,T$2*вспомогат!$J$5)</f>
        <v>1770.1272727272726</v>
      </c>
      <c r="U145" s="96">
        <f>Odessa!U145+MAX(145,U$2*вспомогат!$J$5)</f>
        <v>1900.6363636363635</v>
      </c>
      <c r="V145" s="96">
        <f>Odessa!V145+MAX(145,V$2*вспомогат!$J$5)</f>
        <v>2031.1454545454544</v>
      </c>
      <c r="W145" s="96">
        <f>Odessa!W145+MAX(145,W$2*вспомогат!$J$5)</f>
        <v>2161.6545454545453</v>
      </c>
      <c r="X145" s="96">
        <f>Odessa!X145+MAX(145,X$2*вспомогат!$J$5)</f>
        <v>2292.1636363636362</v>
      </c>
      <c r="Y145" s="96">
        <f>Odessa!Y145+MAX(145,Y$2*вспомогат!$J$5)</f>
        <v>2422.6727272727271</v>
      </c>
      <c r="Z145" s="96">
        <f>Odessa!Z145+MAX(145,Z$2*вспомогат!$J$5)</f>
        <v>2553.181818181818</v>
      </c>
    </row>
    <row r="146" spans="2:26">
      <c r="B146" s="2" t="s">
        <v>293</v>
      </c>
      <c r="C146" s="12" t="s">
        <v>24</v>
      </c>
      <c r="D146" s="89" t="s">
        <v>13</v>
      </c>
      <c r="E146" s="2"/>
      <c r="F146" s="2"/>
      <c r="G146" s="96">
        <f>Odessa!G146+MAX(145,G$2*вспомогат!$J$5)</f>
        <v>285.5090909090909</v>
      </c>
      <c r="H146" s="96">
        <f>Odessa!H146+MAX(145,H$2*вспомогат!$J$5)</f>
        <v>383.0181818181818</v>
      </c>
      <c r="I146" s="96">
        <f>Odessa!I146+MAX(145,I$2*вспомогат!$J$5)</f>
        <v>480.5272727272727</v>
      </c>
      <c r="J146" s="96">
        <f>Odessa!J146+MAX(145,J$2*вспомогат!$J$5)</f>
        <v>578.0363636363636</v>
      </c>
      <c r="K146" s="96">
        <f>Odessa!K146+MAX(145,K$2*вспомогат!$J$5)</f>
        <v>655.5454545454545</v>
      </c>
      <c r="L146" s="96">
        <f>Odessa!L146+MAX(145,L$2*вспомогат!$J$5)</f>
        <v>788.0545454545454</v>
      </c>
      <c r="M146" s="96">
        <f>Odessa!M146+MAX(145,M$2*вспомогат!$J$5)</f>
        <v>920.56363636363631</v>
      </c>
      <c r="N146" s="96">
        <f>Odessa!N146+MAX(145,N$2*вспомогат!$J$5)</f>
        <v>1053.0727272727272</v>
      </c>
      <c r="O146" s="96">
        <f>Odessa!O146+MAX(145,O$2*вспомогат!$J$5)</f>
        <v>1185.5818181818181</v>
      </c>
      <c r="P146" s="96">
        <f>Odessa!P146+MAX(145,P$2*вспомогат!$J$5)</f>
        <v>1318.090909090909</v>
      </c>
      <c r="Q146" s="96">
        <f>Odessa!Q146+MAX(145,Q$2*вспомогат!$J$5)</f>
        <v>1400.6</v>
      </c>
      <c r="R146" s="96">
        <f>Odessa!R146+MAX(145,R$2*вспомогат!$J$5)</f>
        <v>1533.1090909090908</v>
      </c>
      <c r="S146" s="96">
        <f>Odessa!S146+MAX(145,S$2*вспомогат!$J$5)</f>
        <v>1665.6181818181817</v>
      </c>
      <c r="T146" s="96">
        <f>Odessa!T146+MAX(145,T$2*вспомогат!$J$5)</f>
        <v>1798.1272727272726</v>
      </c>
      <c r="U146" s="96">
        <f>Odessa!U146+MAX(145,U$2*вспомогат!$J$5)</f>
        <v>1930.6363636363635</v>
      </c>
      <c r="V146" s="96">
        <f>Odessa!V146+MAX(145,V$2*вспомогат!$J$5)</f>
        <v>2063.1454545454544</v>
      </c>
      <c r="W146" s="96">
        <f>Odessa!W146+MAX(145,W$2*вспомогат!$J$5)</f>
        <v>2195.6545454545453</v>
      </c>
      <c r="X146" s="96">
        <f>Odessa!X146+MAX(145,X$2*вспомогат!$J$5)</f>
        <v>2328.1636363636362</v>
      </c>
      <c r="Y146" s="96">
        <f>Odessa!Y146+MAX(145,Y$2*вспомогат!$J$5)</f>
        <v>2460.6727272727271</v>
      </c>
      <c r="Z146" s="96">
        <f>Odessa!Z146+MAX(145,Z$2*вспомогат!$J$5)</f>
        <v>2593.181818181818</v>
      </c>
    </row>
    <row r="147" spans="2:26">
      <c r="B147" s="2" t="s">
        <v>294</v>
      </c>
      <c r="C147" s="12" t="s">
        <v>24</v>
      </c>
      <c r="D147" s="89" t="s">
        <v>13</v>
      </c>
      <c r="E147" s="2"/>
      <c r="F147" s="2"/>
      <c r="G147" s="96">
        <f>Odessa!G147+MAX(145,G$2*вспомогат!$J$5)</f>
        <v>283.5090909090909</v>
      </c>
      <c r="H147" s="96">
        <f>Odessa!H147+MAX(145,H$2*вспомогат!$J$5)</f>
        <v>379.0181818181818</v>
      </c>
      <c r="I147" s="96">
        <f>Odessa!I147+MAX(145,I$2*вспомогат!$J$5)</f>
        <v>474.5272727272727</v>
      </c>
      <c r="J147" s="96">
        <f>Odessa!J147+MAX(145,J$2*вспомогат!$J$5)</f>
        <v>570.0363636363636</v>
      </c>
      <c r="K147" s="96">
        <f>Odessa!K147+MAX(145,K$2*вспомогат!$J$5)</f>
        <v>645.5454545454545</v>
      </c>
      <c r="L147" s="96">
        <f>Odessa!L147+MAX(145,L$2*вспомогат!$J$5)</f>
        <v>776.0545454545454</v>
      </c>
      <c r="M147" s="96">
        <f>Odessa!M147+MAX(145,M$2*вспомогат!$J$5)</f>
        <v>906.56363636363631</v>
      </c>
      <c r="N147" s="96">
        <f>Odessa!N147+MAX(145,N$2*вспомогат!$J$5)</f>
        <v>1037.0727272727272</v>
      </c>
      <c r="O147" s="96">
        <f>Odessa!O147+MAX(145,O$2*вспомогат!$J$5)</f>
        <v>1167.5818181818181</v>
      </c>
      <c r="P147" s="96">
        <f>Odessa!P147+MAX(145,P$2*вспомогат!$J$5)</f>
        <v>1298.090909090909</v>
      </c>
      <c r="Q147" s="96">
        <f>Odessa!Q147+MAX(145,Q$2*вспомогат!$J$5)</f>
        <v>1378.6</v>
      </c>
      <c r="R147" s="96">
        <f>Odessa!R147+MAX(145,R$2*вспомогат!$J$5)</f>
        <v>1509.1090909090908</v>
      </c>
      <c r="S147" s="96">
        <f>Odessa!S147+MAX(145,S$2*вспомогат!$J$5)</f>
        <v>1639.6181818181817</v>
      </c>
      <c r="T147" s="96">
        <f>Odessa!T147+MAX(145,T$2*вспомогат!$J$5)</f>
        <v>1770.1272727272726</v>
      </c>
      <c r="U147" s="96">
        <f>Odessa!U147+MAX(145,U$2*вспомогат!$J$5)</f>
        <v>1900.6363636363635</v>
      </c>
      <c r="V147" s="96">
        <f>Odessa!V147+MAX(145,V$2*вспомогат!$J$5)</f>
        <v>2031.1454545454544</v>
      </c>
      <c r="W147" s="96">
        <f>Odessa!W147+MAX(145,W$2*вспомогат!$J$5)</f>
        <v>2161.6545454545453</v>
      </c>
      <c r="X147" s="96">
        <f>Odessa!X147+MAX(145,X$2*вспомогат!$J$5)</f>
        <v>2292.1636363636362</v>
      </c>
      <c r="Y147" s="96">
        <f>Odessa!Y147+MAX(145,Y$2*вспомогат!$J$5)</f>
        <v>2422.6727272727271</v>
      </c>
      <c r="Z147" s="96">
        <f>Odessa!Z147+MAX(145,Z$2*вспомогат!$J$5)</f>
        <v>2553.181818181818</v>
      </c>
    </row>
    <row r="148" spans="2:26">
      <c r="B148" s="2" t="s">
        <v>295</v>
      </c>
      <c r="C148" s="12" t="s">
        <v>24</v>
      </c>
      <c r="D148" s="89" t="s">
        <v>13</v>
      </c>
      <c r="E148" s="2"/>
      <c r="F148" s="2"/>
      <c r="G148" s="96">
        <f>Odessa!G148+MAX(145,G$2*вспомогат!$J$5)</f>
        <v>272.5090909090909</v>
      </c>
      <c r="H148" s="96">
        <f>Odessa!H148+MAX(145,H$2*вспомогат!$J$5)</f>
        <v>357.0181818181818</v>
      </c>
      <c r="I148" s="96">
        <f>Odessa!I148+MAX(145,I$2*вспомогат!$J$5)</f>
        <v>441.5272727272727</v>
      </c>
      <c r="J148" s="96">
        <f>Odessa!J148+MAX(145,J$2*вспомогат!$J$5)</f>
        <v>526.0363636363636</v>
      </c>
      <c r="K148" s="96">
        <f>Odessa!K148+MAX(145,K$2*вспомогат!$J$5)</f>
        <v>590.5454545454545</v>
      </c>
      <c r="L148" s="96">
        <f>Odessa!L148+MAX(145,L$2*вспомогат!$J$5)</f>
        <v>710.0545454545454</v>
      </c>
      <c r="M148" s="96">
        <f>Odessa!M148+MAX(145,M$2*вспомогат!$J$5)</f>
        <v>829.56363636363631</v>
      </c>
      <c r="N148" s="96">
        <f>Odessa!N148+MAX(145,N$2*вспомогат!$J$5)</f>
        <v>949.07272727272721</v>
      </c>
      <c r="O148" s="96">
        <f>Odessa!O148+MAX(145,O$2*вспомогат!$J$5)</f>
        <v>1068.5818181818181</v>
      </c>
      <c r="P148" s="96">
        <f>Odessa!P148+MAX(145,P$2*вспомогат!$J$5)</f>
        <v>1188.090909090909</v>
      </c>
      <c r="Q148" s="96">
        <f>Odessa!Q148+MAX(145,Q$2*вспомогат!$J$5)</f>
        <v>1257.5999999999999</v>
      </c>
      <c r="R148" s="96">
        <f>Odessa!R148+MAX(145,R$2*вспомогат!$J$5)</f>
        <v>1377.1090909090908</v>
      </c>
      <c r="S148" s="96">
        <f>Odessa!S148+MAX(145,S$2*вспомогат!$J$5)</f>
        <v>1496.6181818181817</v>
      </c>
      <c r="T148" s="96">
        <f>Odessa!T148+MAX(145,T$2*вспомогат!$J$5)</f>
        <v>1616.1272727272726</v>
      </c>
      <c r="U148" s="96">
        <f>Odessa!U148+MAX(145,U$2*вспомогат!$J$5)</f>
        <v>1735.6363636363635</v>
      </c>
      <c r="V148" s="96">
        <f>Odessa!V148+MAX(145,V$2*вспомогат!$J$5)</f>
        <v>1855.1454545454544</v>
      </c>
      <c r="W148" s="96">
        <f>Odessa!W148+MAX(145,W$2*вспомогат!$J$5)</f>
        <v>1974.6545454545453</v>
      </c>
      <c r="X148" s="96">
        <f>Odessa!X148+MAX(145,X$2*вспомогат!$J$5)</f>
        <v>2094.1636363636362</v>
      </c>
      <c r="Y148" s="96">
        <f>Odessa!Y148+MAX(145,Y$2*вспомогат!$J$5)</f>
        <v>2213.6727272727271</v>
      </c>
      <c r="Z148" s="96">
        <f>Odessa!Z148+MAX(145,Z$2*вспомогат!$J$5)</f>
        <v>2333.181818181818</v>
      </c>
    </row>
    <row r="149" spans="2:26">
      <c r="B149" s="2" t="s">
        <v>296</v>
      </c>
      <c r="C149" s="12" t="s">
        <v>24</v>
      </c>
      <c r="D149" s="89" t="s">
        <v>13</v>
      </c>
      <c r="E149" s="2"/>
      <c r="F149" s="2"/>
      <c r="G149" s="96">
        <f>Odessa!G149+MAX(145,G$2*вспомогат!$J$5)</f>
        <v>285.5090909090909</v>
      </c>
      <c r="H149" s="96">
        <f>Odessa!H149+MAX(145,H$2*вспомогат!$J$5)</f>
        <v>383.0181818181818</v>
      </c>
      <c r="I149" s="96">
        <f>Odessa!I149+MAX(145,I$2*вспомогат!$J$5)</f>
        <v>480.5272727272727</v>
      </c>
      <c r="J149" s="96">
        <f>Odessa!J149+MAX(145,J$2*вспомогат!$J$5)</f>
        <v>578.0363636363636</v>
      </c>
      <c r="K149" s="96">
        <f>Odessa!K149+MAX(145,K$2*вспомогат!$J$5)</f>
        <v>655.5454545454545</v>
      </c>
      <c r="L149" s="96">
        <f>Odessa!L149+MAX(145,L$2*вспомогат!$J$5)</f>
        <v>788.0545454545454</v>
      </c>
      <c r="M149" s="96">
        <f>Odessa!M149+MAX(145,M$2*вспомогат!$J$5)</f>
        <v>920.56363636363631</v>
      </c>
      <c r="N149" s="96">
        <f>Odessa!N149+MAX(145,N$2*вспомогат!$J$5)</f>
        <v>1053.0727272727272</v>
      </c>
      <c r="O149" s="96">
        <f>Odessa!O149+MAX(145,O$2*вспомогат!$J$5)</f>
        <v>1185.5818181818181</v>
      </c>
      <c r="P149" s="96">
        <f>Odessa!P149+MAX(145,P$2*вспомогат!$J$5)</f>
        <v>1318.090909090909</v>
      </c>
      <c r="Q149" s="96">
        <f>Odessa!Q149+MAX(145,Q$2*вспомогат!$J$5)</f>
        <v>1400.6</v>
      </c>
      <c r="R149" s="96">
        <f>Odessa!R149+MAX(145,R$2*вспомогат!$J$5)</f>
        <v>1533.1090909090908</v>
      </c>
      <c r="S149" s="96">
        <f>Odessa!S149+MAX(145,S$2*вспомогат!$J$5)</f>
        <v>1665.6181818181817</v>
      </c>
      <c r="T149" s="96">
        <f>Odessa!T149+MAX(145,T$2*вспомогат!$J$5)</f>
        <v>1798.1272727272726</v>
      </c>
      <c r="U149" s="96">
        <f>Odessa!U149+MAX(145,U$2*вспомогат!$J$5)</f>
        <v>1930.6363636363635</v>
      </c>
      <c r="V149" s="96">
        <f>Odessa!V149+MAX(145,V$2*вспомогат!$J$5)</f>
        <v>2063.1454545454544</v>
      </c>
      <c r="W149" s="96">
        <f>Odessa!W149+MAX(145,W$2*вспомогат!$J$5)</f>
        <v>2195.6545454545453</v>
      </c>
      <c r="X149" s="96">
        <f>Odessa!X149+MAX(145,X$2*вспомогат!$J$5)</f>
        <v>2328.1636363636362</v>
      </c>
      <c r="Y149" s="96">
        <f>Odessa!Y149+MAX(145,Y$2*вспомогат!$J$5)</f>
        <v>2460.6727272727271</v>
      </c>
      <c r="Z149" s="96">
        <f>Odessa!Z149+MAX(145,Z$2*вспомогат!$J$5)</f>
        <v>2593.181818181818</v>
      </c>
    </row>
    <row r="150" spans="2:26">
      <c r="B150" s="2" t="s">
        <v>224</v>
      </c>
      <c r="C150" s="12" t="s">
        <v>24</v>
      </c>
      <c r="D150" s="89" t="s">
        <v>13</v>
      </c>
      <c r="E150" s="2"/>
      <c r="F150" s="2"/>
      <c r="G150" s="96">
        <f>Odessa!G150+MAX(145,G$2*вспомогат!$J$5)</f>
        <v>283.5090909090909</v>
      </c>
      <c r="H150" s="96">
        <f>Odessa!H150+MAX(145,H$2*вспомогат!$J$5)</f>
        <v>379.0181818181818</v>
      </c>
      <c r="I150" s="96">
        <f>Odessa!I150+MAX(145,I$2*вспомогат!$J$5)</f>
        <v>474.5272727272727</v>
      </c>
      <c r="J150" s="96">
        <f>Odessa!J150+MAX(145,J$2*вспомогат!$J$5)</f>
        <v>570.0363636363636</v>
      </c>
      <c r="K150" s="96">
        <f>Odessa!K150+MAX(145,K$2*вспомогат!$J$5)</f>
        <v>645.5454545454545</v>
      </c>
      <c r="L150" s="96">
        <f>Odessa!L150+MAX(145,L$2*вспомогат!$J$5)</f>
        <v>776.0545454545454</v>
      </c>
      <c r="M150" s="96">
        <f>Odessa!M150+MAX(145,M$2*вспомогат!$J$5)</f>
        <v>906.56363636363631</v>
      </c>
      <c r="N150" s="96">
        <f>Odessa!N150+MAX(145,N$2*вспомогат!$J$5)</f>
        <v>1037.0727272727272</v>
      </c>
      <c r="O150" s="96">
        <f>Odessa!O150+MAX(145,O$2*вспомогат!$J$5)</f>
        <v>1167.5818181818181</v>
      </c>
      <c r="P150" s="96">
        <f>Odessa!P150+MAX(145,P$2*вспомогат!$J$5)</f>
        <v>1298.090909090909</v>
      </c>
      <c r="Q150" s="96">
        <f>Odessa!Q150+MAX(145,Q$2*вспомогат!$J$5)</f>
        <v>1378.6</v>
      </c>
      <c r="R150" s="96">
        <f>Odessa!R150+MAX(145,R$2*вспомогат!$J$5)</f>
        <v>1509.1090909090908</v>
      </c>
      <c r="S150" s="96">
        <f>Odessa!S150+MAX(145,S$2*вспомогат!$J$5)</f>
        <v>1639.6181818181817</v>
      </c>
      <c r="T150" s="96">
        <f>Odessa!T150+MAX(145,T$2*вспомогат!$J$5)</f>
        <v>1770.1272727272726</v>
      </c>
      <c r="U150" s="96">
        <f>Odessa!U150+MAX(145,U$2*вспомогат!$J$5)</f>
        <v>1900.6363636363635</v>
      </c>
      <c r="V150" s="96">
        <f>Odessa!V150+MAX(145,V$2*вспомогат!$J$5)</f>
        <v>2031.1454545454544</v>
      </c>
      <c r="W150" s="96">
        <f>Odessa!W150+MAX(145,W$2*вспомогат!$J$5)</f>
        <v>2161.6545454545453</v>
      </c>
      <c r="X150" s="96">
        <f>Odessa!X150+MAX(145,X$2*вспомогат!$J$5)</f>
        <v>2292.1636363636362</v>
      </c>
      <c r="Y150" s="96">
        <f>Odessa!Y150+MAX(145,Y$2*вспомогат!$J$5)</f>
        <v>2422.6727272727271</v>
      </c>
      <c r="Z150" s="96">
        <f>Odessa!Z150+MAX(145,Z$2*вспомогат!$J$5)</f>
        <v>2553.181818181818</v>
      </c>
    </row>
    <row r="151" spans="2:26">
      <c r="B151" s="132" t="s">
        <v>297</v>
      </c>
      <c r="C151" s="12" t="s">
        <v>24</v>
      </c>
      <c r="D151" s="89" t="s">
        <v>13</v>
      </c>
      <c r="E151" s="2"/>
      <c r="F151" s="2"/>
      <c r="G151" s="96">
        <f>Odessa!G151+MAX(145,G$2*вспомогат!$J$5)</f>
        <v>272.5090909090909</v>
      </c>
      <c r="H151" s="96">
        <f>Odessa!H151+MAX(145,H$2*вспомогат!$J$5)</f>
        <v>357.0181818181818</v>
      </c>
      <c r="I151" s="96">
        <f>Odessa!I151+MAX(145,I$2*вспомогат!$J$5)</f>
        <v>441.5272727272727</v>
      </c>
      <c r="J151" s="96">
        <f>Odessa!J151+MAX(145,J$2*вспомогат!$J$5)</f>
        <v>526.0363636363636</v>
      </c>
      <c r="K151" s="96">
        <f>Odessa!K151+MAX(145,K$2*вспомогат!$J$5)</f>
        <v>590.5454545454545</v>
      </c>
      <c r="L151" s="96">
        <f>Odessa!L151+MAX(145,L$2*вспомогат!$J$5)</f>
        <v>710.0545454545454</v>
      </c>
      <c r="M151" s="96">
        <f>Odessa!M151+MAX(145,M$2*вспомогат!$J$5)</f>
        <v>829.56363636363631</v>
      </c>
      <c r="N151" s="96">
        <f>Odessa!N151+MAX(145,N$2*вспомогат!$J$5)</f>
        <v>949.07272727272721</v>
      </c>
      <c r="O151" s="96">
        <f>Odessa!O151+MAX(145,O$2*вспомогат!$J$5)</f>
        <v>1068.5818181818181</v>
      </c>
      <c r="P151" s="96">
        <f>Odessa!P151+MAX(145,P$2*вспомогат!$J$5)</f>
        <v>1188.090909090909</v>
      </c>
      <c r="Q151" s="96">
        <f>Odessa!Q151+MAX(145,Q$2*вспомогат!$J$5)</f>
        <v>1257.5999999999999</v>
      </c>
      <c r="R151" s="96">
        <f>Odessa!R151+MAX(145,R$2*вспомогат!$J$5)</f>
        <v>1377.1090909090908</v>
      </c>
      <c r="S151" s="96">
        <f>Odessa!S151+MAX(145,S$2*вспомогат!$J$5)</f>
        <v>1496.6181818181817</v>
      </c>
      <c r="T151" s="96">
        <f>Odessa!T151+MAX(145,T$2*вспомогат!$J$5)</f>
        <v>1616.1272727272726</v>
      </c>
      <c r="U151" s="96">
        <f>Odessa!U151+MAX(145,U$2*вспомогат!$J$5)</f>
        <v>1735.6363636363635</v>
      </c>
      <c r="V151" s="96">
        <f>Odessa!V151+MAX(145,V$2*вспомогат!$J$5)</f>
        <v>1855.1454545454544</v>
      </c>
      <c r="W151" s="96">
        <f>Odessa!W151+MAX(145,W$2*вспомогат!$J$5)</f>
        <v>1974.6545454545453</v>
      </c>
      <c r="X151" s="96">
        <f>Odessa!X151+MAX(145,X$2*вспомогат!$J$5)</f>
        <v>2094.1636363636362</v>
      </c>
      <c r="Y151" s="96">
        <f>Odessa!Y151+MAX(145,Y$2*вспомогат!$J$5)</f>
        <v>2213.6727272727271</v>
      </c>
      <c r="Z151" s="96">
        <f>Odessa!Z151+MAX(145,Z$2*вспомогат!$J$5)</f>
        <v>2333.181818181818</v>
      </c>
    </row>
    <row r="152" spans="2:26">
      <c r="B152" s="132" t="s">
        <v>298</v>
      </c>
      <c r="C152" s="12" t="s">
        <v>24</v>
      </c>
      <c r="D152" s="89" t="s">
        <v>13</v>
      </c>
      <c r="E152" s="2"/>
      <c r="F152" s="2"/>
      <c r="G152" s="96">
        <f>Odessa!G152+MAX(145,G$2*вспомогат!$J$5)</f>
        <v>272.5090909090909</v>
      </c>
      <c r="H152" s="96">
        <f>Odessa!H152+MAX(145,H$2*вспомогат!$J$5)</f>
        <v>357.0181818181818</v>
      </c>
      <c r="I152" s="96">
        <f>Odessa!I152+MAX(145,I$2*вспомогат!$J$5)</f>
        <v>441.5272727272727</v>
      </c>
      <c r="J152" s="96">
        <f>Odessa!J152+MAX(145,J$2*вспомогат!$J$5)</f>
        <v>526.0363636363636</v>
      </c>
      <c r="K152" s="96">
        <f>Odessa!K152+MAX(145,K$2*вспомогат!$J$5)</f>
        <v>590.5454545454545</v>
      </c>
      <c r="L152" s="96">
        <f>Odessa!L152+MAX(145,L$2*вспомогат!$J$5)</f>
        <v>710.0545454545454</v>
      </c>
      <c r="M152" s="96">
        <f>Odessa!M152+MAX(145,M$2*вспомогат!$J$5)</f>
        <v>829.56363636363631</v>
      </c>
      <c r="N152" s="96">
        <f>Odessa!N152+MAX(145,N$2*вспомогат!$J$5)</f>
        <v>949.07272727272721</v>
      </c>
      <c r="O152" s="96">
        <f>Odessa!O152+MAX(145,O$2*вспомогат!$J$5)</f>
        <v>1068.5818181818181</v>
      </c>
      <c r="P152" s="96">
        <f>Odessa!P152+MAX(145,P$2*вспомогат!$J$5)</f>
        <v>1188.090909090909</v>
      </c>
      <c r="Q152" s="96">
        <f>Odessa!Q152+MAX(145,Q$2*вспомогат!$J$5)</f>
        <v>1257.5999999999999</v>
      </c>
      <c r="R152" s="96">
        <f>Odessa!R152+MAX(145,R$2*вспомогат!$J$5)</f>
        <v>1377.1090909090908</v>
      </c>
      <c r="S152" s="96">
        <f>Odessa!S152+MAX(145,S$2*вспомогат!$J$5)</f>
        <v>1496.6181818181817</v>
      </c>
      <c r="T152" s="96">
        <f>Odessa!T152+MAX(145,T$2*вспомогат!$J$5)</f>
        <v>1616.1272727272726</v>
      </c>
      <c r="U152" s="96">
        <f>Odessa!U152+MAX(145,U$2*вспомогат!$J$5)</f>
        <v>1735.6363636363635</v>
      </c>
      <c r="V152" s="96">
        <f>Odessa!V152+MAX(145,V$2*вспомогат!$J$5)</f>
        <v>1855.1454545454544</v>
      </c>
      <c r="W152" s="96">
        <f>Odessa!W152+MAX(145,W$2*вспомогат!$J$5)</f>
        <v>1974.6545454545453</v>
      </c>
      <c r="X152" s="96">
        <f>Odessa!X152+MAX(145,X$2*вспомогат!$J$5)</f>
        <v>2094.1636363636362</v>
      </c>
      <c r="Y152" s="96">
        <f>Odessa!Y152+MAX(145,Y$2*вспомогат!$J$5)</f>
        <v>2213.6727272727271</v>
      </c>
      <c r="Z152" s="96">
        <f>Odessa!Z152+MAX(145,Z$2*вспомогат!$J$5)</f>
        <v>2333.181818181818</v>
      </c>
    </row>
    <row r="153" spans="2:26">
      <c r="B153" s="132" t="s">
        <v>299</v>
      </c>
      <c r="C153" s="12" t="s">
        <v>24</v>
      </c>
      <c r="D153" s="89" t="s">
        <v>13</v>
      </c>
      <c r="E153" s="2"/>
      <c r="F153" s="2"/>
      <c r="G153" s="96">
        <f>Odessa!G153+MAX(145,G$2*вспомогат!$J$5)</f>
        <v>272.5090909090909</v>
      </c>
      <c r="H153" s="96">
        <f>Odessa!H153+MAX(145,H$2*вспомогат!$J$5)</f>
        <v>357.0181818181818</v>
      </c>
      <c r="I153" s="96">
        <f>Odessa!I153+MAX(145,I$2*вспомогат!$J$5)</f>
        <v>441.5272727272727</v>
      </c>
      <c r="J153" s="96">
        <f>Odessa!J153+MAX(145,J$2*вспомогат!$J$5)</f>
        <v>526.0363636363636</v>
      </c>
      <c r="K153" s="96">
        <f>Odessa!K153+MAX(145,K$2*вспомогат!$J$5)</f>
        <v>590.5454545454545</v>
      </c>
      <c r="L153" s="96">
        <f>Odessa!L153+MAX(145,L$2*вспомогат!$J$5)</f>
        <v>710.0545454545454</v>
      </c>
      <c r="M153" s="96">
        <f>Odessa!M153+MAX(145,M$2*вспомогат!$J$5)</f>
        <v>829.56363636363631</v>
      </c>
      <c r="N153" s="96">
        <f>Odessa!N153+MAX(145,N$2*вспомогат!$J$5)</f>
        <v>949.07272727272721</v>
      </c>
      <c r="O153" s="96">
        <f>Odessa!O153+MAX(145,O$2*вспомогат!$J$5)</f>
        <v>1068.5818181818181</v>
      </c>
      <c r="P153" s="96">
        <f>Odessa!P153+MAX(145,P$2*вспомогат!$J$5)</f>
        <v>1188.090909090909</v>
      </c>
      <c r="Q153" s="96">
        <f>Odessa!Q153+MAX(145,Q$2*вспомогат!$J$5)</f>
        <v>1257.5999999999999</v>
      </c>
      <c r="R153" s="96">
        <f>Odessa!R153+MAX(145,R$2*вспомогат!$J$5)</f>
        <v>1377.1090909090908</v>
      </c>
      <c r="S153" s="96">
        <f>Odessa!S153+MAX(145,S$2*вспомогат!$J$5)</f>
        <v>1496.6181818181817</v>
      </c>
      <c r="T153" s="96">
        <f>Odessa!T153+MAX(145,T$2*вспомогат!$J$5)</f>
        <v>1616.1272727272726</v>
      </c>
      <c r="U153" s="96">
        <f>Odessa!U153+MAX(145,U$2*вспомогат!$J$5)</f>
        <v>1735.6363636363635</v>
      </c>
      <c r="V153" s="96">
        <f>Odessa!V153+MAX(145,V$2*вспомогат!$J$5)</f>
        <v>1855.1454545454544</v>
      </c>
      <c r="W153" s="96">
        <f>Odessa!W153+MAX(145,W$2*вспомогат!$J$5)</f>
        <v>1974.6545454545453</v>
      </c>
      <c r="X153" s="96">
        <f>Odessa!X153+MAX(145,X$2*вспомогат!$J$5)</f>
        <v>2094.1636363636362</v>
      </c>
      <c r="Y153" s="96">
        <f>Odessa!Y153+MAX(145,Y$2*вспомогат!$J$5)</f>
        <v>2213.6727272727271</v>
      </c>
      <c r="Z153" s="96">
        <f>Odessa!Z153+MAX(145,Z$2*вспомогат!$J$5)</f>
        <v>2333.181818181818</v>
      </c>
    </row>
    <row r="154" spans="2:26">
      <c r="B154" s="136" t="s">
        <v>300</v>
      </c>
      <c r="C154" s="12" t="s">
        <v>24</v>
      </c>
      <c r="D154" s="89" t="s">
        <v>13</v>
      </c>
      <c r="E154" s="2"/>
      <c r="F154" s="2"/>
      <c r="G154" s="96">
        <f>Odessa!G154+MAX(145,G$2*вспомогат!$J$5)</f>
        <v>285.5090909090909</v>
      </c>
      <c r="H154" s="96">
        <f>Odessa!H154+MAX(145,H$2*вспомогат!$J$5)</f>
        <v>383.0181818181818</v>
      </c>
      <c r="I154" s="96">
        <f>Odessa!I154+MAX(145,I$2*вспомогат!$J$5)</f>
        <v>480.5272727272727</v>
      </c>
      <c r="J154" s="96">
        <f>Odessa!J154+MAX(145,J$2*вспомогат!$J$5)</f>
        <v>578.0363636363636</v>
      </c>
      <c r="K154" s="96">
        <f>Odessa!K154+MAX(145,K$2*вспомогат!$J$5)</f>
        <v>655.5454545454545</v>
      </c>
      <c r="L154" s="96">
        <f>Odessa!L154+MAX(145,L$2*вспомогат!$J$5)</f>
        <v>788.0545454545454</v>
      </c>
      <c r="M154" s="96">
        <f>Odessa!M154+MAX(145,M$2*вспомогат!$J$5)</f>
        <v>920.56363636363631</v>
      </c>
      <c r="N154" s="96">
        <f>Odessa!N154+MAX(145,N$2*вспомогат!$J$5)</f>
        <v>1053.0727272727272</v>
      </c>
      <c r="O154" s="96">
        <f>Odessa!O154+MAX(145,O$2*вспомогат!$J$5)</f>
        <v>1185.5818181818181</v>
      </c>
      <c r="P154" s="96">
        <f>Odessa!P154+MAX(145,P$2*вспомогат!$J$5)</f>
        <v>1318.090909090909</v>
      </c>
      <c r="Q154" s="96">
        <f>Odessa!Q154+MAX(145,Q$2*вспомогат!$J$5)</f>
        <v>1400.6</v>
      </c>
      <c r="R154" s="96">
        <f>Odessa!R154+MAX(145,R$2*вспомогат!$J$5)</f>
        <v>1533.1090909090908</v>
      </c>
      <c r="S154" s="96">
        <f>Odessa!S154+MAX(145,S$2*вспомогат!$J$5)</f>
        <v>1665.6181818181817</v>
      </c>
      <c r="T154" s="96">
        <f>Odessa!T154+MAX(145,T$2*вспомогат!$J$5)</f>
        <v>1798.1272727272726</v>
      </c>
      <c r="U154" s="96">
        <f>Odessa!U154+MAX(145,U$2*вспомогат!$J$5)</f>
        <v>1930.6363636363635</v>
      </c>
      <c r="V154" s="96">
        <f>Odessa!V154+MAX(145,V$2*вспомогат!$J$5)</f>
        <v>2063.1454545454544</v>
      </c>
      <c r="W154" s="96">
        <f>Odessa!W154+MAX(145,W$2*вспомогат!$J$5)</f>
        <v>2195.6545454545453</v>
      </c>
      <c r="X154" s="96">
        <f>Odessa!X154+MAX(145,X$2*вспомогат!$J$5)</f>
        <v>2328.1636363636362</v>
      </c>
      <c r="Y154" s="96">
        <f>Odessa!Y154+MAX(145,Y$2*вспомогат!$J$5)</f>
        <v>2460.6727272727271</v>
      </c>
      <c r="Z154" s="96">
        <f>Odessa!Z154+MAX(145,Z$2*вспомогат!$J$5)</f>
        <v>2593.181818181818</v>
      </c>
    </row>
  </sheetData>
  <mergeCells count="1">
    <mergeCell ref="G1:Z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S161"/>
  <sheetViews>
    <sheetView zoomScale="145" zoomScaleNormal="145" workbookViewId="0">
      <selection activeCell="L9" sqref="L9"/>
    </sheetView>
  </sheetViews>
  <sheetFormatPr defaultRowHeight="15"/>
  <cols>
    <col min="1" max="1" width="3.42578125" bestFit="1" customWidth="1"/>
    <col min="2" max="2" width="20" customWidth="1"/>
    <col min="3" max="3" width="12.5703125" bestFit="1" customWidth="1"/>
    <col min="4" max="4" width="12.140625" bestFit="1" customWidth="1"/>
    <col min="5" max="5" width="10" style="7" bestFit="1" customWidth="1"/>
    <col min="6" max="6" width="10" bestFit="1" customWidth="1"/>
    <col min="7" max="7" width="6.5703125" customWidth="1"/>
    <col min="8" max="8" width="17.42578125" customWidth="1"/>
    <col min="12" max="12" width="17" bestFit="1" customWidth="1"/>
    <col min="13" max="15" width="6.28515625" bestFit="1" customWidth="1"/>
    <col min="16" max="17" width="7.28515625" bestFit="1" customWidth="1"/>
    <col min="18" max="18" width="6.42578125" customWidth="1"/>
  </cols>
  <sheetData>
    <row r="1" spans="1:19">
      <c r="A1" t="s">
        <v>1</v>
      </c>
      <c r="B1" s="13" t="s">
        <v>3</v>
      </c>
      <c r="C1" s="13" t="s">
        <v>4</v>
      </c>
      <c r="D1" s="14" t="s">
        <v>5</v>
      </c>
      <c r="E1" s="16" t="s">
        <v>6</v>
      </c>
      <c r="F1" s="27" t="s">
        <v>159</v>
      </c>
      <c r="G1" t="s">
        <v>182</v>
      </c>
      <c r="H1" s="24" t="s">
        <v>131</v>
      </c>
      <c r="I1" s="24" t="s">
        <v>132</v>
      </c>
      <c r="J1" s="24" t="s">
        <v>138</v>
      </c>
      <c r="L1" s="26" t="s">
        <v>142</v>
      </c>
      <c r="M1" s="27">
        <v>2</v>
      </c>
      <c r="N1" s="27">
        <v>3</v>
      </c>
      <c r="O1" s="27">
        <v>5</v>
      </c>
      <c r="P1" s="27">
        <v>10</v>
      </c>
      <c r="Q1" s="27">
        <v>20</v>
      </c>
    </row>
    <row r="2" spans="1:19">
      <c r="A2" t="s">
        <v>0</v>
      </c>
      <c r="B2" s="12" t="s">
        <v>10</v>
      </c>
      <c r="C2" s="12" t="s">
        <v>11</v>
      </c>
      <c r="D2" s="15" t="s">
        <v>9</v>
      </c>
      <c r="E2" s="60">
        <v>75</v>
      </c>
      <c r="F2" s="2">
        <f>30+13</f>
        <v>43</v>
      </c>
      <c r="H2" s="33" t="s">
        <v>143</v>
      </c>
      <c r="I2" s="33">
        <v>1</v>
      </c>
      <c r="J2" s="33">
        <v>13</v>
      </c>
      <c r="L2" s="28" t="s">
        <v>143</v>
      </c>
      <c r="M2" s="67">
        <v>203.7037037037037</v>
      </c>
      <c r="N2" s="67">
        <v>213.70370370370401</v>
      </c>
      <c r="O2" s="67">
        <v>222.22222222222223</v>
      </c>
      <c r="P2" s="67">
        <v>370.37037037037038</v>
      </c>
      <c r="Q2" s="67">
        <v>444.44444444444446</v>
      </c>
    </row>
    <row r="3" spans="1:19">
      <c r="B3" s="12" t="s">
        <v>38</v>
      </c>
      <c r="C3" s="12" t="s">
        <v>39</v>
      </c>
      <c r="D3" s="15" t="s">
        <v>9</v>
      </c>
      <c r="E3" s="60">
        <v>90</v>
      </c>
      <c r="F3" s="2">
        <f>30+10</f>
        <v>40</v>
      </c>
      <c r="H3" s="33" t="s">
        <v>130</v>
      </c>
      <c r="I3" s="33">
        <v>1</v>
      </c>
      <c r="J3" s="33">
        <v>13</v>
      </c>
      <c r="L3" s="2" t="s">
        <v>130</v>
      </c>
      <c r="M3" s="67">
        <v>223.7037037037037</v>
      </c>
      <c r="N3" s="67">
        <v>233.7037037037037</v>
      </c>
      <c r="O3" s="67">
        <v>252.22222222222223</v>
      </c>
      <c r="P3" s="67">
        <v>400.37037037037038</v>
      </c>
      <c r="Q3" s="67">
        <v>474.44444444444446</v>
      </c>
    </row>
    <row r="4" spans="1:19">
      <c r="B4" s="12" t="s">
        <v>36</v>
      </c>
      <c r="C4" s="12" t="s">
        <v>37</v>
      </c>
      <c r="D4" s="15" t="s">
        <v>9</v>
      </c>
      <c r="E4" s="23" t="s">
        <v>172</v>
      </c>
      <c r="F4" s="23" t="s">
        <v>172</v>
      </c>
      <c r="H4" s="33" t="s">
        <v>136</v>
      </c>
      <c r="I4" s="33">
        <v>3</v>
      </c>
      <c r="J4" s="33">
        <v>35</v>
      </c>
      <c r="L4" s="2" t="s">
        <v>136</v>
      </c>
      <c r="M4" s="67">
        <v>279.25925925925924</v>
      </c>
      <c r="N4" s="67">
        <v>289.25925925925924</v>
      </c>
      <c r="O4" s="67">
        <v>289.25925925925924</v>
      </c>
      <c r="P4" s="67">
        <v>511.48148148148147</v>
      </c>
      <c r="Q4" s="68">
        <v>639.36900001257425</v>
      </c>
    </row>
    <row r="5" spans="1:19">
      <c r="B5" s="12" t="s">
        <v>232</v>
      </c>
      <c r="C5" s="12" t="s">
        <v>75</v>
      </c>
      <c r="D5" s="15" t="s">
        <v>9</v>
      </c>
      <c r="E5" s="23" t="s">
        <v>172</v>
      </c>
      <c r="F5" s="23" t="s">
        <v>172</v>
      </c>
      <c r="H5" s="50" t="s">
        <v>2</v>
      </c>
      <c r="I5" s="40">
        <v>3</v>
      </c>
      <c r="J5" s="33">
        <v>35</v>
      </c>
      <c r="L5" s="2" t="s">
        <v>128</v>
      </c>
      <c r="M5" s="67">
        <v>262</v>
      </c>
      <c r="N5" s="67">
        <v>272</v>
      </c>
      <c r="O5" s="67">
        <v>272</v>
      </c>
      <c r="P5" s="67">
        <v>457</v>
      </c>
      <c r="Q5" s="68">
        <v>505</v>
      </c>
    </row>
    <row r="6" spans="1:19">
      <c r="B6" s="12" t="s">
        <v>161</v>
      </c>
      <c r="C6" s="12" t="s">
        <v>162</v>
      </c>
      <c r="D6" s="15" t="s">
        <v>155</v>
      </c>
      <c r="E6" s="23" t="s">
        <v>172</v>
      </c>
      <c r="F6" s="23" t="s">
        <v>172</v>
      </c>
      <c r="H6" s="33" t="s">
        <v>156</v>
      </c>
      <c r="I6" s="33">
        <v>3</v>
      </c>
      <c r="J6" s="33">
        <v>35</v>
      </c>
      <c r="L6" s="28" t="s">
        <v>144</v>
      </c>
      <c r="M6" s="67">
        <v>490</v>
      </c>
      <c r="N6" s="67">
        <v>520</v>
      </c>
      <c r="O6" s="67">
        <v>550</v>
      </c>
      <c r="P6" s="67">
        <v>600</v>
      </c>
      <c r="Q6" s="67">
        <v>809</v>
      </c>
    </row>
    <row r="7" spans="1:19">
      <c r="B7" s="115" t="s">
        <v>65</v>
      </c>
      <c r="C7" s="115" t="s">
        <v>66</v>
      </c>
      <c r="D7" s="116" t="s">
        <v>9</v>
      </c>
      <c r="E7" s="23" t="s">
        <v>172</v>
      </c>
      <c r="F7" s="23" t="s">
        <v>172</v>
      </c>
      <c r="H7" s="50" t="s">
        <v>128</v>
      </c>
      <c r="I7" s="33">
        <v>2</v>
      </c>
      <c r="J7" s="33">
        <v>25</v>
      </c>
      <c r="L7" s="2" t="s">
        <v>133</v>
      </c>
      <c r="M7" s="67">
        <v>408</v>
      </c>
      <c r="N7" s="67">
        <v>530</v>
      </c>
      <c r="O7" s="67">
        <v>535</v>
      </c>
      <c r="P7" s="67">
        <v>602</v>
      </c>
      <c r="Q7" s="67">
        <v>686</v>
      </c>
    </row>
    <row r="8" spans="1:19">
      <c r="B8" s="122" t="s">
        <v>235</v>
      </c>
      <c r="C8" s="122" t="s">
        <v>58</v>
      </c>
      <c r="D8" s="123" t="s">
        <v>230</v>
      </c>
      <c r="E8" s="23" t="s">
        <v>172</v>
      </c>
      <c r="F8" s="23" t="s">
        <v>172</v>
      </c>
      <c r="H8" s="33" t="s">
        <v>144</v>
      </c>
      <c r="I8" s="33" t="s">
        <v>151</v>
      </c>
      <c r="J8" s="33" t="s">
        <v>151</v>
      </c>
      <c r="L8" s="2" t="s">
        <v>308</v>
      </c>
      <c r="M8" s="69">
        <v>243.450476194468</v>
      </c>
      <c r="N8" s="69">
        <v>251.51091270257086</v>
      </c>
      <c r="O8" s="69">
        <v>251.51091270257086</v>
      </c>
      <c r="P8" s="69">
        <v>372.41746032411339</v>
      </c>
      <c r="Q8" s="67">
        <v>500</v>
      </c>
    </row>
    <row r="9" spans="1:19">
      <c r="B9" s="122" t="s">
        <v>262</v>
      </c>
      <c r="C9" s="122" t="s">
        <v>263</v>
      </c>
      <c r="D9" s="123" t="s">
        <v>230</v>
      </c>
      <c r="E9" s="23" t="s">
        <v>172</v>
      </c>
      <c r="F9" s="23" t="s">
        <v>172</v>
      </c>
      <c r="H9" s="33" t="s">
        <v>133</v>
      </c>
      <c r="I9" s="33">
        <v>2</v>
      </c>
      <c r="J9" s="33">
        <v>25</v>
      </c>
      <c r="L9" s="139" t="s">
        <v>307</v>
      </c>
      <c r="M9" s="67">
        <v>444</v>
      </c>
      <c r="N9" s="67">
        <v>481</v>
      </c>
      <c r="O9" s="67">
        <v>555</v>
      </c>
      <c r="P9" s="67">
        <v>665</v>
      </c>
      <c r="Q9" s="67">
        <v>695</v>
      </c>
    </row>
    <row r="10" spans="1:19">
      <c r="B10" s="115" t="s">
        <v>105</v>
      </c>
      <c r="C10" s="115" t="s">
        <v>103</v>
      </c>
      <c r="D10" s="116" t="s">
        <v>9</v>
      </c>
      <c r="E10" s="23">
        <v>127</v>
      </c>
      <c r="F10" s="23">
        <v>43</v>
      </c>
      <c r="H10" s="141" t="s">
        <v>308</v>
      </c>
      <c r="I10" s="33">
        <v>1</v>
      </c>
      <c r="J10" s="33">
        <v>13</v>
      </c>
      <c r="L10" s="28" t="s">
        <v>145</v>
      </c>
      <c r="M10" s="67">
        <v>444</v>
      </c>
      <c r="N10" s="67">
        <v>481</v>
      </c>
      <c r="O10" s="67">
        <v>555</v>
      </c>
      <c r="P10" s="67">
        <v>665</v>
      </c>
      <c r="Q10" s="67">
        <v>699</v>
      </c>
    </row>
    <row r="11" spans="1:19">
      <c r="B11" s="12" t="s">
        <v>76</v>
      </c>
      <c r="C11" s="12" t="s">
        <v>77</v>
      </c>
      <c r="D11" s="66" t="s">
        <v>9</v>
      </c>
      <c r="E11" s="60">
        <v>66</v>
      </c>
      <c r="F11" s="2">
        <f>30+16</f>
        <v>46</v>
      </c>
      <c r="H11" s="139" t="s">
        <v>307</v>
      </c>
      <c r="I11" s="33">
        <v>2</v>
      </c>
      <c r="J11" s="33">
        <v>25</v>
      </c>
      <c r="L11" s="28" t="s">
        <v>146</v>
      </c>
      <c r="M11" s="67">
        <v>490</v>
      </c>
      <c r="N11" s="67">
        <v>520</v>
      </c>
      <c r="O11" s="67">
        <v>550</v>
      </c>
      <c r="P11" s="67">
        <v>600</v>
      </c>
      <c r="Q11" s="68">
        <v>808.63816668273375</v>
      </c>
      <c r="S11" s="70"/>
    </row>
    <row r="12" spans="1:19">
      <c r="B12" s="121" t="s">
        <v>236</v>
      </c>
      <c r="C12" s="121" t="s">
        <v>103</v>
      </c>
      <c r="D12" s="15" t="s">
        <v>13</v>
      </c>
      <c r="E12" s="60">
        <v>96</v>
      </c>
      <c r="F12" s="2">
        <f>30+G12</f>
        <v>65</v>
      </c>
      <c r="G12">
        <v>35</v>
      </c>
      <c r="H12" s="40" t="s">
        <v>145</v>
      </c>
      <c r="I12" s="33">
        <v>2</v>
      </c>
      <c r="J12" s="33">
        <v>25</v>
      </c>
      <c r="L12" s="28" t="s">
        <v>147</v>
      </c>
      <c r="M12" s="68">
        <v>110</v>
      </c>
      <c r="N12" s="68">
        <v>130</v>
      </c>
      <c r="O12" s="68">
        <v>140</v>
      </c>
      <c r="P12" s="67">
        <v>166.66666666666666</v>
      </c>
      <c r="Q12" s="68">
        <v>240</v>
      </c>
      <c r="S12" s="70"/>
    </row>
    <row r="13" spans="1:19">
      <c r="B13" s="12" t="s">
        <v>40</v>
      </c>
      <c r="C13" s="12" t="s">
        <v>39</v>
      </c>
      <c r="D13" s="15" t="s">
        <v>9</v>
      </c>
      <c r="E13" s="60">
        <v>88</v>
      </c>
      <c r="F13" s="2">
        <f>30+7+1</f>
        <v>38</v>
      </c>
      <c r="H13" s="50" t="s">
        <v>146</v>
      </c>
      <c r="I13" s="113">
        <v>4</v>
      </c>
      <c r="J13" s="114">
        <v>45</v>
      </c>
      <c r="L13" s="2" t="s">
        <v>134</v>
      </c>
      <c r="M13" s="67">
        <v>333</v>
      </c>
      <c r="N13" s="69">
        <v>370</v>
      </c>
      <c r="O13" s="69">
        <v>444</v>
      </c>
      <c r="P13" s="69">
        <v>555</v>
      </c>
      <c r="Q13" s="67">
        <v>607</v>
      </c>
    </row>
    <row r="14" spans="1:19">
      <c r="B14" s="12" t="s">
        <v>98</v>
      </c>
      <c r="C14" s="12" t="s">
        <v>99</v>
      </c>
      <c r="D14" s="15" t="s">
        <v>13</v>
      </c>
      <c r="E14" s="1">
        <v>25</v>
      </c>
      <c r="F14" s="2">
        <f>30+G14</f>
        <v>34</v>
      </c>
      <c r="G14">
        <v>4</v>
      </c>
      <c r="H14" s="50" t="s">
        <v>137</v>
      </c>
      <c r="I14" s="33">
        <v>2</v>
      </c>
      <c r="J14" s="33">
        <v>25</v>
      </c>
      <c r="L14" s="40" t="s">
        <v>158</v>
      </c>
      <c r="M14" s="67">
        <v>390</v>
      </c>
      <c r="N14" s="67">
        <v>400</v>
      </c>
      <c r="O14" s="67">
        <v>427</v>
      </c>
      <c r="P14" s="68">
        <v>594</v>
      </c>
      <c r="Q14" s="68">
        <v>771</v>
      </c>
    </row>
    <row r="15" spans="1:19">
      <c r="B15" s="12" t="s">
        <v>215</v>
      </c>
      <c r="C15" s="12" t="s">
        <v>216</v>
      </c>
      <c r="D15" s="15" t="s">
        <v>9</v>
      </c>
      <c r="E15" s="111">
        <v>90</v>
      </c>
      <c r="F15" s="2">
        <v>44</v>
      </c>
      <c r="H15" s="33" t="s">
        <v>134</v>
      </c>
      <c r="I15" s="33">
        <v>2</v>
      </c>
      <c r="J15" s="33">
        <v>25</v>
      </c>
      <c r="L15" s="28" t="s">
        <v>148</v>
      </c>
      <c r="M15" s="67">
        <v>490</v>
      </c>
      <c r="N15" s="67">
        <v>520</v>
      </c>
      <c r="O15" s="67">
        <v>550</v>
      </c>
      <c r="P15" s="67">
        <v>600</v>
      </c>
      <c r="Q15" s="68">
        <v>809</v>
      </c>
    </row>
    <row r="16" spans="1:19">
      <c r="B16" s="12" t="s">
        <v>52</v>
      </c>
      <c r="C16" s="12" t="s">
        <v>53</v>
      </c>
      <c r="D16" s="15" t="s">
        <v>9</v>
      </c>
      <c r="E16" s="60">
        <v>34</v>
      </c>
      <c r="F16" s="2">
        <f>30+2</f>
        <v>32</v>
      </c>
      <c r="H16" s="40" t="s">
        <v>158</v>
      </c>
      <c r="I16" s="33">
        <v>3</v>
      </c>
      <c r="J16" s="33">
        <v>35</v>
      </c>
      <c r="L16" s="28" t="s">
        <v>157</v>
      </c>
      <c r="M16" s="68">
        <v>311</v>
      </c>
      <c r="N16" s="68">
        <v>321</v>
      </c>
      <c r="O16" s="67">
        <v>328</v>
      </c>
      <c r="P16" s="67">
        <v>470</v>
      </c>
      <c r="Q16" s="68">
        <v>560</v>
      </c>
    </row>
    <row r="17" spans="2:19">
      <c r="B17" s="121" t="s">
        <v>264</v>
      </c>
      <c r="C17" s="121" t="s">
        <v>197</v>
      </c>
      <c r="D17" s="15" t="s">
        <v>9</v>
      </c>
      <c r="E17" s="23" t="s">
        <v>172</v>
      </c>
      <c r="F17" s="23" t="s">
        <v>172</v>
      </c>
      <c r="H17" s="50" t="s">
        <v>148</v>
      </c>
      <c r="I17" s="34" t="s">
        <v>151</v>
      </c>
      <c r="J17" s="34" t="s">
        <v>151</v>
      </c>
      <c r="L17" s="2" t="s">
        <v>129</v>
      </c>
      <c r="M17" s="68">
        <v>333</v>
      </c>
      <c r="N17" s="68">
        <v>370</v>
      </c>
      <c r="O17" s="68">
        <v>444</v>
      </c>
      <c r="P17" s="67">
        <v>555</v>
      </c>
      <c r="Q17" s="68">
        <v>595</v>
      </c>
    </row>
    <row r="18" spans="2:19">
      <c r="B18" s="121" t="s">
        <v>237</v>
      </c>
      <c r="C18" s="121" t="s">
        <v>103</v>
      </c>
      <c r="D18" s="15" t="s">
        <v>13</v>
      </c>
      <c r="E18" s="60">
        <v>95</v>
      </c>
      <c r="F18" s="2">
        <f>30+G18</f>
        <v>65</v>
      </c>
      <c r="G18">
        <v>35</v>
      </c>
      <c r="H18" s="109" t="s">
        <v>157</v>
      </c>
      <c r="I18" s="33">
        <v>3</v>
      </c>
      <c r="J18" s="33">
        <v>35</v>
      </c>
      <c r="L18" s="2" t="s">
        <v>135</v>
      </c>
      <c r="M18" s="68">
        <v>290</v>
      </c>
      <c r="N18" s="68">
        <v>350</v>
      </c>
      <c r="O18" s="68">
        <v>370</v>
      </c>
      <c r="P18" s="68">
        <v>450</v>
      </c>
      <c r="Q18" s="68">
        <v>590</v>
      </c>
    </row>
    <row r="19" spans="2:19">
      <c r="B19" s="12" t="s">
        <v>12</v>
      </c>
      <c r="C19" s="12" t="s">
        <v>11</v>
      </c>
      <c r="D19" s="15" t="s">
        <v>13</v>
      </c>
      <c r="E19" s="1">
        <v>50</v>
      </c>
      <c r="F19" s="2">
        <f>30+G19</f>
        <v>39</v>
      </c>
      <c r="G19">
        <v>9</v>
      </c>
      <c r="H19" s="33" t="s">
        <v>129</v>
      </c>
      <c r="I19" s="33">
        <v>2</v>
      </c>
      <c r="J19" s="33">
        <v>25</v>
      </c>
      <c r="L19" s="50" t="s">
        <v>137</v>
      </c>
      <c r="M19" s="68">
        <v>163.33333333333334</v>
      </c>
      <c r="N19" s="68">
        <v>163.33333333333334</v>
      </c>
      <c r="O19" s="68">
        <v>175.333333333333</v>
      </c>
      <c r="P19" s="68">
        <v>220.47619047619048</v>
      </c>
      <c r="Q19" s="68">
        <v>240.47619047619</v>
      </c>
      <c r="S19" s="70"/>
    </row>
    <row r="20" spans="2:19">
      <c r="B20" s="12" t="s">
        <v>7</v>
      </c>
      <c r="C20" s="12" t="s">
        <v>8</v>
      </c>
      <c r="D20" s="15" t="s">
        <v>9</v>
      </c>
      <c r="E20" s="23" t="s">
        <v>172</v>
      </c>
      <c r="F20" s="23" t="s">
        <v>172</v>
      </c>
      <c r="H20" s="33" t="s">
        <v>135</v>
      </c>
      <c r="I20" s="33">
        <v>3</v>
      </c>
      <c r="J20" s="33">
        <v>35</v>
      </c>
      <c r="L20" s="50" t="s">
        <v>2</v>
      </c>
      <c r="M20" s="67">
        <v>500</v>
      </c>
      <c r="N20" s="67">
        <v>500</v>
      </c>
      <c r="O20" s="67">
        <v>500</v>
      </c>
      <c r="P20" s="67">
        <v>550</v>
      </c>
      <c r="Q20" s="62" t="s">
        <v>171</v>
      </c>
    </row>
    <row r="21" spans="2:19">
      <c r="B21" s="12" t="s">
        <v>89</v>
      </c>
      <c r="C21" s="12" t="s">
        <v>90</v>
      </c>
      <c r="D21" s="15" t="s">
        <v>13</v>
      </c>
      <c r="E21" s="1">
        <v>25</v>
      </c>
      <c r="F21" s="2">
        <f>30+G21</f>
        <v>36</v>
      </c>
      <c r="G21">
        <v>6</v>
      </c>
      <c r="H21" s="2" t="s">
        <v>175</v>
      </c>
      <c r="I21" s="34" t="s">
        <v>151</v>
      </c>
      <c r="J21" s="34" t="s">
        <v>151</v>
      </c>
      <c r="L21" s="33" t="s">
        <v>156</v>
      </c>
      <c r="M21" s="67">
        <v>500</v>
      </c>
      <c r="N21" s="67">
        <v>500</v>
      </c>
      <c r="O21" s="67">
        <v>500</v>
      </c>
      <c r="P21" s="67">
        <v>550</v>
      </c>
      <c r="Q21" s="62" t="s">
        <v>171</v>
      </c>
    </row>
    <row r="22" spans="2:19">
      <c r="B22" s="121" t="s">
        <v>238</v>
      </c>
      <c r="C22" s="121" t="s">
        <v>22</v>
      </c>
      <c r="D22" s="15" t="s">
        <v>9</v>
      </c>
      <c r="E22" s="23" t="s">
        <v>172</v>
      </c>
      <c r="F22" s="23" t="s">
        <v>172</v>
      </c>
      <c r="H22" s="2" t="s">
        <v>173</v>
      </c>
      <c r="I22" s="34" t="s">
        <v>151</v>
      </c>
      <c r="J22" s="34" t="s">
        <v>151</v>
      </c>
      <c r="L22" s="2" t="s">
        <v>175</v>
      </c>
      <c r="M22" s="67">
        <v>375.37037037037038</v>
      </c>
      <c r="N22" s="67">
        <v>385.37037037037038</v>
      </c>
      <c r="O22" s="67">
        <v>422.40740740740739</v>
      </c>
      <c r="P22" s="67">
        <v>570.55555555555554</v>
      </c>
      <c r="Q22" s="67">
        <v>607.59259259259261</v>
      </c>
    </row>
    <row r="23" spans="2:19">
      <c r="B23" s="12" t="s">
        <v>41</v>
      </c>
      <c r="C23" s="12" t="s">
        <v>39</v>
      </c>
      <c r="D23" s="15" t="s">
        <v>9</v>
      </c>
      <c r="E23" s="60">
        <v>49</v>
      </c>
      <c r="F23" s="2">
        <f>30+9</f>
        <v>39</v>
      </c>
      <c r="H23" s="2" t="s">
        <v>174</v>
      </c>
      <c r="I23" s="114">
        <v>4</v>
      </c>
      <c r="J23" s="114">
        <v>45</v>
      </c>
      <c r="L23" s="2" t="s">
        <v>173</v>
      </c>
      <c r="M23" s="67">
        <f>227.222222222222*1.8</f>
        <v>408.9999999999996</v>
      </c>
      <c r="N23" s="67">
        <f>237.222222222222*1.8</f>
        <v>426.9999999999996</v>
      </c>
      <c r="O23" s="67">
        <f>237.222222222222*1.8</f>
        <v>426.9999999999996</v>
      </c>
      <c r="P23" s="67">
        <f>422.407407407407*1.8</f>
        <v>760.33333333333258</v>
      </c>
      <c r="Q23" s="67">
        <f>459.444444444444*1.8</f>
        <v>826.9999999999992</v>
      </c>
    </row>
    <row r="24" spans="2:19">
      <c r="B24" s="121" t="s">
        <v>265</v>
      </c>
      <c r="C24" s="121" t="s">
        <v>266</v>
      </c>
      <c r="D24" s="15" t="s">
        <v>9</v>
      </c>
      <c r="E24" s="23" t="s">
        <v>172</v>
      </c>
      <c r="F24" s="23" t="s">
        <v>172</v>
      </c>
      <c r="H24" s="2" t="s">
        <v>176</v>
      </c>
      <c r="I24" s="34" t="s">
        <v>151</v>
      </c>
      <c r="J24" s="34" t="s">
        <v>151</v>
      </c>
      <c r="L24" s="2" t="s">
        <v>174</v>
      </c>
      <c r="M24" s="67">
        <v>375.37037037037038</v>
      </c>
      <c r="N24" s="67">
        <v>385.37037037037038</v>
      </c>
      <c r="O24" s="67">
        <v>422.40740740740739</v>
      </c>
      <c r="P24" s="67">
        <v>570.55555555555554</v>
      </c>
      <c r="Q24" s="67">
        <v>607.59259259259261</v>
      </c>
    </row>
    <row r="25" spans="2:19">
      <c r="B25" s="12" t="s">
        <v>84</v>
      </c>
      <c r="C25" s="12" t="s">
        <v>85</v>
      </c>
      <c r="D25" s="110" t="s">
        <v>9</v>
      </c>
      <c r="E25" s="60">
        <v>64</v>
      </c>
      <c r="F25" s="2">
        <f>30+20</f>
        <v>50</v>
      </c>
      <c r="H25" s="2" t="s">
        <v>177</v>
      </c>
      <c r="I25" s="34" t="s">
        <v>151</v>
      </c>
      <c r="J25" s="34" t="s">
        <v>151</v>
      </c>
      <c r="L25" s="2" t="s">
        <v>176</v>
      </c>
      <c r="M25" s="67">
        <v>412.40740740740739</v>
      </c>
      <c r="N25" s="67">
        <v>422.40740740740739</v>
      </c>
      <c r="O25" s="67">
        <v>459.44444444444446</v>
      </c>
      <c r="P25" s="67">
        <v>607.59259259259261</v>
      </c>
      <c r="Q25" s="67">
        <v>644.62962962962968</v>
      </c>
    </row>
    <row r="26" spans="2:19">
      <c r="B26" s="12" t="s">
        <v>81</v>
      </c>
      <c r="C26" s="12" t="s">
        <v>82</v>
      </c>
      <c r="D26" s="110" t="s">
        <v>9</v>
      </c>
      <c r="E26" s="60">
        <v>37</v>
      </c>
      <c r="F26" s="2">
        <f>30+4</f>
        <v>34</v>
      </c>
      <c r="H26" s="2" t="s">
        <v>178</v>
      </c>
      <c r="I26" s="34" t="s">
        <v>151</v>
      </c>
      <c r="J26" s="34" t="s">
        <v>151</v>
      </c>
      <c r="L26" s="2" t="s">
        <v>177</v>
      </c>
      <c r="M26" s="67">
        <v>375.37037037037038</v>
      </c>
      <c r="N26" s="67">
        <v>385.37037037037038</v>
      </c>
      <c r="O26" s="67">
        <v>422.40740740740739</v>
      </c>
      <c r="P26" s="67">
        <v>570.55555555555554</v>
      </c>
      <c r="Q26" s="67">
        <v>607.59259259259261</v>
      </c>
    </row>
    <row r="27" spans="2:19">
      <c r="B27" s="121" t="s">
        <v>239</v>
      </c>
      <c r="C27" s="121" t="s">
        <v>103</v>
      </c>
      <c r="D27" s="15" t="s">
        <v>13</v>
      </c>
      <c r="E27" s="60">
        <v>105</v>
      </c>
      <c r="F27" s="2">
        <f>30+G27</f>
        <v>66</v>
      </c>
      <c r="G27">
        <v>36</v>
      </c>
      <c r="H27" s="2" t="s">
        <v>180</v>
      </c>
      <c r="I27" s="34" t="s">
        <v>151</v>
      </c>
      <c r="J27" s="34" t="s">
        <v>151</v>
      </c>
      <c r="L27" s="2" t="s">
        <v>178</v>
      </c>
      <c r="M27" s="67">
        <v>375.37037037037038</v>
      </c>
      <c r="N27" s="67">
        <v>385.37037037037038</v>
      </c>
      <c r="O27" s="67">
        <v>422.40740740740739</v>
      </c>
      <c r="P27" s="67">
        <v>570.55555555555554</v>
      </c>
      <c r="Q27" s="67">
        <v>607.59259259259261</v>
      </c>
    </row>
    <row r="28" spans="2:19">
      <c r="B28" s="121" t="s">
        <v>240</v>
      </c>
      <c r="C28" s="121" t="s">
        <v>103</v>
      </c>
      <c r="D28" s="116" t="s">
        <v>9</v>
      </c>
      <c r="E28" s="23" t="s">
        <v>172</v>
      </c>
      <c r="F28" s="23" t="s">
        <v>172</v>
      </c>
      <c r="H28" s="2" t="s">
        <v>179</v>
      </c>
      <c r="I28" s="34" t="s">
        <v>151</v>
      </c>
      <c r="J28" s="34" t="s">
        <v>151</v>
      </c>
      <c r="L28" s="2" t="s">
        <v>180</v>
      </c>
      <c r="M28" s="67">
        <v>375.37037037037038</v>
      </c>
      <c r="N28" s="67">
        <v>385.37037037037038</v>
      </c>
      <c r="O28" s="67">
        <v>422.40740740740739</v>
      </c>
      <c r="P28" s="67">
        <v>570.55555555555554</v>
      </c>
      <c r="Q28" s="67">
        <v>607.59259259259261</v>
      </c>
    </row>
    <row r="29" spans="2:19">
      <c r="B29" s="12" t="s">
        <v>44</v>
      </c>
      <c r="C29" s="12" t="s">
        <v>39</v>
      </c>
      <c r="D29" s="110" t="s">
        <v>9</v>
      </c>
      <c r="E29" s="60">
        <v>41</v>
      </c>
      <c r="F29" s="2">
        <f>30+7</f>
        <v>37</v>
      </c>
      <c r="H29" s="82" t="s">
        <v>147</v>
      </c>
      <c r="I29" s="34" t="s">
        <v>151</v>
      </c>
      <c r="J29" s="34" t="s">
        <v>151</v>
      </c>
      <c r="L29" s="2" t="s">
        <v>179</v>
      </c>
      <c r="M29" s="67">
        <v>227.22222222222223</v>
      </c>
      <c r="N29" s="67">
        <v>237.22222222222223</v>
      </c>
      <c r="O29" s="67">
        <v>237.22222222222223</v>
      </c>
      <c r="P29" s="67">
        <v>422.40740740740739</v>
      </c>
      <c r="Q29" s="67">
        <v>459.44444444444446</v>
      </c>
    </row>
    <row r="30" spans="2:19">
      <c r="B30" s="12" t="s">
        <v>106</v>
      </c>
      <c r="C30" s="12" t="s">
        <v>103</v>
      </c>
      <c r="D30" s="15" t="s">
        <v>9</v>
      </c>
      <c r="E30" s="1">
        <v>100</v>
      </c>
      <c r="F30" s="12">
        <f>16+31</f>
        <v>47</v>
      </c>
      <c r="H30" s="82" t="s">
        <v>226</v>
      </c>
      <c r="I30">
        <v>3</v>
      </c>
      <c r="J30">
        <v>35</v>
      </c>
      <c r="L30" s="82" t="s">
        <v>226</v>
      </c>
      <c r="M30" s="112">
        <v>390</v>
      </c>
      <c r="N30" s="112">
        <v>400</v>
      </c>
      <c r="O30" s="112">
        <v>460</v>
      </c>
      <c r="P30" s="112">
        <v>530</v>
      </c>
      <c r="Q30" s="112">
        <v>620</v>
      </c>
    </row>
    <row r="31" spans="2:19">
      <c r="B31" s="12" t="s">
        <v>17</v>
      </c>
      <c r="C31" s="12" t="s">
        <v>18</v>
      </c>
      <c r="D31" s="15" t="s">
        <v>13</v>
      </c>
      <c r="E31" s="60">
        <v>37</v>
      </c>
      <c r="F31" s="2">
        <f>30+5</f>
        <v>35</v>
      </c>
      <c r="H31" s="82" t="s">
        <v>283</v>
      </c>
      <c r="L31" s="82" t="s">
        <v>283</v>
      </c>
    </row>
    <row r="32" spans="2:19">
      <c r="B32" s="136" t="s">
        <v>300</v>
      </c>
      <c r="C32" s="12" t="s">
        <v>24</v>
      </c>
      <c r="D32" s="15" t="s">
        <v>13</v>
      </c>
      <c r="E32" s="137">
        <v>28</v>
      </c>
      <c r="F32" s="2">
        <f>30+G32</f>
        <v>40</v>
      </c>
      <c r="G32">
        <v>10</v>
      </c>
      <c r="H32" s="82"/>
      <c r="L32" s="82"/>
    </row>
    <row r="33" spans="2:17">
      <c r="B33" s="81" t="s">
        <v>231</v>
      </c>
      <c r="C33" s="81" t="s">
        <v>77</v>
      </c>
      <c r="D33" s="116" t="s">
        <v>9</v>
      </c>
      <c r="E33" s="23" t="s">
        <v>172</v>
      </c>
      <c r="F33" s="23" t="s">
        <v>172</v>
      </c>
      <c r="H33" s="2"/>
      <c r="I33" s="34"/>
      <c r="J33" s="34"/>
      <c r="L33" s="33"/>
      <c r="M33" s="67"/>
      <c r="N33" s="67"/>
      <c r="O33" s="67"/>
      <c r="P33" s="67"/>
      <c r="Q33" s="62"/>
    </row>
    <row r="34" spans="2:17">
      <c r="B34" s="124" t="s">
        <v>241</v>
      </c>
      <c r="C34" s="124" t="s">
        <v>103</v>
      </c>
      <c r="D34" s="15" t="s">
        <v>13</v>
      </c>
      <c r="E34" s="7">
        <v>153</v>
      </c>
      <c r="F34" s="2">
        <f>30+G34</f>
        <v>65</v>
      </c>
      <c r="G34">
        <v>35</v>
      </c>
      <c r="H34" s="2"/>
      <c r="I34" s="34"/>
      <c r="J34" s="34"/>
      <c r="L34" s="33"/>
      <c r="M34" s="67"/>
      <c r="N34" s="67"/>
      <c r="O34" s="67"/>
      <c r="P34" s="67"/>
      <c r="Q34" s="62"/>
    </row>
    <row r="35" spans="2:17">
      <c r="B35" s="12" t="s">
        <v>42</v>
      </c>
      <c r="C35" s="12" t="s">
        <v>39</v>
      </c>
      <c r="D35" s="110" t="s">
        <v>9</v>
      </c>
      <c r="E35" s="60">
        <v>43</v>
      </c>
      <c r="F35" s="2">
        <f>30+14</f>
        <v>44</v>
      </c>
    </row>
    <row r="36" spans="2:17">
      <c r="B36" s="12" t="s">
        <v>43</v>
      </c>
      <c r="C36" s="12" t="s">
        <v>39</v>
      </c>
      <c r="D36" s="15" t="s">
        <v>9</v>
      </c>
      <c r="E36" s="60">
        <v>88</v>
      </c>
      <c r="F36" s="2">
        <f>30+7+2</f>
        <v>39</v>
      </c>
    </row>
    <row r="37" spans="2:17">
      <c r="B37" s="12" t="s">
        <v>92</v>
      </c>
      <c r="C37" s="12" t="s">
        <v>93</v>
      </c>
      <c r="D37" s="15" t="s">
        <v>9</v>
      </c>
      <c r="E37" s="60">
        <v>42</v>
      </c>
      <c r="F37" s="2">
        <f>30+5</f>
        <v>35</v>
      </c>
    </row>
    <row r="38" spans="2:17">
      <c r="B38" s="121" t="s">
        <v>242</v>
      </c>
      <c r="C38" s="121" t="s">
        <v>103</v>
      </c>
      <c r="D38" s="15" t="s">
        <v>9</v>
      </c>
      <c r="E38" s="23" t="s">
        <v>172</v>
      </c>
      <c r="F38" s="23" t="s">
        <v>172</v>
      </c>
      <c r="H38" s="2"/>
      <c r="I38" s="34"/>
      <c r="J38" s="34"/>
      <c r="L38" s="2"/>
      <c r="M38" s="67"/>
      <c r="N38" s="67"/>
      <c r="O38" s="67"/>
      <c r="P38" s="67"/>
      <c r="Q38" s="67"/>
    </row>
    <row r="39" spans="2:17">
      <c r="B39" s="121" t="s">
        <v>267</v>
      </c>
      <c r="C39" s="121" t="s">
        <v>8</v>
      </c>
      <c r="D39" s="15" t="s">
        <v>9</v>
      </c>
      <c r="E39" s="23" t="s">
        <v>172</v>
      </c>
      <c r="F39" s="23" t="s">
        <v>172</v>
      </c>
      <c r="H39" s="2"/>
      <c r="I39" s="34"/>
      <c r="J39" s="34"/>
      <c r="L39" s="2"/>
      <c r="M39" s="67"/>
      <c r="N39" s="67"/>
      <c r="O39" s="67"/>
      <c r="P39" s="67"/>
      <c r="Q39" s="67"/>
    </row>
    <row r="40" spans="2:17">
      <c r="B40" s="121" t="s">
        <v>268</v>
      </c>
      <c r="C40" s="121" t="s">
        <v>197</v>
      </c>
      <c r="D40" s="15" t="s">
        <v>9</v>
      </c>
      <c r="E40" s="23" t="s">
        <v>172</v>
      </c>
      <c r="F40" s="23" t="s">
        <v>172</v>
      </c>
      <c r="H40" s="2"/>
      <c r="I40" s="34"/>
      <c r="J40" s="34"/>
      <c r="L40" s="2"/>
      <c r="M40" s="67"/>
      <c r="N40" s="67"/>
      <c r="O40" s="67"/>
      <c r="P40" s="67"/>
      <c r="Q40" s="67"/>
    </row>
    <row r="41" spans="2:17">
      <c r="B41" s="12" t="s">
        <v>23</v>
      </c>
      <c r="C41" s="12" t="s">
        <v>24</v>
      </c>
      <c r="D41" s="15" t="s">
        <v>13</v>
      </c>
      <c r="E41" s="1">
        <v>23</v>
      </c>
      <c r="F41" s="2">
        <f>30+G41</f>
        <v>36</v>
      </c>
      <c r="G41">
        <v>6</v>
      </c>
    </row>
    <row r="42" spans="2:17">
      <c r="B42" s="121" t="s">
        <v>243</v>
      </c>
      <c r="C42" s="121" t="s">
        <v>103</v>
      </c>
      <c r="D42" s="15" t="s">
        <v>13</v>
      </c>
      <c r="E42" s="1">
        <v>89</v>
      </c>
      <c r="F42" s="2">
        <f>30+G42</f>
        <v>63</v>
      </c>
      <c r="G42">
        <v>33</v>
      </c>
      <c r="H42" s="2"/>
      <c r="I42" s="34"/>
      <c r="J42" s="34"/>
      <c r="L42" s="2"/>
      <c r="M42" s="67"/>
      <c r="N42" s="67"/>
      <c r="O42" s="67"/>
      <c r="P42" s="67"/>
      <c r="Q42" s="67"/>
    </row>
    <row r="43" spans="2:17">
      <c r="B43" s="12" t="s">
        <v>109</v>
      </c>
      <c r="C43" s="12" t="s">
        <v>110</v>
      </c>
      <c r="D43" s="15" t="s">
        <v>9</v>
      </c>
      <c r="E43" s="60">
        <v>47</v>
      </c>
      <c r="F43" s="2">
        <f>30+5</f>
        <v>35</v>
      </c>
    </row>
    <row r="44" spans="2:17">
      <c r="B44" s="121" t="s">
        <v>244</v>
      </c>
      <c r="C44" s="121" t="s">
        <v>103</v>
      </c>
      <c r="D44" s="15" t="s">
        <v>13</v>
      </c>
      <c r="E44" s="60">
        <v>142</v>
      </c>
      <c r="F44" s="2">
        <f>30+G44</f>
        <v>65</v>
      </c>
      <c r="G44">
        <v>35</v>
      </c>
      <c r="H44" s="2"/>
      <c r="I44" s="34"/>
      <c r="J44" s="34"/>
      <c r="L44" s="2"/>
      <c r="M44" s="67"/>
      <c r="N44" s="67"/>
      <c r="O44" s="67"/>
      <c r="P44" s="67"/>
      <c r="Q44" s="67"/>
    </row>
    <row r="45" spans="2:17">
      <c r="B45" s="12" t="s">
        <v>228</v>
      </c>
      <c r="C45" s="12" t="s">
        <v>229</v>
      </c>
      <c r="D45" s="15" t="s">
        <v>9</v>
      </c>
      <c r="E45" s="4">
        <v>87</v>
      </c>
      <c r="F45" s="2">
        <v>52</v>
      </c>
      <c r="H45" s="2"/>
      <c r="I45" s="34"/>
      <c r="J45" s="34"/>
      <c r="L45" s="2"/>
      <c r="M45" s="67"/>
      <c r="N45" s="67"/>
      <c r="O45" s="67"/>
      <c r="P45" s="67"/>
      <c r="Q45" s="67"/>
    </row>
    <row r="46" spans="2:17">
      <c r="B46" s="132" t="s">
        <v>299</v>
      </c>
      <c r="C46" s="12" t="s">
        <v>24</v>
      </c>
      <c r="D46" s="15" t="s">
        <v>13</v>
      </c>
      <c r="E46" s="4">
        <v>15</v>
      </c>
      <c r="F46" s="2">
        <f>30+G46</f>
        <v>33</v>
      </c>
      <c r="G46">
        <v>3</v>
      </c>
      <c r="I46" s="125"/>
      <c r="J46" s="125"/>
      <c r="M46" s="135"/>
      <c r="N46" s="135"/>
      <c r="O46" s="135"/>
      <c r="P46" s="135"/>
      <c r="Q46" s="135"/>
    </row>
    <row r="47" spans="2:17">
      <c r="B47" s="12" t="s">
        <v>100</v>
      </c>
      <c r="C47" s="12" t="s">
        <v>101</v>
      </c>
      <c r="D47" s="15" t="s">
        <v>9</v>
      </c>
      <c r="E47" s="60">
        <v>45</v>
      </c>
      <c r="F47" s="2">
        <f>30+11</f>
        <v>41</v>
      </c>
    </row>
    <row r="48" spans="2:17">
      <c r="B48" s="12" t="s">
        <v>86</v>
      </c>
      <c r="C48" s="12" t="s">
        <v>85</v>
      </c>
      <c r="D48" s="15" t="s">
        <v>9</v>
      </c>
      <c r="E48" s="60">
        <v>64</v>
      </c>
      <c r="F48" s="2">
        <f>30+27</f>
        <v>57</v>
      </c>
    </row>
    <row r="49" spans="2:18">
      <c r="B49" s="121" t="s">
        <v>245</v>
      </c>
      <c r="C49" s="121" t="s">
        <v>22</v>
      </c>
      <c r="D49" s="15" t="s">
        <v>9</v>
      </c>
      <c r="E49" s="23" t="s">
        <v>172</v>
      </c>
      <c r="F49" s="23" t="s">
        <v>172</v>
      </c>
      <c r="H49" s="82"/>
      <c r="I49" s="125"/>
      <c r="J49" s="125"/>
      <c r="L49" s="82"/>
      <c r="M49" s="112"/>
      <c r="N49" s="112"/>
      <c r="O49" s="112"/>
      <c r="P49" s="112"/>
      <c r="Q49" s="112"/>
    </row>
    <row r="50" spans="2:18">
      <c r="B50" s="12" t="s">
        <v>25</v>
      </c>
      <c r="C50" s="12" t="s">
        <v>24</v>
      </c>
      <c r="D50" s="15" t="s">
        <v>13</v>
      </c>
      <c r="E50" s="64">
        <v>26</v>
      </c>
      <c r="F50" s="2">
        <f t="shared" ref="F50:F53" si="0">30+G50</f>
        <v>33</v>
      </c>
      <c r="G50">
        <v>3</v>
      </c>
    </row>
    <row r="51" spans="2:18">
      <c r="B51" s="12" t="s">
        <v>14</v>
      </c>
      <c r="C51" s="12" t="s">
        <v>11</v>
      </c>
      <c r="D51" s="15" t="s">
        <v>9</v>
      </c>
      <c r="E51" s="1">
        <v>75</v>
      </c>
      <c r="F51" s="2">
        <f t="shared" si="0"/>
        <v>46</v>
      </c>
      <c r="G51">
        <v>16</v>
      </c>
    </row>
    <row r="52" spans="2:18">
      <c r="B52" s="12" t="s">
        <v>26</v>
      </c>
      <c r="C52" s="12" t="s">
        <v>24</v>
      </c>
      <c r="D52" s="15" t="s">
        <v>13</v>
      </c>
      <c r="E52" s="1">
        <v>23</v>
      </c>
      <c r="F52" s="2">
        <f t="shared" si="0"/>
        <v>45</v>
      </c>
      <c r="G52">
        <v>15</v>
      </c>
    </row>
    <row r="53" spans="2:18">
      <c r="B53" s="12" t="s">
        <v>27</v>
      </c>
      <c r="C53" s="12" t="s">
        <v>24</v>
      </c>
      <c r="D53" s="15" t="s">
        <v>13</v>
      </c>
      <c r="E53" s="1">
        <v>10</v>
      </c>
      <c r="F53" s="2">
        <f t="shared" si="0"/>
        <v>31</v>
      </c>
      <c r="G53">
        <v>1</v>
      </c>
      <c r="L53" s="83" t="s">
        <v>183</v>
      </c>
      <c r="P53" s="83" t="s">
        <v>184</v>
      </c>
      <c r="R53" s="83" t="s">
        <v>185</v>
      </c>
    </row>
    <row r="54" spans="2:18">
      <c r="B54" s="121" t="s">
        <v>269</v>
      </c>
      <c r="C54" s="121" t="s">
        <v>270</v>
      </c>
      <c r="D54" s="15" t="s">
        <v>9</v>
      </c>
      <c r="E54" s="23" t="s">
        <v>172</v>
      </c>
      <c r="F54" s="23" t="s">
        <v>172</v>
      </c>
      <c r="L54" s="83"/>
      <c r="P54" s="83"/>
      <c r="R54" s="83"/>
    </row>
    <row r="55" spans="2:18">
      <c r="B55" s="12" t="s">
        <v>57</v>
      </c>
      <c r="C55" s="12" t="s">
        <v>58</v>
      </c>
      <c r="D55" s="15" t="s">
        <v>9</v>
      </c>
      <c r="E55" s="23" t="s">
        <v>172</v>
      </c>
      <c r="F55" s="23" t="s">
        <v>172</v>
      </c>
      <c r="L55" s="83">
        <v>50</v>
      </c>
      <c r="M55" s="84" t="s">
        <v>186</v>
      </c>
      <c r="P55" s="83">
        <v>50</v>
      </c>
      <c r="R55" s="83">
        <v>100</v>
      </c>
    </row>
    <row r="56" spans="2:18">
      <c r="B56" s="12" t="s">
        <v>111</v>
      </c>
      <c r="C56" s="12" t="s">
        <v>110</v>
      </c>
      <c r="D56" s="15" t="s">
        <v>13</v>
      </c>
      <c r="E56" s="1">
        <v>25</v>
      </c>
      <c r="F56" s="2">
        <f t="shared" ref="F56:F60" si="1">30+G56</f>
        <v>32</v>
      </c>
      <c r="G56">
        <v>2</v>
      </c>
      <c r="L56" s="83">
        <v>100</v>
      </c>
      <c r="M56" s="84" t="s">
        <v>187</v>
      </c>
    </row>
    <row r="57" spans="2:18">
      <c r="B57" s="12" t="s">
        <v>166</v>
      </c>
      <c r="C57" s="59" t="s">
        <v>60</v>
      </c>
      <c r="D57" s="15" t="s">
        <v>13</v>
      </c>
      <c r="E57" s="1">
        <v>30</v>
      </c>
      <c r="F57" s="2">
        <f t="shared" si="1"/>
        <v>34</v>
      </c>
      <c r="G57">
        <v>4</v>
      </c>
    </row>
    <row r="58" spans="2:18">
      <c r="B58" s="121" t="s">
        <v>246</v>
      </c>
      <c r="C58" s="121" t="s">
        <v>22</v>
      </c>
      <c r="D58" s="15" t="s">
        <v>9</v>
      </c>
      <c r="E58" s="1">
        <v>163</v>
      </c>
      <c r="F58" s="2">
        <v>40</v>
      </c>
    </row>
    <row r="59" spans="2:18">
      <c r="B59" s="126" t="s">
        <v>230</v>
      </c>
      <c r="C59" s="126" t="s">
        <v>281</v>
      </c>
      <c r="D59" s="127" t="s">
        <v>155</v>
      </c>
      <c r="E59" s="1">
        <v>0</v>
      </c>
      <c r="F59" s="2">
        <v>20</v>
      </c>
    </row>
    <row r="60" spans="2:18">
      <c r="B60" s="12" t="s">
        <v>112</v>
      </c>
      <c r="C60" s="12" t="s">
        <v>110</v>
      </c>
      <c r="D60" s="15" t="s">
        <v>13</v>
      </c>
      <c r="E60" s="1">
        <v>25</v>
      </c>
      <c r="F60" s="2">
        <f t="shared" si="1"/>
        <v>33</v>
      </c>
      <c r="G60">
        <v>3</v>
      </c>
      <c r="L60" s="83" t="s">
        <v>188</v>
      </c>
    </row>
    <row r="61" spans="2:18">
      <c r="B61" s="12" t="s">
        <v>13</v>
      </c>
      <c r="C61" s="12" t="s">
        <v>24</v>
      </c>
      <c r="D61" s="39" t="s">
        <v>155</v>
      </c>
      <c r="E61" s="23">
        <v>0</v>
      </c>
      <c r="F61" s="2">
        <v>30</v>
      </c>
      <c r="L61" s="83">
        <v>3</v>
      </c>
    </row>
    <row r="62" spans="2:18">
      <c r="B62" s="115" t="s">
        <v>107</v>
      </c>
      <c r="C62" s="115" t="s">
        <v>103</v>
      </c>
      <c r="D62" s="15" t="s">
        <v>9</v>
      </c>
      <c r="E62" s="117">
        <v>100</v>
      </c>
      <c r="F62" s="117">
        <f>30+40</f>
        <v>70</v>
      </c>
    </row>
    <row r="63" spans="2:18">
      <c r="B63" s="12" t="s">
        <v>45</v>
      </c>
      <c r="C63" s="12" t="s">
        <v>39</v>
      </c>
      <c r="D63" s="15" t="s">
        <v>9</v>
      </c>
      <c r="E63" s="60">
        <v>90</v>
      </c>
      <c r="F63" s="2">
        <f>30+8+2</f>
        <v>40</v>
      </c>
    </row>
    <row r="64" spans="2:18">
      <c r="B64" s="132" t="s">
        <v>298</v>
      </c>
      <c r="C64" s="12" t="s">
        <v>24</v>
      </c>
      <c r="D64" s="15" t="s">
        <v>13</v>
      </c>
      <c r="E64" s="134">
        <v>15</v>
      </c>
      <c r="F64" s="2">
        <f>30+G64</f>
        <v>33</v>
      </c>
      <c r="G64">
        <v>3</v>
      </c>
    </row>
    <row r="65" spans="2:7">
      <c r="B65" s="12" t="s">
        <v>91</v>
      </c>
      <c r="C65" s="12" t="s">
        <v>90</v>
      </c>
      <c r="D65" s="15" t="s">
        <v>13</v>
      </c>
      <c r="E65" s="64">
        <v>30</v>
      </c>
      <c r="F65" s="2">
        <f>30+G65</f>
        <v>34</v>
      </c>
      <c r="G65">
        <v>4</v>
      </c>
    </row>
    <row r="66" spans="2:7">
      <c r="B66" s="2" t="s">
        <v>217</v>
      </c>
      <c r="C66" s="12" t="s">
        <v>216</v>
      </c>
      <c r="D66" s="15" t="s">
        <v>9</v>
      </c>
      <c r="E66" s="111">
        <v>90</v>
      </c>
      <c r="F66" s="2">
        <v>44</v>
      </c>
    </row>
    <row r="67" spans="2:7">
      <c r="B67" s="131" t="s">
        <v>287</v>
      </c>
      <c r="C67" s="131" t="s">
        <v>103</v>
      </c>
      <c r="D67" s="15" t="s">
        <v>13</v>
      </c>
      <c r="E67" s="129">
        <v>132</v>
      </c>
      <c r="F67" s="2">
        <f t="shared" ref="F67" si="2">30+G67</f>
        <v>65</v>
      </c>
      <c r="G67">
        <v>35</v>
      </c>
    </row>
    <row r="68" spans="2:7">
      <c r="B68" s="121" t="s">
        <v>271</v>
      </c>
      <c r="C68" s="121" t="s">
        <v>197</v>
      </c>
      <c r="D68" s="15" t="s">
        <v>9</v>
      </c>
      <c r="E68" s="23" t="s">
        <v>172</v>
      </c>
      <c r="F68" s="23" t="s">
        <v>172</v>
      </c>
    </row>
    <row r="69" spans="2:7">
      <c r="B69" s="128" t="s">
        <v>247</v>
      </c>
      <c r="C69" s="121" t="s">
        <v>103</v>
      </c>
      <c r="D69" s="15" t="s">
        <v>9</v>
      </c>
      <c r="E69" s="23" t="s">
        <v>172</v>
      </c>
      <c r="F69" s="23" t="s">
        <v>172</v>
      </c>
    </row>
    <row r="70" spans="2:7">
      <c r="B70" s="12" t="s">
        <v>47</v>
      </c>
      <c r="C70" s="12" t="s">
        <v>39</v>
      </c>
      <c r="D70" s="15" t="s">
        <v>9</v>
      </c>
      <c r="E70" s="60">
        <v>90</v>
      </c>
      <c r="F70" s="2">
        <f>30+8</f>
        <v>38</v>
      </c>
    </row>
    <row r="71" spans="2:7">
      <c r="B71" s="12" t="s">
        <v>54</v>
      </c>
      <c r="C71" s="12" t="s">
        <v>53</v>
      </c>
      <c r="D71" s="15" t="s">
        <v>9</v>
      </c>
      <c r="E71" s="60">
        <v>34</v>
      </c>
      <c r="F71" s="2">
        <f>30+3</f>
        <v>33</v>
      </c>
    </row>
    <row r="72" spans="2:7">
      <c r="B72" s="12" t="s">
        <v>28</v>
      </c>
      <c r="C72" s="12" t="s">
        <v>24</v>
      </c>
      <c r="D72" s="15" t="s">
        <v>13</v>
      </c>
      <c r="E72" s="64">
        <v>15</v>
      </c>
      <c r="F72" s="2">
        <f>30+G72</f>
        <v>31</v>
      </c>
      <c r="G72">
        <v>1</v>
      </c>
    </row>
    <row r="73" spans="2:7">
      <c r="B73" s="132" t="s">
        <v>297</v>
      </c>
      <c r="C73" s="12" t="s">
        <v>24</v>
      </c>
      <c r="D73" s="15" t="s">
        <v>13</v>
      </c>
      <c r="E73" s="64">
        <v>15</v>
      </c>
      <c r="F73" s="2">
        <f>30+G73</f>
        <v>33</v>
      </c>
      <c r="G73">
        <v>3</v>
      </c>
    </row>
    <row r="74" spans="2:7">
      <c r="B74" s="12" t="s">
        <v>46</v>
      </c>
      <c r="C74" s="12" t="s">
        <v>39</v>
      </c>
      <c r="D74" s="15" t="s">
        <v>9</v>
      </c>
      <c r="E74" s="60">
        <v>90</v>
      </c>
      <c r="F74" s="2">
        <f>30+8+2</f>
        <v>40</v>
      </c>
    </row>
    <row r="75" spans="2:7">
      <c r="B75" s="12" t="s">
        <v>87</v>
      </c>
      <c r="C75" s="12" t="s">
        <v>85</v>
      </c>
      <c r="D75" s="15" t="s">
        <v>9</v>
      </c>
      <c r="E75" s="60">
        <v>112</v>
      </c>
      <c r="F75" s="2">
        <f>30+25</f>
        <v>55</v>
      </c>
    </row>
    <row r="76" spans="2:7">
      <c r="B76" s="2" t="s">
        <v>227</v>
      </c>
      <c r="C76" s="12" t="s">
        <v>216</v>
      </c>
      <c r="D76" s="15" t="s">
        <v>9</v>
      </c>
      <c r="E76" s="111">
        <v>90</v>
      </c>
      <c r="F76" s="2">
        <v>44</v>
      </c>
    </row>
    <row r="77" spans="2:7">
      <c r="B77" s="12" t="s">
        <v>94</v>
      </c>
      <c r="C77" s="12" t="s">
        <v>95</v>
      </c>
      <c r="D77" s="15" t="s">
        <v>13</v>
      </c>
      <c r="E77" s="1">
        <v>25</v>
      </c>
      <c r="F77" s="2">
        <f>30+G77</f>
        <v>32</v>
      </c>
      <c r="G77">
        <v>2</v>
      </c>
    </row>
    <row r="78" spans="2:7">
      <c r="B78" s="12" t="s">
        <v>79</v>
      </c>
      <c r="C78" s="12" t="s">
        <v>80</v>
      </c>
      <c r="D78" s="15" t="s">
        <v>9</v>
      </c>
      <c r="E78" s="60">
        <v>35</v>
      </c>
      <c r="F78" s="2">
        <f>30+10</f>
        <v>40</v>
      </c>
    </row>
    <row r="79" spans="2:7">
      <c r="B79" s="12" t="s">
        <v>96</v>
      </c>
      <c r="C79" s="12" t="s">
        <v>95</v>
      </c>
      <c r="D79" s="15" t="s">
        <v>13</v>
      </c>
      <c r="E79" s="1">
        <v>25</v>
      </c>
      <c r="F79" s="2">
        <f t="shared" ref="F79:F80" si="3">30+G79</f>
        <v>32</v>
      </c>
      <c r="G79">
        <v>2</v>
      </c>
    </row>
    <row r="80" spans="2:7">
      <c r="B80" s="12" t="s">
        <v>59</v>
      </c>
      <c r="C80" s="12" t="s">
        <v>60</v>
      </c>
      <c r="D80" s="15" t="s">
        <v>13</v>
      </c>
      <c r="E80" s="1">
        <v>30</v>
      </c>
      <c r="F80" s="2">
        <f t="shared" si="3"/>
        <v>34</v>
      </c>
      <c r="G80">
        <v>4</v>
      </c>
    </row>
    <row r="81" spans="2:7">
      <c r="B81" s="12" t="s">
        <v>108</v>
      </c>
      <c r="C81" s="12" t="s">
        <v>103</v>
      </c>
      <c r="D81" s="15" t="s">
        <v>9</v>
      </c>
      <c r="E81" s="80">
        <v>70</v>
      </c>
      <c r="F81" s="2">
        <f>30+23</f>
        <v>53</v>
      </c>
    </row>
    <row r="82" spans="2:7">
      <c r="B82" s="12" t="s">
        <v>102</v>
      </c>
      <c r="C82" s="12" t="s">
        <v>103</v>
      </c>
      <c r="D82" s="15" t="s">
        <v>9</v>
      </c>
      <c r="E82" s="129">
        <v>70</v>
      </c>
      <c r="F82" s="2">
        <f>30+23</f>
        <v>53</v>
      </c>
    </row>
    <row r="83" spans="2:7">
      <c r="B83" s="12" t="s">
        <v>48</v>
      </c>
      <c r="C83" s="12" t="s">
        <v>39</v>
      </c>
      <c r="D83" s="15" t="s">
        <v>9</v>
      </c>
      <c r="E83" s="60">
        <v>90</v>
      </c>
      <c r="F83" s="2">
        <f>30+7+2</f>
        <v>39</v>
      </c>
    </row>
    <row r="84" spans="2:7">
      <c r="B84" s="12" t="s">
        <v>78</v>
      </c>
      <c r="C84" s="12" t="s">
        <v>77</v>
      </c>
      <c r="D84" s="15" t="s">
        <v>9</v>
      </c>
      <c r="E84" s="60">
        <v>70</v>
      </c>
      <c r="F84" s="2">
        <f>30+19</f>
        <v>49</v>
      </c>
    </row>
    <row r="85" spans="2:7">
      <c r="B85" s="12" t="s">
        <v>83</v>
      </c>
      <c r="C85" s="12" t="s">
        <v>82</v>
      </c>
      <c r="D85" s="15" t="s">
        <v>13</v>
      </c>
      <c r="E85" s="64">
        <v>25</v>
      </c>
      <c r="F85" s="2">
        <f>30+G85</f>
        <v>32</v>
      </c>
      <c r="G85">
        <v>2</v>
      </c>
    </row>
    <row r="86" spans="2:7">
      <c r="B86" s="131" t="s">
        <v>288</v>
      </c>
      <c r="C86" s="131" t="s">
        <v>103</v>
      </c>
      <c r="D86" s="15" t="s">
        <v>13</v>
      </c>
      <c r="E86" s="2">
        <v>65</v>
      </c>
      <c r="F86" s="2">
        <f>30+G86</f>
        <v>45</v>
      </c>
      <c r="G86">
        <v>15</v>
      </c>
    </row>
    <row r="87" spans="2:7">
      <c r="B87" s="12" t="s">
        <v>15</v>
      </c>
      <c r="C87" s="12" t="s">
        <v>11</v>
      </c>
      <c r="D87" s="15" t="s">
        <v>13</v>
      </c>
      <c r="E87" s="1">
        <v>50</v>
      </c>
      <c r="F87" s="2">
        <f>30+G87</f>
        <v>44</v>
      </c>
      <c r="G87">
        <v>14</v>
      </c>
    </row>
    <row r="88" spans="2:7">
      <c r="B88" s="121" t="s">
        <v>248</v>
      </c>
      <c r="C88" s="121" t="s">
        <v>103</v>
      </c>
      <c r="D88" s="15" t="s">
        <v>13</v>
      </c>
      <c r="E88" s="1">
        <v>165</v>
      </c>
      <c r="F88" s="2">
        <f>30+G88</f>
        <v>66</v>
      </c>
      <c r="G88">
        <v>36</v>
      </c>
    </row>
    <row r="89" spans="2:7">
      <c r="B89" s="128" t="s">
        <v>233</v>
      </c>
      <c r="C89" s="121" t="s">
        <v>75</v>
      </c>
      <c r="D89" s="15" t="s">
        <v>9</v>
      </c>
      <c r="E89" s="23" t="s">
        <v>172</v>
      </c>
      <c r="F89" s="23" t="s">
        <v>172</v>
      </c>
    </row>
    <row r="90" spans="2:7">
      <c r="B90" s="121" t="s">
        <v>249</v>
      </c>
      <c r="C90" s="121" t="s">
        <v>103</v>
      </c>
      <c r="D90" s="15" t="s">
        <v>13</v>
      </c>
      <c r="E90" s="1">
        <v>110</v>
      </c>
      <c r="F90" s="2">
        <f>30+G90</f>
        <v>66</v>
      </c>
      <c r="G90">
        <v>36</v>
      </c>
    </row>
    <row r="91" spans="2:7">
      <c r="B91" s="121" t="s">
        <v>272</v>
      </c>
      <c r="C91" s="121" t="s">
        <v>273</v>
      </c>
      <c r="D91" s="15" t="s">
        <v>9</v>
      </c>
      <c r="E91" s="23" t="s">
        <v>172</v>
      </c>
      <c r="F91" s="23" t="s">
        <v>172</v>
      </c>
    </row>
    <row r="92" spans="2:7">
      <c r="B92" s="2" t="s">
        <v>218</v>
      </c>
      <c r="C92" s="12" t="s">
        <v>216</v>
      </c>
      <c r="D92" s="15" t="s">
        <v>9</v>
      </c>
      <c r="E92" s="111">
        <v>90</v>
      </c>
      <c r="F92" s="2">
        <v>44</v>
      </c>
    </row>
    <row r="93" spans="2:7">
      <c r="B93" s="12" t="s">
        <v>49</v>
      </c>
      <c r="C93" s="12" t="s">
        <v>39</v>
      </c>
      <c r="D93" s="15" t="s">
        <v>9</v>
      </c>
      <c r="E93" s="60">
        <v>37</v>
      </c>
      <c r="F93" s="2">
        <f>30+8</f>
        <v>38</v>
      </c>
    </row>
    <row r="94" spans="2:7">
      <c r="B94" s="59" t="s">
        <v>167</v>
      </c>
      <c r="C94" s="59" t="s">
        <v>60</v>
      </c>
      <c r="D94" s="15" t="s">
        <v>13</v>
      </c>
      <c r="E94" s="1">
        <v>30</v>
      </c>
      <c r="F94" s="2">
        <f t="shared" ref="F94:F98" si="4">30+G94</f>
        <v>34</v>
      </c>
      <c r="G94">
        <v>4</v>
      </c>
    </row>
    <row r="95" spans="2:7">
      <c r="B95" s="121" t="s">
        <v>250</v>
      </c>
      <c r="C95" s="121" t="s">
        <v>22</v>
      </c>
      <c r="D95" s="15" t="s">
        <v>9</v>
      </c>
      <c r="E95" s="1">
        <v>110</v>
      </c>
      <c r="F95" s="2">
        <v>50</v>
      </c>
    </row>
    <row r="96" spans="2:7">
      <c r="B96" s="12" t="s">
        <v>61</v>
      </c>
      <c r="C96" s="12" t="s">
        <v>60</v>
      </c>
      <c r="D96" s="15" t="s">
        <v>13</v>
      </c>
      <c r="E96" s="1">
        <v>30</v>
      </c>
      <c r="F96" s="2">
        <f t="shared" si="4"/>
        <v>35</v>
      </c>
      <c r="G96">
        <v>5</v>
      </c>
    </row>
    <row r="97" spans="2:7">
      <c r="B97" s="2" t="s">
        <v>224</v>
      </c>
      <c r="C97" s="12" t="s">
        <v>24</v>
      </c>
      <c r="D97" s="15" t="s">
        <v>13</v>
      </c>
      <c r="E97" s="111">
        <v>26</v>
      </c>
      <c r="F97" s="2">
        <f t="shared" si="4"/>
        <v>33</v>
      </c>
      <c r="G97">
        <v>3</v>
      </c>
    </row>
    <row r="98" spans="2:7">
      <c r="B98" s="2" t="s">
        <v>296</v>
      </c>
      <c r="C98" s="12" t="s">
        <v>24</v>
      </c>
      <c r="D98" s="15" t="s">
        <v>13</v>
      </c>
      <c r="E98" s="111">
        <v>28</v>
      </c>
      <c r="F98" s="2">
        <f t="shared" si="4"/>
        <v>37</v>
      </c>
      <c r="G98">
        <v>7</v>
      </c>
    </row>
    <row r="99" spans="2:7">
      <c r="B99" s="12" t="s">
        <v>50</v>
      </c>
      <c r="C99" s="12" t="s">
        <v>39</v>
      </c>
      <c r="D99" s="15" t="s">
        <v>9</v>
      </c>
      <c r="E99" s="60">
        <v>79</v>
      </c>
      <c r="F99" s="2">
        <f>30+14</f>
        <v>44</v>
      </c>
    </row>
    <row r="100" spans="2:7">
      <c r="B100" s="81" t="s">
        <v>181</v>
      </c>
      <c r="C100" s="12" t="s">
        <v>103</v>
      </c>
      <c r="D100" s="15" t="s">
        <v>9</v>
      </c>
      <c r="E100" s="80">
        <v>97</v>
      </c>
      <c r="F100" s="2">
        <f>30+35</f>
        <v>65</v>
      </c>
    </row>
    <row r="101" spans="2:7">
      <c r="B101" s="124" t="s">
        <v>251</v>
      </c>
      <c r="C101" s="121" t="s">
        <v>103</v>
      </c>
      <c r="D101" s="15" t="s">
        <v>13</v>
      </c>
      <c r="E101" s="130">
        <v>116</v>
      </c>
      <c r="F101" s="2">
        <f>30+G101</f>
        <v>63</v>
      </c>
      <c r="G101">
        <v>33</v>
      </c>
    </row>
    <row r="102" spans="2:7">
      <c r="B102" s="12" t="s">
        <v>104</v>
      </c>
      <c r="C102" s="12" t="s">
        <v>103</v>
      </c>
      <c r="D102" s="15" t="s">
        <v>9</v>
      </c>
      <c r="E102" s="80">
        <v>97</v>
      </c>
      <c r="F102" s="12">
        <v>65</v>
      </c>
    </row>
    <row r="103" spans="2:7">
      <c r="B103" s="12" t="s">
        <v>114</v>
      </c>
      <c r="C103" s="12" t="s">
        <v>24</v>
      </c>
      <c r="D103" s="15" t="s">
        <v>13</v>
      </c>
      <c r="E103" s="2">
        <v>23</v>
      </c>
      <c r="F103" s="2">
        <f>30+G103</f>
        <v>40</v>
      </c>
      <c r="G103">
        <f>3+7</f>
        <v>10</v>
      </c>
    </row>
    <row r="104" spans="2:7">
      <c r="B104" s="121" t="s">
        <v>252</v>
      </c>
      <c r="C104" s="121" t="s">
        <v>103</v>
      </c>
      <c r="D104" s="15" t="s">
        <v>9</v>
      </c>
      <c r="E104" s="23" t="s">
        <v>172</v>
      </c>
      <c r="F104" s="23" t="s">
        <v>172</v>
      </c>
    </row>
    <row r="105" spans="2:7">
      <c r="B105" s="12" t="s">
        <v>62</v>
      </c>
      <c r="C105" s="12" t="s">
        <v>60</v>
      </c>
      <c r="D105" s="15" t="s">
        <v>13</v>
      </c>
      <c r="E105" s="1">
        <v>30</v>
      </c>
      <c r="F105" s="2">
        <f>30+G105</f>
        <v>37</v>
      </c>
      <c r="G105">
        <v>7</v>
      </c>
    </row>
    <row r="106" spans="2:7">
      <c r="B106" s="121" t="s">
        <v>253</v>
      </c>
      <c r="C106" s="121" t="s">
        <v>22</v>
      </c>
      <c r="D106" s="15" t="s">
        <v>9</v>
      </c>
      <c r="E106" s="1">
        <v>163</v>
      </c>
      <c r="F106" s="2">
        <v>41</v>
      </c>
    </row>
    <row r="107" spans="2:7">
      <c r="B107" s="12" t="s">
        <v>67</v>
      </c>
      <c r="C107" s="12" t="s">
        <v>68</v>
      </c>
      <c r="D107" s="15" t="s">
        <v>9</v>
      </c>
      <c r="E107" s="60">
        <v>40</v>
      </c>
      <c r="F107" s="2">
        <f>30+3</f>
        <v>33</v>
      </c>
    </row>
    <row r="108" spans="2:7">
      <c r="B108" s="12" t="s">
        <v>69</v>
      </c>
      <c r="C108" s="12" t="s">
        <v>68</v>
      </c>
      <c r="D108" s="15" t="s">
        <v>13</v>
      </c>
      <c r="E108" s="60">
        <v>30</v>
      </c>
      <c r="F108" s="2">
        <f>30+22</f>
        <v>52</v>
      </c>
    </row>
    <row r="109" spans="2:7">
      <c r="B109" s="121" t="s">
        <v>254</v>
      </c>
      <c r="C109" s="121" t="s">
        <v>103</v>
      </c>
      <c r="D109" s="15" t="s">
        <v>13</v>
      </c>
      <c r="E109" s="60">
        <v>87</v>
      </c>
      <c r="F109" s="2">
        <f>30+G109</f>
        <v>65</v>
      </c>
      <c r="G109">
        <v>35</v>
      </c>
    </row>
    <row r="110" spans="2:7">
      <c r="B110" s="12" t="s">
        <v>19</v>
      </c>
      <c r="C110" s="12" t="s">
        <v>20</v>
      </c>
      <c r="D110" s="15" t="s">
        <v>9</v>
      </c>
      <c r="E110" s="60">
        <v>47</v>
      </c>
      <c r="F110" s="2">
        <f>30+3</f>
        <v>33</v>
      </c>
    </row>
    <row r="111" spans="2:7">
      <c r="B111" s="131" t="s">
        <v>289</v>
      </c>
      <c r="C111" s="131" t="s">
        <v>103</v>
      </c>
      <c r="D111" s="15" t="s">
        <v>13</v>
      </c>
      <c r="E111" s="23">
        <v>129</v>
      </c>
      <c r="F111" s="2">
        <f>30+G111</f>
        <v>63</v>
      </c>
      <c r="G111">
        <v>33</v>
      </c>
    </row>
    <row r="112" spans="2:7">
      <c r="B112" s="12" t="s">
        <v>255</v>
      </c>
      <c r="C112" s="121" t="s">
        <v>103</v>
      </c>
      <c r="D112" s="15" t="s">
        <v>13</v>
      </c>
      <c r="E112" s="12">
        <v>103</v>
      </c>
      <c r="F112" s="2">
        <f>30+G112</f>
        <v>52</v>
      </c>
      <c r="G112">
        <v>22</v>
      </c>
    </row>
    <row r="113" spans="2:7">
      <c r="B113" s="12" t="s">
        <v>88</v>
      </c>
      <c r="C113" s="12" t="s">
        <v>85</v>
      </c>
      <c r="D113" s="15" t="s">
        <v>9</v>
      </c>
      <c r="E113" s="60">
        <v>135</v>
      </c>
      <c r="F113" s="2">
        <f>30+20</f>
        <v>50</v>
      </c>
    </row>
    <row r="114" spans="2:7">
      <c r="B114" s="138" t="s">
        <v>70</v>
      </c>
      <c r="C114" s="12" t="s">
        <v>68</v>
      </c>
      <c r="D114" s="15" t="s">
        <v>13</v>
      </c>
      <c r="E114" s="60">
        <v>25</v>
      </c>
      <c r="F114" s="2">
        <f>30+2</f>
        <v>32</v>
      </c>
    </row>
    <row r="115" spans="2:7">
      <c r="B115" s="12" t="s">
        <v>71</v>
      </c>
      <c r="C115" s="12" t="s">
        <v>72</v>
      </c>
      <c r="D115" s="15" t="s">
        <v>9</v>
      </c>
      <c r="E115" s="60">
        <v>49</v>
      </c>
      <c r="F115" s="2">
        <f>30+19</f>
        <v>49</v>
      </c>
    </row>
    <row r="116" spans="2:7">
      <c r="B116" s="121" t="s">
        <v>274</v>
      </c>
      <c r="C116" s="121" t="s">
        <v>197</v>
      </c>
      <c r="D116" s="15" t="s">
        <v>9</v>
      </c>
      <c r="E116" s="23" t="s">
        <v>172</v>
      </c>
      <c r="F116" s="23" t="s">
        <v>172</v>
      </c>
    </row>
    <row r="117" spans="2:7">
      <c r="B117" s="2" t="s">
        <v>219</v>
      </c>
      <c r="C117" s="12" t="s">
        <v>216</v>
      </c>
      <c r="D117" s="15" t="s">
        <v>9</v>
      </c>
      <c r="E117" s="111">
        <v>90</v>
      </c>
      <c r="F117" s="2">
        <v>44</v>
      </c>
    </row>
    <row r="118" spans="2:7">
      <c r="B118" s="12" t="s">
        <v>116</v>
      </c>
      <c r="C118" s="12" t="s">
        <v>24</v>
      </c>
      <c r="D118" s="63" t="s">
        <v>13</v>
      </c>
      <c r="E118" s="4">
        <v>23</v>
      </c>
      <c r="F118" s="2">
        <f>30+G118</f>
        <v>39</v>
      </c>
      <c r="G118">
        <v>9</v>
      </c>
    </row>
    <row r="119" spans="2:7">
      <c r="B119" s="121" t="s">
        <v>256</v>
      </c>
      <c r="C119" s="121" t="s">
        <v>22</v>
      </c>
      <c r="D119" s="15" t="s">
        <v>9</v>
      </c>
      <c r="E119" s="23" t="s">
        <v>172</v>
      </c>
      <c r="F119" s="23" t="s">
        <v>172</v>
      </c>
    </row>
    <row r="120" spans="2:7">
      <c r="B120" s="121" t="s">
        <v>275</v>
      </c>
      <c r="C120" s="121" t="s">
        <v>197</v>
      </c>
      <c r="D120" s="15" t="s">
        <v>9</v>
      </c>
      <c r="E120" s="23" t="s">
        <v>172</v>
      </c>
      <c r="F120" s="23" t="s">
        <v>172</v>
      </c>
    </row>
    <row r="121" spans="2:7">
      <c r="B121" s="121" t="s">
        <v>276</v>
      </c>
      <c r="C121" s="121" t="s">
        <v>8</v>
      </c>
      <c r="D121" s="15" t="s">
        <v>9</v>
      </c>
      <c r="E121" s="23" t="s">
        <v>172</v>
      </c>
      <c r="F121" s="23" t="s">
        <v>172</v>
      </c>
    </row>
    <row r="122" spans="2:7">
      <c r="B122" s="12" t="s">
        <v>55</v>
      </c>
      <c r="C122" s="12" t="s">
        <v>53</v>
      </c>
      <c r="D122" s="15" t="s">
        <v>9</v>
      </c>
      <c r="E122" s="60">
        <v>34</v>
      </c>
      <c r="F122" s="2">
        <f>30+3</f>
        <v>33</v>
      </c>
    </row>
    <row r="123" spans="2:7">
      <c r="B123" s="12" t="s">
        <v>113</v>
      </c>
      <c r="C123" s="12" t="s">
        <v>24</v>
      </c>
      <c r="D123" s="15" t="s">
        <v>155</v>
      </c>
      <c r="E123" s="23">
        <v>0</v>
      </c>
      <c r="F123" s="2">
        <v>35</v>
      </c>
    </row>
    <row r="124" spans="2:7">
      <c r="B124" s="121" t="s">
        <v>277</v>
      </c>
      <c r="C124" s="121" t="s">
        <v>197</v>
      </c>
      <c r="D124" s="15" t="s">
        <v>9</v>
      </c>
      <c r="E124" s="23" t="s">
        <v>172</v>
      </c>
      <c r="F124" s="23" t="s">
        <v>172</v>
      </c>
    </row>
    <row r="125" spans="2:7">
      <c r="B125" s="121" t="s">
        <v>257</v>
      </c>
      <c r="C125" s="121" t="s">
        <v>103</v>
      </c>
      <c r="D125" s="15" t="s">
        <v>9</v>
      </c>
      <c r="E125" s="23" t="s">
        <v>172</v>
      </c>
      <c r="F125" s="23" t="s">
        <v>172</v>
      </c>
    </row>
    <row r="126" spans="2:7">
      <c r="B126" s="59" t="s">
        <v>164</v>
      </c>
      <c r="C126" s="59" t="s">
        <v>24</v>
      </c>
      <c r="D126" s="15" t="s">
        <v>13</v>
      </c>
      <c r="E126" s="23">
        <v>45</v>
      </c>
      <c r="F126" s="2">
        <f t="shared" ref="F126:F136" si="5">30+G126</f>
        <v>31</v>
      </c>
      <c r="G126">
        <v>1</v>
      </c>
    </row>
    <row r="127" spans="2:7">
      <c r="B127" s="121" t="s">
        <v>258</v>
      </c>
      <c r="C127" s="121" t="s">
        <v>22</v>
      </c>
      <c r="D127" s="15" t="s">
        <v>9</v>
      </c>
      <c r="E127" s="23" t="s">
        <v>172</v>
      </c>
      <c r="F127" s="23" t="s">
        <v>172</v>
      </c>
    </row>
    <row r="128" spans="2:7">
      <c r="B128" s="121" t="s">
        <v>278</v>
      </c>
      <c r="C128" s="121" t="s">
        <v>197</v>
      </c>
      <c r="D128" s="15" t="s">
        <v>9</v>
      </c>
      <c r="E128" s="23" t="s">
        <v>172</v>
      </c>
      <c r="F128" s="23" t="s">
        <v>172</v>
      </c>
    </row>
    <row r="129" spans="2:7">
      <c r="B129" s="121" t="s">
        <v>259</v>
      </c>
      <c r="C129" s="121" t="s">
        <v>103</v>
      </c>
      <c r="D129" s="15" t="s">
        <v>13</v>
      </c>
      <c r="E129" s="23">
        <v>75</v>
      </c>
      <c r="F129" s="2">
        <f>30+G129</f>
        <v>52</v>
      </c>
      <c r="G129">
        <v>22</v>
      </c>
    </row>
    <row r="130" spans="2:7">
      <c r="B130" s="59" t="s">
        <v>168</v>
      </c>
      <c r="C130" s="59" t="s">
        <v>20</v>
      </c>
      <c r="D130" s="15" t="s">
        <v>13</v>
      </c>
      <c r="E130" s="64">
        <v>45</v>
      </c>
      <c r="F130" s="2">
        <f t="shared" si="5"/>
        <v>36</v>
      </c>
      <c r="G130">
        <v>6</v>
      </c>
    </row>
    <row r="131" spans="2:7">
      <c r="B131" s="12" t="s">
        <v>30</v>
      </c>
      <c r="C131" s="12" t="s">
        <v>24</v>
      </c>
      <c r="D131" s="15" t="s">
        <v>13</v>
      </c>
      <c r="E131" s="1">
        <v>23</v>
      </c>
      <c r="F131" s="2">
        <f t="shared" si="5"/>
        <v>31</v>
      </c>
      <c r="G131">
        <v>1</v>
      </c>
    </row>
    <row r="132" spans="2:7">
      <c r="B132" s="2" t="s">
        <v>221</v>
      </c>
      <c r="C132" s="12" t="s">
        <v>24</v>
      </c>
      <c r="D132" s="15" t="s">
        <v>9</v>
      </c>
      <c r="E132" s="111">
        <v>67</v>
      </c>
      <c r="F132" s="2">
        <v>33</v>
      </c>
    </row>
    <row r="133" spans="2:7">
      <c r="B133" s="12" t="s">
        <v>160</v>
      </c>
      <c r="C133" s="12" t="s">
        <v>24</v>
      </c>
      <c r="D133" s="15" t="s">
        <v>13</v>
      </c>
      <c r="E133" s="23">
        <v>7</v>
      </c>
      <c r="F133" s="2">
        <f t="shared" si="5"/>
        <v>31</v>
      </c>
      <c r="G133">
        <v>1</v>
      </c>
    </row>
    <row r="134" spans="2:7">
      <c r="B134" s="132" t="s">
        <v>295</v>
      </c>
      <c r="C134" s="12" t="s">
        <v>24</v>
      </c>
      <c r="D134" s="15" t="s">
        <v>13</v>
      </c>
      <c r="E134" s="133">
        <v>15</v>
      </c>
      <c r="F134" s="2">
        <f t="shared" si="5"/>
        <v>33</v>
      </c>
      <c r="G134">
        <v>3</v>
      </c>
    </row>
    <row r="135" spans="2:7">
      <c r="B135" s="132" t="s">
        <v>294</v>
      </c>
      <c r="C135" s="12" t="s">
        <v>24</v>
      </c>
      <c r="D135" s="15" t="s">
        <v>13</v>
      </c>
      <c r="E135" s="133">
        <v>26</v>
      </c>
      <c r="F135" s="2">
        <f t="shared" si="5"/>
        <v>33</v>
      </c>
      <c r="G135">
        <v>3</v>
      </c>
    </row>
    <row r="136" spans="2:7">
      <c r="B136" s="12" t="s">
        <v>29</v>
      </c>
      <c r="C136" s="12" t="s">
        <v>24</v>
      </c>
      <c r="D136" s="15" t="s">
        <v>13</v>
      </c>
      <c r="E136" s="1">
        <v>20</v>
      </c>
      <c r="F136" s="2">
        <f t="shared" si="5"/>
        <v>31</v>
      </c>
      <c r="G136">
        <v>1</v>
      </c>
    </row>
    <row r="137" spans="2:7">
      <c r="B137" s="12" t="s">
        <v>9</v>
      </c>
      <c r="C137" s="12" t="s">
        <v>115</v>
      </c>
      <c r="D137" s="15" t="s">
        <v>155</v>
      </c>
      <c r="E137" s="23">
        <v>0</v>
      </c>
      <c r="F137" s="2">
        <v>26</v>
      </c>
    </row>
    <row r="138" spans="2:7">
      <c r="B138" s="12" t="s">
        <v>56</v>
      </c>
      <c r="C138" s="12" t="s">
        <v>53</v>
      </c>
      <c r="D138" s="15" t="s">
        <v>9</v>
      </c>
      <c r="E138" s="60">
        <v>34</v>
      </c>
      <c r="F138" s="2">
        <f>30+3</f>
        <v>33</v>
      </c>
    </row>
    <row r="139" spans="2:7">
      <c r="B139" s="12" t="s">
        <v>16</v>
      </c>
      <c r="C139" s="12" t="s">
        <v>11</v>
      </c>
      <c r="D139" s="15" t="s">
        <v>13</v>
      </c>
      <c r="E139" s="1">
        <v>50</v>
      </c>
      <c r="F139" s="2">
        <f t="shared" ref="F139:F141" si="6">30+G139</f>
        <v>46</v>
      </c>
      <c r="G139">
        <v>16</v>
      </c>
    </row>
    <row r="140" spans="2:7">
      <c r="B140" s="12" t="s">
        <v>97</v>
      </c>
      <c r="C140" s="12" t="s">
        <v>95</v>
      </c>
      <c r="D140" s="15" t="s">
        <v>13</v>
      </c>
      <c r="E140" s="1">
        <v>25</v>
      </c>
      <c r="F140" s="2">
        <f t="shared" si="6"/>
        <v>32</v>
      </c>
      <c r="G140">
        <v>2</v>
      </c>
    </row>
    <row r="141" spans="2:7">
      <c r="B141" s="12" t="s">
        <v>63</v>
      </c>
      <c r="C141" s="12" t="s">
        <v>60</v>
      </c>
      <c r="D141" s="15" t="s">
        <v>13</v>
      </c>
      <c r="E141" s="1">
        <v>30</v>
      </c>
      <c r="F141" s="2">
        <f t="shared" si="6"/>
        <v>35</v>
      </c>
      <c r="G141">
        <v>5</v>
      </c>
    </row>
    <row r="142" spans="2:7">
      <c r="B142" s="121" t="s">
        <v>260</v>
      </c>
      <c r="C142" s="121" t="s">
        <v>22</v>
      </c>
      <c r="D142" s="15" t="s">
        <v>9</v>
      </c>
      <c r="E142" s="23" t="s">
        <v>172</v>
      </c>
      <c r="F142" s="23" t="s">
        <v>172</v>
      </c>
    </row>
    <row r="143" spans="2:7">
      <c r="B143" s="12" t="s">
        <v>51</v>
      </c>
      <c r="C143" s="12" t="s">
        <v>39</v>
      </c>
      <c r="D143" s="15" t="s">
        <v>9</v>
      </c>
      <c r="E143" s="60">
        <v>49</v>
      </c>
      <c r="F143" s="2">
        <f>30+10</f>
        <v>40</v>
      </c>
    </row>
    <row r="144" spans="2:7">
      <c r="B144" s="2" t="s">
        <v>220</v>
      </c>
      <c r="C144" s="12" t="s">
        <v>216</v>
      </c>
      <c r="D144" s="15" t="s">
        <v>9</v>
      </c>
      <c r="E144" s="111">
        <v>90</v>
      </c>
      <c r="F144" s="2">
        <v>44</v>
      </c>
    </row>
    <row r="145" spans="2:7">
      <c r="B145" s="2" t="s">
        <v>279</v>
      </c>
      <c r="C145" s="121" t="s">
        <v>280</v>
      </c>
      <c r="D145" s="15" t="s">
        <v>9</v>
      </c>
      <c r="E145" s="23" t="s">
        <v>172</v>
      </c>
      <c r="F145" s="23" t="s">
        <v>172</v>
      </c>
    </row>
    <row r="146" spans="2:7">
      <c r="B146" s="12" t="s">
        <v>21</v>
      </c>
      <c r="C146" s="12" t="s">
        <v>22</v>
      </c>
      <c r="D146" s="15" t="s">
        <v>9</v>
      </c>
      <c r="E146" s="111">
        <v>163</v>
      </c>
      <c r="F146" s="2">
        <v>48</v>
      </c>
      <c r="G146">
        <v>18</v>
      </c>
    </row>
    <row r="147" spans="2:7">
      <c r="B147" s="121" t="s">
        <v>234</v>
      </c>
      <c r="C147" s="121" t="s">
        <v>75</v>
      </c>
      <c r="D147" s="15" t="s">
        <v>9</v>
      </c>
      <c r="E147" s="23" t="s">
        <v>172</v>
      </c>
      <c r="F147" s="23" t="s">
        <v>172</v>
      </c>
    </row>
    <row r="148" spans="2:7">
      <c r="B148" s="2" t="s">
        <v>222</v>
      </c>
      <c r="C148" s="12" t="s">
        <v>24</v>
      </c>
      <c r="D148" s="15" t="s">
        <v>9</v>
      </c>
      <c r="E148" s="111">
        <v>63</v>
      </c>
      <c r="F148" s="2">
        <v>33</v>
      </c>
    </row>
    <row r="149" spans="2:7">
      <c r="B149" s="2" t="s">
        <v>261</v>
      </c>
      <c r="C149" s="121" t="s">
        <v>22</v>
      </c>
      <c r="D149" s="15" t="s">
        <v>9</v>
      </c>
      <c r="E149" s="23" t="s">
        <v>172</v>
      </c>
      <c r="F149" s="23" t="s">
        <v>172</v>
      </c>
    </row>
    <row r="150" spans="2:7">
      <c r="B150" s="2" t="s">
        <v>293</v>
      </c>
      <c r="C150" s="12" t="s">
        <v>24</v>
      </c>
      <c r="D150" s="15" t="s">
        <v>13</v>
      </c>
      <c r="E150" s="111">
        <v>28</v>
      </c>
      <c r="F150" s="2">
        <f t="shared" ref="F150" si="7">30+G150</f>
        <v>37</v>
      </c>
      <c r="G150">
        <v>7</v>
      </c>
    </row>
    <row r="151" spans="2:7">
      <c r="B151" s="12" t="s">
        <v>31</v>
      </c>
      <c r="C151" s="12" t="s">
        <v>24</v>
      </c>
      <c r="D151" s="15" t="s">
        <v>13</v>
      </c>
      <c r="E151" s="1">
        <v>23</v>
      </c>
      <c r="F151" s="2">
        <f t="shared" ref="F151:F154" si="8">30+G151</f>
        <v>36</v>
      </c>
      <c r="G151">
        <v>6</v>
      </c>
    </row>
    <row r="152" spans="2:7">
      <c r="B152" s="65" t="s">
        <v>32</v>
      </c>
      <c r="C152" s="12" t="s">
        <v>24</v>
      </c>
      <c r="D152" s="15" t="s">
        <v>13</v>
      </c>
      <c r="E152" s="1">
        <v>23</v>
      </c>
      <c r="F152" s="2">
        <f t="shared" si="8"/>
        <v>44</v>
      </c>
      <c r="G152">
        <v>14</v>
      </c>
    </row>
    <row r="153" spans="2:7">
      <c r="B153" s="59" t="s">
        <v>165</v>
      </c>
      <c r="C153" s="59" t="s">
        <v>24</v>
      </c>
      <c r="D153" s="15" t="s">
        <v>13</v>
      </c>
      <c r="E153" s="1">
        <v>26</v>
      </c>
      <c r="F153" s="2">
        <f t="shared" si="8"/>
        <v>33</v>
      </c>
      <c r="G153">
        <v>3</v>
      </c>
    </row>
    <row r="154" spans="2:7">
      <c r="B154" s="12" t="s">
        <v>33</v>
      </c>
      <c r="C154" s="12" t="s">
        <v>24</v>
      </c>
      <c r="D154" s="15" t="s">
        <v>13</v>
      </c>
      <c r="E154" s="64">
        <v>26</v>
      </c>
      <c r="F154" s="2">
        <f t="shared" si="8"/>
        <v>33</v>
      </c>
      <c r="G154">
        <v>3</v>
      </c>
    </row>
    <row r="155" spans="2:7">
      <c r="B155" s="12" t="s">
        <v>73</v>
      </c>
      <c r="C155" s="12" t="s">
        <v>74</v>
      </c>
      <c r="D155" s="15" t="s">
        <v>9</v>
      </c>
      <c r="E155" s="60">
        <v>47</v>
      </c>
      <c r="F155" s="2">
        <f>30+6</f>
        <v>36</v>
      </c>
    </row>
    <row r="156" spans="2:7">
      <c r="B156" s="132" t="s">
        <v>292</v>
      </c>
      <c r="C156" s="12" t="s">
        <v>24</v>
      </c>
      <c r="D156" s="15" t="s">
        <v>13</v>
      </c>
      <c r="E156" s="111">
        <v>15</v>
      </c>
      <c r="F156" s="2">
        <f t="shared" ref="F156:F161" si="9">30+G156</f>
        <v>33</v>
      </c>
      <c r="G156">
        <v>3</v>
      </c>
    </row>
    <row r="157" spans="2:7">
      <c r="B157" s="2" t="s">
        <v>223</v>
      </c>
      <c r="C157" s="12" t="s">
        <v>24</v>
      </c>
      <c r="D157" s="15" t="s">
        <v>9</v>
      </c>
      <c r="E157" s="111">
        <v>67</v>
      </c>
      <c r="F157" s="2">
        <v>33</v>
      </c>
    </row>
    <row r="158" spans="2:7">
      <c r="B158" s="12" t="s">
        <v>64</v>
      </c>
      <c r="C158" s="12" t="s">
        <v>60</v>
      </c>
      <c r="D158" s="15" t="s">
        <v>13</v>
      </c>
      <c r="E158" s="1">
        <v>30</v>
      </c>
      <c r="F158" s="2">
        <f t="shared" si="9"/>
        <v>35</v>
      </c>
      <c r="G158">
        <v>5</v>
      </c>
    </row>
    <row r="159" spans="2:7">
      <c r="B159" s="132" t="s">
        <v>291</v>
      </c>
      <c r="C159" s="12" t="s">
        <v>24</v>
      </c>
      <c r="D159" s="15" t="s">
        <v>13</v>
      </c>
      <c r="E159" s="1">
        <v>26</v>
      </c>
      <c r="F159" s="2">
        <f t="shared" ref="F159" si="10">30+G159</f>
        <v>33</v>
      </c>
      <c r="G159">
        <v>3</v>
      </c>
    </row>
    <row r="160" spans="2:7">
      <c r="B160" s="12" t="s">
        <v>34</v>
      </c>
      <c r="C160" s="12" t="s">
        <v>24</v>
      </c>
      <c r="D160" s="15" t="s">
        <v>13</v>
      </c>
      <c r="E160" s="1">
        <v>15</v>
      </c>
      <c r="F160" s="2">
        <f t="shared" si="9"/>
        <v>31</v>
      </c>
      <c r="G160">
        <v>1</v>
      </c>
    </row>
    <row r="161" spans="2:7">
      <c r="B161" s="12" t="s">
        <v>35</v>
      </c>
      <c r="C161" s="12" t="s">
        <v>24</v>
      </c>
      <c r="D161" s="15" t="s">
        <v>13</v>
      </c>
      <c r="E161" s="1">
        <v>15</v>
      </c>
      <c r="F161" s="2">
        <f t="shared" si="9"/>
        <v>31</v>
      </c>
      <c r="G161">
        <v>1</v>
      </c>
    </row>
  </sheetData>
  <autoFilter ref="A1:Q161" xr:uid="{00000000-0009-0000-0000-000001000000}"/>
  <sortState ref="B2:F139">
    <sortCondition ref="B2:B13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L42"/>
  <sheetViews>
    <sheetView tabSelected="1" workbookViewId="0">
      <selection activeCell="B54" sqref="B54"/>
    </sheetView>
  </sheetViews>
  <sheetFormatPr defaultRowHeight="15"/>
  <cols>
    <col min="1" max="1" width="40.42578125" customWidth="1"/>
    <col min="2" max="2" width="18.28515625" bestFit="1" customWidth="1"/>
    <col min="3" max="3" width="47.140625" customWidth="1"/>
    <col min="4" max="5" width="11.28515625" customWidth="1"/>
    <col min="6" max="6" width="12.5703125" customWidth="1"/>
    <col min="7" max="7" width="11.5703125" customWidth="1"/>
    <col min="10" max="10" width="11.7109375" customWidth="1"/>
    <col min="11" max="11" width="12.7109375" customWidth="1"/>
  </cols>
  <sheetData>
    <row r="1" spans="1:12">
      <c r="A1" t="s">
        <v>301</v>
      </c>
    </row>
    <row r="2" spans="1:12">
      <c r="A2" t="s">
        <v>303</v>
      </c>
    </row>
    <row r="3" spans="1:12">
      <c r="A3" t="s">
        <v>304</v>
      </c>
    </row>
    <row r="4" spans="1:12" ht="15.75" thickBot="1"/>
    <row r="5" spans="1:12">
      <c r="A5" s="43" t="s">
        <v>200</v>
      </c>
      <c r="B5" s="44">
        <v>10</v>
      </c>
      <c r="C5" s="19"/>
    </row>
    <row r="6" spans="1:12">
      <c r="A6" s="45" t="s">
        <v>201</v>
      </c>
      <c r="B6" s="46">
        <v>15</v>
      </c>
      <c r="C6" s="19"/>
    </row>
    <row r="7" spans="1:12">
      <c r="A7" s="45" t="s">
        <v>202</v>
      </c>
      <c r="B7" s="47" t="s">
        <v>26</v>
      </c>
    </row>
    <row r="8" spans="1:12">
      <c r="A8" s="45" t="s">
        <v>203</v>
      </c>
      <c r="B8" s="47" t="s">
        <v>133</v>
      </c>
    </row>
    <row r="9" spans="1:12" ht="15.75" customHeight="1" thickBot="1">
      <c r="A9" s="48" t="s">
        <v>209</v>
      </c>
      <c r="B9" s="49">
        <v>10</v>
      </c>
    </row>
    <row r="10" spans="1:12" hidden="1"/>
    <row r="11" spans="1:12" s="9" customFormat="1" ht="45" hidden="1">
      <c r="A11" s="10" t="s">
        <v>125</v>
      </c>
      <c r="B11" s="10" t="s">
        <v>126</v>
      </c>
      <c r="C11" s="10" t="s">
        <v>163</v>
      </c>
      <c r="D11" s="10" t="s">
        <v>117</v>
      </c>
      <c r="E11" s="103" t="s">
        <v>119</v>
      </c>
      <c r="F11" s="103" t="s">
        <v>127</v>
      </c>
      <c r="G11" s="10" t="s">
        <v>122</v>
      </c>
      <c r="H11" s="10" t="s">
        <v>138</v>
      </c>
      <c r="I11" s="10" t="s">
        <v>132</v>
      </c>
      <c r="J11" s="103" t="s">
        <v>139</v>
      </c>
      <c r="K11" s="10" t="s">
        <v>140</v>
      </c>
      <c r="L11" s="10" t="s">
        <v>149</v>
      </c>
    </row>
    <row r="12" spans="1:12" s="20" customFormat="1" hidden="1">
      <c r="A12" s="21">
        <f>VLOOKUP(B7,вспомогат!B1:E161,4,FALSE)</f>
        <v>23</v>
      </c>
      <c r="B12" s="21">
        <f>VLOOKUP(IF(B36="direct",B7,B36),Лист1!A10:K16,11,FALSE)</f>
        <v>56.509090909090908</v>
      </c>
      <c r="C12" s="21">
        <f>VLOOKUP(IF(B36="direct",B7,B36),Лист1!A10:L16,12,FALSE)</f>
        <v>0</v>
      </c>
      <c r="D12" s="5">
        <f>MAX(B5:B6,1)</f>
        <v>15</v>
      </c>
      <c r="E12" s="106">
        <f>MAX((MAX(B5,1))*2,B6,1)</f>
        <v>20</v>
      </c>
      <c r="F12" s="108">
        <f>MAX(8.2,16.4*B5,8.2*B6)</f>
        <v>164</v>
      </c>
      <c r="G12" s="22">
        <f>G17</f>
        <v>1330.6363636363635</v>
      </c>
      <c r="H12" s="21">
        <f>VLOOKUP(B8,вспомогат!H2:J84,3,FALSE)</f>
        <v>25</v>
      </c>
      <c r="I12" s="25">
        <f>VLOOKUP(B8,вспомогат!H2:J84,2,FALSE)</f>
        <v>2</v>
      </c>
      <c r="J12" s="104">
        <f>IFERROR(IF(J16&gt;=0.8*L12,(L12-180),J16),J13)</f>
        <v>522</v>
      </c>
      <c r="K12" s="22">
        <f>MIN(J12:J16)</f>
        <v>500</v>
      </c>
      <c r="L12" s="22">
        <f>(INDEX(вспомогат!M2:Q49,MATCH(B8,вспомогат!L2:L49,0),MATCH('LCL Rate Calculation'!B9,вспомогат!M1:Q1,0))+100)</f>
        <v>702</v>
      </c>
    </row>
    <row r="13" spans="1:12" hidden="1">
      <c r="G13" s="19">
        <f>(A12+B12+Лист1!$H$10)*D12+Лист1!J3+C12</f>
        <v>1430.6363636363635</v>
      </c>
      <c r="J13" s="105">
        <f>MAX(145,E12*H12)</f>
        <v>500</v>
      </c>
    </row>
    <row r="14" spans="1:12" hidden="1">
      <c r="A14" s="107" t="s">
        <v>118</v>
      </c>
      <c r="B14" s="107"/>
      <c r="C14" s="107"/>
      <c r="G14" s="19">
        <f>IF(D12&gt;10,G13-100,G13)</f>
        <v>1330.6363636363635</v>
      </c>
      <c r="J14" s="105">
        <f>INDEX(вспомогат!M2:Q49,MATCH(B8,вспомогат!L2:L49,0),MATCH(B9,вспомогат!M1:Q1,0))+100</f>
        <v>702</v>
      </c>
    </row>
    <row r="15" spans="1:12" hidden="1">
      <c r="A15" s="107" t="s">
        <v>120</v>
      </c>
      <c r="B15" s="107"/>
      <c r="C15" s="107"/>
      <c r="G15" s="19">
        <f>IF(AND(D12&gt;=5,D12&lt;=10),G13-50,G13)</f>
        <v>1430.6363636363635</v>
      </c>
      <c r="J15" s="105">
        <f>IFERROR(IF(J13&gt;=0.7*J14,0.8*J14,J13),J13)</f>
        <v>561.6</v>
      </c>
    </row>
    <row r="16" spans="1:12" hidden="1">
      <c r="A16" s="107" t="s">
        <v>121</v>
      </c>
      <c r="B16" s="107"/>
      <c r="C16" s="107"/>
      <c r="G16" s="19">
        <f>MIN(G13:G15)</f>
        <v>1330.6363636363635</v>
      </c>
      <c r="J16" s="105">
        <f>J15+100</f>
        <v>661.6</v>
      </c>
    </row>
    <row r="17" spans="1:12" hidden="1">
      <c r="A17" s="107" t="s">
        <v>124</v>
      </c>
      <c r="B17" s="107"/>
      <c r="C17" s="107"/>
      <c r="G17" s="19">
        <f>MAX(G16,98)</f>
        <v>1330.6363636363635</v>
      </c>
      <c r="J17" s="119">
        <f>L12/2+0.1*L12</f>
        <v>421.2</v>
      </c>
      <c r="L17" s="61">
        <f>L12-J12</f>
        <v>180</v>
      </c>
    </row>
    <row r="18" spans="1:12" hidden="1">
      <c r="A18" s="107" t="s">
        <v>123</v>
      </c>
      <c r="B18" s="107"/>
      <c r="C18" s="107"/>
    </row>
    <row r="19" spans="1:12" hidden="1">
      <c r="A19" s="107" t="s">
        <v>169</v>
      </c>
      <c r="B19" s="107"/>
      <c r="C19" s="107"/>
    </row>
    <row r="20" spans="1:12" hidden="1">
      <c r="A20" s="107" t="s">
        <v>141</v>
      </c>
      <c r="B20" s="107"/>
      <c r="C20" s="107"/>
    </row>
    <row r="21" spans="1:12" hidden="1">
      <c r="A21" s="107" t="s">
        <v>150</v>
      </c>
      <c r="B21" s="107"/>
      <c r="C21" s="107"/>
    </row>
    <row r="22" spans="1:12" hidden="1"/>
    <row r="23" spans="1:12" hidden="1"/>
    <row r="24" spans="1:12" hidden="1">
      <c r="C24" s="35"/>
    </row>
    <row r="25" spans="1:12" hidden="1">
      <c r="C25" s="35"/>
    </row>
    <row r="26" spans="1:12" hidden="1">
      <c r="A26" s="35"/>
      <c r="B26" s="35"/>
      <c r="C26" s="35"/>
    </row>
    <row r="27" spans="1:12" hidden="1">
      <c r="A27" s="36" t="s">
        <v>152</v>
      </c>
      <c r="B27" s="36" t="s">
        <v>153</v>
      </c>
      <c r="C27" s="36" t="s">
        <v>154</v>
      </c>
    </row>
    <row r="28" spans="1:12" hidden="1">
      <c r="A28" s="37">
        <f>G12</f>
        <v>1330.6363636363635</v>
      </c>
      <c r="B28" s="37">
        <f>K12</f>
        <v>500</v>
      </c>
      <c r="C28" s="37">
        <f>L12</f>
        <v>702</v>
      </c>
    </row>
    <row r="29" spans="1:12" ht="15.75" hidden="1" customHeight="1"/>
    <row r="30" spans="1:12" ht="15.75" thickBot="1">
      <c r="A30" s="38"/>
    </row>
    <row r="31" spans="1:12">
      <c r="A31" s="51" t="s">
        <v>204</v>
      </c>
      <c r="B31" s="52" t="s">
        <v>205</v>
      </c>
      <c r="C31" s="53" t="s">
        <v>206</v>
      </c>
    </row>
    <row r="32" spans="1:12" ht="30">
      <c r="A32" s="54" t="s">
        <v>207</v>
      </c>
      <c r="B32" s="55">
        <f>A28</f>
        <v>1330.6363636363635</v>
      </c>
      <c r="C32" s="56" t="s">
        <v>208</v>
      </c>
    </row>
    <row r="33" spans="1:3" ht="15" customHeight="1">
      <c r="A33" s="54" t="s">
        <v>211</v>
      </c>
      <c r="B33" s="55">
        <f>C28</f>
        <v>702</v>
      </c>
      <c r="C33" s="56" t="s">
        <v>213</v>
      </c>
    </row>
    <row r="34" spans="1:3" ht="15" customHeight="1">
      <c r="A34" s="54" t="s">
        <v>212</v>
      </c>
      <c r="B34" s="55">
        <f>IF(OR(B8="Ivano-Frankivsk",B8="Ternopol",B8="Chernivtsi",B8="Mariupol",B8="Uzhhorod",B8="Shostka",B8="Kovel",B8="Chervonohrad",B8="Korosten",B8="Odessa"),"by request",B28)</f>
        <v>500</v>
      </c>
      <c r="C34" s="56" t="s">
        <v>214</v>
      </c>
    </row>
    <row r="35" spans="1:3" ht="15" customHeight="1">
      <c r="A35" s="41" t="str">
        <f>IF(ISBLANK(B7),"",CONCATENATE("Сountry: ",VLOOKUP(B7,вспомогат!B2:E161,2,FALSE)))</f>
        <v>Сountry: China</v>
      </c>
      <c r="B35" s="153" t="str">
        <f>IF(ISBLANK(B7),"","T/S port")</f>
        <v>T/S port</v>
      </c>
      <c r="C35" s="154"/>
    </row>
    <row r="36" spans="1:3" ht="15" customHeight="1">
      <c r="A36" s="42" t="str">
        <f>IF(ISBLANK(B7),"",CONCATENATE("Transit time, days: ",VLOOKUP(B7,вспомогат!B2:F161,5,FALSE)))</f>
        <v>Transit time, days: 45</v>
      </c>
      <c r="B36" s="155" t="str">
        <f>IF(ISBLANK(B7),"",VLOOKUP(B7,вспомогат!B2:E161,3,FALSE))</f>
        <v>HONG KONG</v>
      </c>
      <c r="C36" s="156"/>
    </row>
    <row r="37" spans="1:3">
      <c r="A37" s="147" t="s">
        <v>210</v>
      </c>
      <c r="B37" s="148"/>
      <c r="C37" s="149"/>
    </row>
    <row r="38" spans="1:3" ht="45" customHeight="1">
      <c r="A38" s="144" t="s">
        <v>290</v>
      </c>
      <c r="B38" s="145"/>
      <c r="C38" s="146"/>
    </row>
    <row r="39" spans="1:3" ht="15.75" thickBot="1">
      <c r="A39" s="150" t="s">
        <v>286</v>
      </c>
      <c r="B39" s="151"/>
      <c r="C39" s="152"/>
    </row>
    <row r="41" spans="1:3">
      <c r="A41" t="s">
        <v>305</v>
      </c>
    </row>
    <row r="42" spans="1:3">
      <c r="A42" t="s">
        <v>302</v>
      </c>
    </row>
  </sheetData>
  <sheetProtection algorithmName="SHA-512" hashValue="ztIB5xDweDSKHRUuotr5D2uiLqmy2yfF89GDnRKv8DoMsxGdSfz6iaf0bf1Ln7rHGtM+LyLCb/Rb7QxPCab3Gg==" saltValue="QVPkDMlsSMMr56D3dsInDQ==" spinCount="100000" sheet="1" objects="1" scenarios="1"/>
  <mergeCells count="5">
    <mergeCell ref="A38:C38"/>
    <mergeCell ref="A37:C37"/>
    <mergeCell ref="A39:C39"/>
    <mergeCell ref="B35:C35"/>
    <mergeCell ref="B36:C36"/>
  </mergeCells>
  <hyperlinks>
    <hyperlink ref="A39" r:id="rId1" display="http://lcl-ukraine.com/?id=13" xr:uid="{00000000-0004-0000-0200-000000000000}"/>
    <hyperlink ref="A39:C39" r:id="rId2" display="Terms and conditions: http://lcl-ukraine.com/pravila-perevozki-sbornyix-gruzov" xr:uid="{00000000-0004-0000-0200-000001000000}"/>
  </hyperlinks>
  <pageMargins left="0.7" right="0.7" top="0.75" bottom="0.75" header="0.3" footer="0.3"/>
  <pageSetup paperSize="9" orientation="portrait" horizontalDpi="300" verticalDpi="300"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вспомогат!$M$1:$Q$1</xm:f>
          </x14:formula1>
          <xm:sqref>B9</xm:sqref>
        </x14:dataValidation>
        <x14:dataValidation type="list" allowBlank="1" showInputMessage="1" showErrorMessage="1" xr:uid="{00000000-0002-0000-0200-000001000000}">
          <x14:formula1>
            <xm:f>вспомогат!$B$2:$B$161</xm:f>
          </x14:formula1>
          <xm:sqref>B7</xm:sqref>
        </x14:dataValidation>
        <x14:dataValidation type="list" allowBlank="1" showInputMessage="1" showErrorMessage="1" xr:uid="{00000000-0002-0000-0200-000002000000}">
          <x14:formula1>
            <xm:f>вспомогат!$H$2:$H$49</xm:f>
          </x14:formula1>
          <xm:sqref>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Z154"/>
  <sheetViews>
    <sheetView workbookViewId="0">
      <selection activeCell="G3" sqref="G3:Z154"/>
    </sheetView>
  </sheetViews>
  <sheetFormatPr defaultRowHeight="15"/>
  <cols>
    <col min="2" max="2" width="14.85546875" customWidth="1"/>
    <col min="4" max="4" width="13.42578125" customWidth="1"/>
  </cols>
  <sheetData>
    <row r="1" spans="2:26" ht="18.75">
      <c r="B1" s="2" t="str">
        <f>'[1]Kiev, Cherkassy'!B1</f>
        <v>Rates:</v>
      </c>
      <c r="C1" s="90" t="s">
        <v>193</v>
      </c>
      <c r="D1" s="91"/>
      <c r="E1" s="91"/>
      <c r="F1" s="91"/>
      <c r="G1" s="157" t="s">
        <v>194</v>
      </c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2:26" ht="51.75">
      <c r="B2" s="85" t="s">
        <v>189</v>
      </c>
      <c r="C2" s="85"/>
      <c r="D2" s="86" t="s">
        <v>190</v>
      </c>
      <c r="E2" s="87" t="s">
        <v>195</v>
      </c>
      <c r="F2" s="87" t="s">
        <v>196</v>
      </c>
      <c r="G2" s="92">
        <v>1</v>
      </c>
      <c r="H2" s="93">
        <v>2</v>
      </c>
      <c r="I2" s="93">
        <v>3</v>
      </c>
      <c r="J2" s="93">
        <v>4</v>
      </c>
      <c r="K2" s="93">
        <v>5</v>
      </c>
      <c r="L2" s="93">
        <v>6</v>
      </c>
      <c r="M2" s="93">
        <v>7</v>
      </c>
      <c r="N2" s="93">
        <v>8</v>
      </c>
      <c r="O2" s="93">
        <v>9</v>
      </c>
      <c r="P2" s="93">
        <v>10</v>
      </c>
      <c r="Q2" s="93">
        <v>11</v>
      </c>
      <c r="R2" s="93">
        <v>12</v>
      </c>
      <c r="S2" s="93">
        <v>13</v>
      </c>
      <c r="T2" s="93">
        <v>14</v>
      </c>
      <c r="U2" s="93">
        <v>15</v>
      </c>
      <c r="V2" s="93">
        <v>16</v>
      </c>
      <c r="W2" s="93">
        <v>17</v>
      </c>
      <c r="X2" s="93">
        <v>18</v>
      </c>
      <c r="Y2" s="93">
        <v>19</v>
      </c>
      <c r="Z2" s="93">
        <v>20</v>
      </c>
    </row>
    <row r="3" spans="2:26">
      <c r="B3" s="88" t="s">
        <v>10</v>
      </c>
      <c r="C3" s="88" t="s">
        <v>11</v>
      </c>
      <c r="D3" s="89" t="s">
        <v>9</v>
      </c>
      <c r="E3" s="94"/>
      <c r="F3" s="95"/>
      <c r="G3" s="97">
        <f>VLOOKUP($B3,вспомогат!$B$2:$E$161,4,0)*G$2+G$67</f>
        <v>211.6</v>
      </c>
      <c r="H3" s="97">
        <f>VLOOKUP($B3,вспомогат!$B$2:$E$161,4,0)*H$2+H$67</f>
        <v>380.2</v>
      </c>
      <c r="I3" s="97">
        <f>VLOOKUP($B3,вспомогат!$B$2:$E$161,4,0)*I$2+I$67</f>
        <v>548.79999999999995</v>
      </c>
      <c r="J3" s="97">
        <f>VLOOKUP($B3,вспомогат!$B$2:$E$161,4,0)*J$2+J$67</f>
        <v>717.4</v>
      </c>
      <c r="K3" s="97">
        <f>VLOOKUP($B3,вспомогат!$B$2:$E$161,4,0)*K$2+K$67</f>
        <v>836</v>
      </c>
      <c r="L3" s="97">
        <f>VLOOKUP($B3,вспомогат!$B$2:$E$161,4,0)*L$2+L$67</f>
        <v>1004.5999999999999</v>
      </c>
      <c r="M3" s="97">
        <f>VLOOKUP($B3,вспомогат!$B$2:$E$161,4,0)*M$2+M$67</f>
        <v>1173.1999999999998</v>
      </c>
      <c r="N3" s="97">
        <f>VLOOKUP($B3,вспомогат!$B$2:$E$161,4,0)*N$2+N$67</f>
        <v>1341.8</v>
      </c>
      <c r="O3" s="97">
        <f>VLOOKUP($B3,вспомогат!$B$2:$E$161,4,0)*O$2+O$67</f>
        <v>1510.4</v>
      </c>
      <c r="P3" s="97">
        <f>VLOOKUP($B3,вспомогат!$B$2:$E$161,4,0)*P$2+P$67</f>
        <v>1679</v>
      </c>
      <c r="Q3" s="97">
        <f>VLOOKUP($B3,вспомогат!$B$2:$E$161,4,0)*Q$2+Q$67</f>
        <v>1797.6</v>
      </c>
      <c r="R3" s="97">
        <f>VLOOKUP($B3,вспомогат!$B$2:$E$161,4,0)*R$2+R$67</f>
        <v>1966.1999999999998</v>
      </c>
      <c r="S3" s="97">
        <f>VLOOKUP($B3,вспомогат!$B$2:$E$161,4,0)*S$2+S$67</f>
        <v>2134.8000000000002</v>
      </c>
      <c r="T3" s="97">
        <f>VLOOKUP($B3,вспомогат!$B$2:$E$161,4,0)*T$2+T$67</f>
        <v>2303.3999999999996</v>
      </c>
      <c r="U3" s="97">
        <f>VLOOKUP($B3,вспомогат!$B$2:$E$161,4,0)*U$2+U$67</f>
        <v>2472</v>
      </c>
      <c r="V3" s="97">
        <f>VLOOKUP($B3,вспомогат!$B$2:$E$161,4,0)*V$2+V$67</f>
        <v>2640.6</v>
      </c>
      <c r="W3" s="97">
        <f>VLOOKUP($B3,вспомогат!$B$2:$E$161,4,0)*W$2+W$67</f>
        <v>2809.2</v>
      </c>
      <c r="X3" s="97">
        <f>VLOOKUP($B3,вспомогат!$B$2:$E$161,4,0)*X$2+X$67</f>
        <v>2977.8</v>
      </c>
      <c r="Y3" s="97">
        <f>VLOOKUP($B3,вспомогат!$B$2:$E$161,4,0)*Y$2+Y$67</f>
        <v>3146.3999999999996</v>
      </c>
      <c r="Z3" s="97">
        <f>VLOOKUP($B3,вспомогат!$B$2:$E$161,4,0)*Z$2+Z$67</f>
        <v>3315</v>
      </c>
    </row>
    <row r="4" spans="2:26">
      <c r="B4" s="88" t="s">
        <v>12</v>
      </c>
      <c r="C4" s="88" t="s">
        <v>11</v>
      </c>
      <c r="D4" s="89" t="s">
        <v>13</v>
      </c>
      <c r="E4" s="94"/>
      <c r="F4" s="95"/>
      <c r="G4" s="97">
        <f>VLOOKUP($B4,вспомогат!$B$2:$E$161,4,0)*G$2+G$27</f>
        <v>162.5090909090909</v>
      </c>
      <c r="H4" s="97">
        <f>VLOOKUP($B4,вспомогат!$B$2:$E$161,4,0)*H$2+H$27</f>
        <v>282.0181818181818</v>
      </c>
      <c r="I4" s="97">
        <f>VLOOKUP($B4,вспомогат!$B$2:$E$161,4,0)*I$2+I$27</f>
        <v>401.5272727272727</v>
      </c>
      <c r="J4" s="97">
        <f>VLOOKUP($B4,вспомогат!$B$2:$E$161,4,0)*J$2+J$27</f>
        <v>521.0363636363636</v>
      </c>
      <c r="K4" s="97">
        <f>VLOOKUP($B4,вспомогат!$B$2:$E$161,4,0)*K$2+K$27</f>
        <v>590.5454545454545</v>
      </c>
      <c r="L4" s="97">
        <f>VLOOKUP($B4,вспомогат!$B$2:$E$161,4,0)*L$2+L$27</f>
        <v>710.0545454545454</v>
      </c>
      <c r="M4" s="97">
        <f>VLOOKUP($B4,вспомогат!$B$2:$E$161,4,0)*M$2+M$27</f>
        <v>829.56363636363631</v>
      </c>
      <c r="N4" s="97">
        <f>VLOOKUP($B4,вспомогат!$B$2:$E$161,4,0)*N$2+N$27</f>
        <v>949.07272727272721</v>
      </c>
      <c r="O4" s="97">
        <f>VLOOKUP($B4,вспомогат!$B$2:$E$161,4,0)*O$2+O$27</f>
        <v>1068.5818181818181</v>
      </c>
      <c r="P4" s="97">
        <f>VLOOKUP($B4,вспомогат!$B$2:$E$161,4,0)*P$2+P$27</f>
        <v>1188.090909090909</v>
      </c>
      <c r="Q4" s="97">
        <f>VLOOKUP($B4,вспомогат!$B$2:$E$161,4,0)*Q$2+Q$27</f>
        <v>1257.5999999999999</v>
      </c>
      <c r="R4" s="97">
        <f>VLOOKUP($B4,вспомогат!$B$2:$E$161,4,0)*R$2+R$27</f>
        <v>1377.1090909090908</v>
      </c>
      <c r="S4" s="97">
        <f>VLOOKUP($B4,вспомогат!$B$2:$E$161,4,0)*S$2+S$27</f>
        <v>1496.6181818181817</v>
      </c>
      <c r="T4" s="97">
        <f>VLOOKUP($B4,вспомогат!$B$2:$E$161,4,0)*T$2+T$27</f>
        <v>1616.1272727272726</v>
      </c>
      <c r="U4" s="97">
        <f>VLOOKUP($B4,вспомогат!$B$2:$E$161,4,0)*U$2+U$27</f>
        <v>1735.6363636363635</v>
      </c>
      <c r="V4" s="97">
        <f>VLOOKUP($B4,вспомогат!$B$2:$E$161,4,0)*V$2+V$27</f>
        <v>1855.1454545454544</v>
      </c>
      <c r="W4" s="97">
        <f>VLOOKUP($B4,вспомогат!$B$2:$E$161,4,0)*W$2+W$27</f>
        <v>1974.6545454545453</v>
      </c>
      <c r="X4" s="97">
        <f>VLOOKUP($B4,вспомогат!$B$2:$E$161,4,0)*X$2+X$27</f>
        <v>2094.1636363636362</v>
      </c>
      <c r="Y4" s="97">
        <f>VLOOKUP($B4,вспомогат!$B$2:$E$161,4,0)*Y$2+Y$27</f>
        <v>2213.6727272727271</v>
      </c>
      <c r="Z4" s="97">
        <f>VLOOKUP($B4,вспомогат!$B$2:$E$161,4,0)*Z$2+Z$27</f>
        <v>2333.181818181818</v>
      </c>
    </row>
    <row r="5" spans="2:26">
      <c r="B5" s="88" t="s">
        <v>14</v>
      </c>
      <c r="C5" s="88" t="s">
        <v>11</v>
      </c>
      <c r="D5" s="89" t="s">
        <v>13</v>
      </c>
      <c r="E5" s="94"/>
      <c r="F5" s="95"/>
      <c r="G5" s="97">
        <f>VLOOKUP($B5,вспомогат!$B$2:$E$161,4,0)*G$2+G$27</f>
        <v>187.5090909090909</v>
      </c>
      <c r="H5" s="97">
        <f>VLOOKUP($B5,вспомогат!$B$2:$E$161,4,0)*H$2+H$27</f>
        <v>332.0181818181818</v>
      </c>
      <c r="I5" s="97">
        <f>VLOOKUP($B5,вспомогат!$B$2:$E$161,4,0)*I$2+I$27</f>
        <v>476.5272727272727</v>
      </c>
      <c r="J5" s="97">
        <f>VLOOKUP($B5,вспомогат!$B$2:$E$161,4,0)*J$2+J$27</f>
        <v>621.0363636363636</v>
      </c>
      <c r="K5" s="97">
        <f>VLOOKUP($B5,вспомогат!$B$2:$E$161,4,0)*K$2+K$27</f>
        <v>715.5454545454545</v>
      </c>
      <c r="L5" s="97">
        <f>VLOOKUP($B5,вспомогат!$B$2:$E$161,4,0)*L$2+L$27</f>
        <v>860.0545454545454</v>
      </c>
      <c r="M5" s="97">
        <f>VLOOKUP($B5,вспомогат!$B$2:$E$161,4,0)*M$2+M$27</f>
        <v>1004.5636363636363</v>
      </c>
      <c r="N5" s="97">
        <f>VLOOKUP($B5,вспомогат!$B$2:$E$161,4,0)*N$2+N$27</f>
        <v>1149.0727272727272</v>
      </c>
      <c r="O5" s="97">
        <f>VLOOKUP($B5,вспомогат!$B$2:$E$161,4,0)*O$2+O$27</f>
        <v>1293.5818181818181</v>
      </c>
      <c r="P5" s="97">
        <f>VLOOKUP($B5,вспомогат!$B$2:$E$161,4,0)*P$2+P$27</f>
        <v>1438.090909090909</v>
      </c>
      <c r="Q5" s="97">
        <f>VLOOKUP($B5,вспомогат!$B$2:$E$161,4,0)*Q$2+Q$27</f>
        <v>1532.6</v>
      </c>
      <c r="R5" s="97">
        <f>VLOOKUP($B5,вспомогат!$B$2:$E$161,4,0)*R$2+R$27</f>
        <v>1677.1090909090908</v>
      </c>
      <c r="S5" s="97">
        <f>VLOOKUP($B5,вспомогат!$B$2:$E$161,4,0)*S$2+S$27</f>
        <v>1821.6181818181817</v>
      </c>
      <c r="T5" s="97">
        <f>VLOOKUP($B5,вспомогат!$B$2:$E$161,4,0)*T$2+T$27</f>
        <v>1966.1272727272726</v>
      </c>
      <c r="U5" s="97">
        <f>VLOOKUP($B5,вспомогат!$B$2:$E$161,4,0)*U$2+U$27</f>
        <v>2110.6363636363635</v>
      </c>
      <c r="V5" s="97">
        <f>VLOOKUP($B5,вспомогат!$B$2:$E$161,4,0)*V$2+V$27</f>
        <v>2255.1454545454544</v>
      </c>
      <c r="W5" s="97">
        <f>VLOOKUP($B5,вспомогат!$B$2:$E$161,4,0)*W$2+W$27</f>
        <v>2399.6545454545453</v>
      </c>
      <c r="X5" s="97">
        <f>VLOOKUP($B5,вспомогат!$B$2:$E$161,4,0)*X$2+X$27</f>
        <v>2544.1636363636362</v>
      </c>
      <c r="Y5" s="97">
        <f>VLOOKUP($B5,вспомогат!$B$2:$E$161,4,0)*Y$2+Y$27</f>
        <v>2688.6727272727271</v>
      </c>
      <c r="Z5" s="97">
        <f>VLOOKUP($B5,вспомогат!$B$2:$E$161,4,0)*Z$2+Z$27</f>
        <v>2833.181818181818</v>
      </c>
    </row>
    <row r="6" spans="2:26">
      <c r="B6" s="88" t="s">
        <v>15</v>
      </c>
      <c r="C6" s="88" t="s">
        <v>11</v>
      </c>
      <c r="D6" s="89" t="s">
        <v>13</v>
      </c>
      <c r="E6" s="94"/>
      <c r="F6" s="95"/>
      <c r="G6" s="97">
        <f>VLOOKUP($B6,вспомогат!$B$2:$E$161,4,0)*G$2+G$27</f>
        <v>162.5090909090909</v>
      </c>
      <c r="H6" s="97">
        <f>VLOOKUP($B6,вспомогат!$B$2:$E$161,4,0)*H$2+H$27</f>
        <v>282.0181818181818</v>
      </c>
      <c r="I6" s="97">
        <f>VLOOKUP($B6,вспомогат!$B$2:$E$161,4,0)*I$2+I$27</f>
        <v>401.5272727272727</v>
      </c>
      <c r="J6" s="97">
        <f>VLOOKUP($B6,вспомогат!$B$2:$E$161,4,0)*J$2+J$27</f>
        <v>521.0363636363636</v>
      </c>
      <c r="K6" s="97">
        <f>VLOOKUP($B6,вспомогат!$B$2:$E$161,4,0)*K$2+K$27</f>
        <v>590.5454545454545</v>
      </c>
      <c r="L6" s="97">
        <f>VLOOKUP($B6,вспомогат!$B$2:$E$161,4,0)*L$2+L$27</f>
        <v>710.0545454545454</v>
      </c>
      <c r="M6" s="97">
        <f>VLOOKUP($B6,вспомогат!$B$2:$E$161,4,0)*M$2+M$27</f>
        <v>829.56363636363631</v>
      </c>
      <c r="N6" s="97">
        <f>VLOOKUP($B6,вспомогат!$B$2:$E$161,4,0)*N$2+N$27</f>
        <v>949.07272727272721</v>
      </c>
      <c r="O6" s="97">
        <f>VLOOKUP($B6,вспомогат!$B$2:$E$161,4,0)*O$2+O$27</f>
        <v>1068.5818181818181</v>
      </c>
      <c r="P6" s="97">
        <f>VLOOKUP($B6,вспомогат!$B$2:$E$161,4,0)*P$2+P$27</f>
        <v>1188.090909090909</v>
      </c>
      <c r="Q6" s="97">
        <f>VLOOKUP($B6,вспомогат!$B$2:$E$161,4,0)*Q$2+Q$27</f>
        <v>1257.5999999999999</v>
      </c>
      <c r="R6" s="97">
        <f>VLOOKUP($B6,вспомогат!$B$2:$E$161,4,0)*R$2+R$27</f>
        <v>1377.1090909090908</v>
      </c>
      <c r="S6" s="97">
        <f>VLOOKUP($B6,вспомогат!$B$2:$E$161,4,0)*S$2+S$27</f>
        <v>1496.6181818181817</v>
      </c>
      <c r="T6" s="97">
        <f>VLOOKUP($B6,вспомогат!$B$2:$E$161,4,0)*T$2+T$27</f>
        <v>1616.1272727272726</v>
      </c>
      <c r="U6" s="97">
        <f>VLOOKUP($B6,вспомогат!$B$2:$E$161,4,0)*U$2+U$27</f>
        <v>1735.6363636363635</v>
      </c>
      <c r="V6" s="97">
        <f>VLOOKUP($B6,вспомогат!$B$2:$E$161,4,0)*V$2+V$27</f>
        <v>1855.1454545454544</v>
      </c>
      <c r="W6" s="97">
        <f>VLOOKUP($B6,вспомогат!$B$2:$E$161,4,0)*W$2+W$27</f>
        <v>1974.6545454545453</v>
      </c>
      <c r="X6" s="97">
        <f>VLOOKUP($B6,вспомогат!$B$2:$E$161,4,0)*X$2+X$27</f>
        <v>2094.1636363636362</v>
      </c>
      <c r="Y6" s="97">
        <f>VLOOKUP($B6,вспомогат!$B$2:$E$161,4,0)*Y$2+Y$27</f>
        <v>2213.6727272727271</v>
      </c>
      <c r="Z6" s="97">
        <f>VLOOKUP($B6,вспомогат!$B$2:$E$161,4,0)*Z$2+Z$27</f>
        <v>2333.181818181818</v>
      </c>
    </row>
    <row r="7" spans="2:26">
      <c r="B7" s="88" t="s">
        <v>16</v>
      </c>
      <c r="C7" s="88" t="s">
        <v>11</v>
      </c>
      <c r="D7" s="89" t="s">
        <v>13</v>
      </c>
      <c r="E7" s="94"/>
      <c r="F7" s="95"/>
      <c r="G7" s="97">
        <f>VLOOKUP($B7,вспомогат!$B$2:$E$161,4,0)*G$2+G$27</f>
        <v>162.5090909090909</v>
      </c>
      <c r="H7" s="97">
        <f>VLOOKUP($B7,вспомогат!$B$2:$E$161,4,0)*H$2+H$27</f>
        <v>282.0181818181818</v>
      </c>
      <c r="I7" s="97">
        <f>VLOOKUP($B7,вспомогат!$B$2:$E$161,4,0)*I$2+I$27</f>
        <v>401.5272727272727</v>
      </c>
      <c r="J7" s="97">
        <f>VLOOKUP($B7,вспомогат!$B$2:$E$161,4,0)*J$2+J$27</f>
        <v>521.0363636363636</v>
      </c>
      <c r="K7" s="97">
        <f>VLOOKUP($B7,вспомогат!$B$2:$E$161,4,0)*K$2+K$27</f>
        <v>590.5454545454545</v>
      </c>
      <c r="L7" s="97">
        <f>VLOOKUP($B7,вспомогат!$B$2:$E$161,4,0)*L$2+L$27</f>
        <v>710.0545454545454</v>
      </c>
      <c r="M7" s="97">
        <f>VLOOKUP($B7,вспомогат!$B$2:$E$161,4,0)*M$2+M$27</f>
        <v>829.56363636363631</v>
      </c>
      <c r="N7" s="97">
        <f>VLOOKUP($B7,вспомогат!$B$2:$E$161,4,0)*N$2+N$27</f>
        <v>949.07272727272721</v>
      </c>
      <c r="O7" s="97">
        <f>VLOOKUP($B7,вспомогат!$B$2:$E$161,4,0)*O$2+O$27</f>
        <v>1068.5818181818181</v>
      </c>
      <c r="P7" s="97">
        <f>VLOOKUP($B7,вспомогат!$B$2:$E$161,4,0)*P$2+P$27</f>
        <v>1188.090909090909</v>
      </c>
      <c r="Q7" s="97">
        <f>VLOOKUP($B7,вспомогат!$B$2:$E$161,4,0)*Q$2+Q$27</f>
        <v>1257.5999999999999</v>
      </c>
      <c r="R7" s="97">
        <f>VLOOKUP($B7,вспомогат!$B$2:$E$161,4,0)*R$2+R$27</f>
        <v>1377.1090909090908</v>
      </c>
      <c r="S7" s="97">
        <f>VLOOKUP($B7,вспомогат!$B$2:$E$161,4,0)*S$2+S$27</f>
        <v>1496.6181818181817</v>
      </c>
      <c r="T7" s="97">
        <f>VLOOKUP($B7,вспомогат!$B$2:$E$161,4,0)*T$2+T$27</f>
        <v>1616.1272727272726</v>
      </c>
      <c r="U7" s="97">
        <f>VLOOKUP($B7,вспомогат!$B$2:$E$161,4,0)*U$2+U$27</f>
        <v>1735.6363636363635</v>
      </c>
      <c r="V7" s="97">
        <f>VLOOKUP($B7,вспомогат!$B$2:$E$161,4,0)*V$2+V$27</f>
        <v>1855.1454545454544</v>
      </c>
      <c r="W7" s="97">
        <f>VLOOKUP($B7,вспомогат!$B$2:$E$161,4,0)*W$2+W$27</f>
        <v>1974.6545454545453</v>
      </c>
      <c r="X7" s="97">
        <f>VLOOKUP($B7,вспомогат!$B$2:$E$161,4,0)*X$2+X$27</f>
        <v>2094.1636363636362</v>
      </c>
      <c r="Y7" s="97">
        <f>VLOOKUP($B7,вспомогат!$B$2:$E$161,4,0)*Y$2+Y$27</f>
        <v>2213.6727272727271</v>
      </c>
      <c r="Z7" s="97">
        <f>VLOOKUP($B7,вспомогат!$B$2:$E$161,4,0)*Z$2+Z$27</f>
        <v>2333.181818181818</v>
      </c>
    </row>
    <row r="8" spans="2:26">
      <c r="B8" s="88" t="s">
        <v>17</v>
      </c>
      <c r="C8" s="88" t="s">
        <v>18</v>
      </c>
      <c r="D8" s="89" t="s">
        <v>9</v>
      </c>
      <c r="E8" s="94"/>
      <c r="F8" s="95"/>
      <c r="G8" s="97">
        <f>VLOOKUP($B8,вспомогат!$B$2:$E$161,4,0)*G$2+G$67</f>
        <v>173.6</v>
      </c>
      <c r="H8" s="97">
        <f>VLOOKUP($B8,вспомогат!$B$2:$E$161,4,0)*H$2+H$67</f>
        <v>304.2</v>
      </c>
      <c r="I8" s="97">
        <f>VLOOKUP($B8,вспомогат!$B$2:$E$161,4,0)*I$2+I$67</f>
        <v>434.79999999999995</v>
      </c>
      <c r="J8" s="97">
        <f>VLOOKUP($B8,вспомогат!$B$2:$E$161,4,0)*J$2+J$67</f>
        <v>565.4</v>
      </c>
      <c r="K8" s="97">
        <f>VLOOKUP($B8,вспомогат!$B$2:$E$161,4,0)*K$2+K$67</f>
        <v>646</v>
      </c>
      <c r="L8" s="97">
        <f>VLOOKUP($B8,вспомогат!$B$2:$E$161,4,0)*L$2+L$67</f>
        <v>776.59999999999991</v>
      </c>
      <c r="M8" s="97">
        <f>VLOOKUP($B8,вспомогат!$B$2:$E$161,4,0)*M$2+M$67</f>
        <v>907.19999999999993</v>
      </c>
      <c r="N8" s="97">
        <f>VLOOKUP($B8,вспомогат!$B$2:$E$161,4,0)*N$2+N$67</f>
        <v>1037.8</v>
      </c>
      <c r="O8" s="97">
        <f>VLOOKUP($B8,вспомогат!$B$2:$E$161,4,0)*O$2+O$67</f>
        <v>1168.4000000000001</v>
      </c>
      <c r="P8" s="97">
        <f>VLOOKUP($B8,вспомогат!$B$2:$E$161,4,0)*P$2+P$67</f>
        <v>1299</v>
      </c>
      <c r="Q8" s="97">
        <f>VLOOKUP($B8,вспомогат!$B$2:$E$161,4,0)*Q$2+Q$67</f>
        <v>1379.6</v>
      </c>
      <c r="R8" s="97">
        <f>VLOOKUP($B8,вспомогат!$B$2:$E$161,4,0)*R$2+R$67</f>
        <v>1510.1999999999998</v>
      </c>
      <c r="S8" s="97">
        <f>VLOOKUP($B8,вспомогат!$B$2:$E$161,4,0)*S$2+S$67</f>
        <v>1640.8</v>
      </c>
      <c r="T8" s="97">
        <f>VLOOKUP($B8,вспомогат!$B$2:$E$161,4,0)*T$2+T$67</f>
        <v>1771.3999999999999</v>
      </c>
      <c r="U8" s="97">
        <f>VLOOKUP($B8,вспомогат!$B$2:$E$161,4,0)*U$2+U$67</f>
        <v>1902</v>
      </c>
      <c r="V8" s="97">
        <f>VLOOKUP($B8,вспомогат!$B$2:$E$161,4,0)*V$2+V$67</f>
        <v>2032.6</v>
      </c>
      <c r="W8" s="97">
        <f>VLOOKUP($B8,вспомогат!$B$2:$E$161,4,0)*W$2+W$67</f>
        <v>2163.1999999999998</v>
      </c>
      <c r="X8" s="97">
        <f>VLOOKUP($B8,вспомогат!$B$2:$E$161,4,0)*X$2+X$67</f>
        <v>2293.8000000000002</v>
      </c>
      <c r="Y8" s="97">
        <f>VLOOKUP($B8,вспомогат!$B$2:$E$161,4,0)*Y$2+Y$67</f>
        <v>2424.3999999999996</v>
      </c>
      <c r="Z8" s="97">
        <f>VLOOKUP($B8,вспомогат!$B$2:$E$161,4,0)*Z$2+Z$67</f>
        <v>2555</v>
      </c>
    </row>
    <row r="9" spans="2:26">
      <c r="B9" s="88" t="s">
        <v>19</v>
      </c>
      <c r="C9" s="88" t="s">
        <v>20</v>
      </c>
      <c r="D9" s="89" t="s">
        <v>9</v>
      </c>
      <c r="E9" s="94"/>
      <c r="F9" s="95"/>
      <c r="G9" s="97">
        <f>VLOOKUP($B9,вспомогат!$B$2:$E$161,4,0)*G$2+G$67</f>
        <v>183.6</v>
      </c>
      <c r="H9" s="97">
        <f>VLOOKUP($B9,вспомогат!$B$2:$E$161,4,0)*H$2+H$67</f>
        <v>324.2</v>
      </c>
      <c r="I9" s="97">
        <f>VLOOKUP($B9,вспомогат!$B$2:$E$161,4,0)*I$2+I$67</f>
        <v>464.79999999999995</v>
      </c>
      <c r="J9" s="97">
        <f>VLOOKUP($B9,вспомогат!$B$2:$E$161,4,0)*J$2+J$67</f>
        <v>605.4</v>
      </c>
      <c r="K9" s="97">
        <f>VLOOKUP($B9,вспомогат!$B$2:$E$161,4,0)*K$2+K$67</f>
        <v>696</v>
      </c>
      <c r="L9" s="97">
        <f>VLOOKUP($B9,вспомогат!$B$2:$E$161,4,0)*L$2+L$67</f>
        <v>836.59999999999991</v>
      </c>
      <c r="M9" s="97">
        <f>VLOOKUP($B9,вспомогат!$B$2:$E$161,4,0)*M$2+M$67</f>
        <v>977.19999999999993</v>
      </c>
      <c r="N9" s="97">
        <f>VLOOKUP($B9,вспомогат!$B$2:$E$161,4,0)*N$2+N$67</f>
        <v>1117.8</v>
      </c>
      <c r="O9" s="97">
        <f>VLOOKUP($B9,вспомогат!$B$2:$E$161,4,0)*O$2+O$67</f>
        <v>1258.4000000000001</v>
      </c>
      <c r="P9" s="97">
        <f>VLOOKUP($B9,вспомогат!$B$2:$E$161,4,0)*P$2+P$67</f>
        <v>1399</v>
      </c>
      <c r="Q9" s="97">
        <f>VLOOKUP($B9,вспомогат!$B$2:$E$161,4,0)*Q$2+Q$67</f>
        <v>1489.6</v>
      </c>
      <c r="R9" s="97">
        <f>VLOOKUP($B9,вспомогат!$B$2:$E$161,4,0)*R$2+R$67</f>
        <v>1630.1999999999998</v>
      </c>
      <c r="S9" s="97">
        <f>VLOOKUP($B9,вспомогат!$B$2:$E$161,4,0)*S$2+S$67</f>
        <v>1770.8</v>
      </c>
      <c r="T9" s="97">
        <f>VLOOKUP($B9,вспомогат!$B$2:$E$161,4,0)*T$2+T$67</f>
        <v>1911.3999999999999</v>
      </c>
      <c r="U9" s="97">
        <f>VLOOKUP($B9,вспомогат!$B$2:$E$161,4,0)*U$2+U$67</f>
        <v>2052</v>
      </c>
      <c r="V9" s="97">
        <f>VLOOKUP($B9,вспомогат!$B$2:$E$161,4,0)*V$2+V$67</f>
        <v>2192.6</v>
      </c>
      <c r="W9" s="97">
        <f>VLOOKUP($B9,вспомогат!$B$2:$E$161,4,0)*W$2+W$67</f>
        <v>2333.1999999999998</v>
      </c>
      <c r="X9" s="97">
        <f>VLOOKUP($B9,вспомогат!$B$2:$E$161,4,0)*X$2+X$67</f>
        <v>2473.8000000000002</v>
      </c>
      <c r="Y9" s="97">
        <f>VLOOKUP($B9,вспомогат!$B$2:$E$161,4,0)*Y$2+Y$67</f>
        <v>2614.3999999999996</v>
      </c>
      <c r="Z9" s="97">
        <f>VLOOKUP($B9,вспомогат!$B$2:$E$161,4,0)*Z$2+Z$67</f>
        <v>2755</v>
      </c>
    </row>
    <row r="10" spans="2:26">
      <c r="B10" s="88" t="s">
        <v>21</v>
      </c>
      <c r="C10" s="88" t="s">
        <v>22</v>
      </c>
      <c r="D10" s="89" t="s">
        <v>13</v>
      </c>
      <c r="E10" s="94"/>
      <c r="F10" s="95"/>
      <c r="G10" s="97">
        <f>VLOOKUP($B10,вспомогат!$B$2:$E$161,4,0)*G$2+G$27</f>
        <v>275.5090909090909</v>
      </c>
      <c r="H10" s="97">
        <f>VLOOKUP($B10,вспомогат!$B$2:$E$161,4,0)*H$2+H$27</f>
        <v>508.0181818181818</v>
      </c>
      <c r="I10" s="97">
        <f>VLOOKUP($B10,вспомогат!$B$2:$E$161,4,0)*I$2+I$27</f>
        <v>740.5272727272727</v>
      </c>
      <c r="J10" s="97">
        <f>VLOOKUP($B10,вспомогат!$B$2:$E$161,4,0)*J$2+J$27</f>
        <v>973.0363636363636</v>
      </c>
      <c r="K10" s="97">
        <f>VLOOKUP($B10,вспомогат!$B$2:$E$161,4,0)*K$2+K$27</f>
        <v>1155.5454545454545</v>
      </c>
      <c r="L10" s="97">
        <f>VLOOKUP($B10,вспомогат!$B$2:$E$161,4,0)*L$2+L$27</f>
        <v>1388.0545454545454</v>
      </c>
      <c r="M10" s="97">
        <f>VLOOKUP($B10,вспомогат!$B$2:$E$161,4,0)*M$2+M$27</f>
        <v>1620.5636363636363</v>
      </c>
      <c r="N10" s="97">
        <f>VLOOKUP($B10,вспомогат!$B$2:$E$161,4,0)*N$2+N$27</f>
        <v>1853.0727272727272</v>
      </c>
      <c r="O10" s="97">
        <f>VLOOKUP($B10,вспомогат!$B$2:$E$161,4,0)*O$2+O$27</f>
        <v>2085.5818181818181</v>
      </c>
      <c r="P10" s="97">
        <f>VLOOKUP($B10,вспомогат!$B$2:$E$161,4,0)*P$2+P$27</f>
        <v>2318.090909090909</v>
      </c>
      <c r="Q10" s="97">
        <f>VLOOKUP($B10,вспомогат!$B$2:$E$161,4,0)*Q$2+Q$27</f>
        <v>2500.6</v>
      </c>
      <c r="R10" s="97">
        <f>VLOOKUP($B10,вспомогат!$B$2:$E$161,4,0)*R$2+R$27</f>
        <v>2733.1090909090908</v>
      </c>
      <c r="S10" s="97">
        <f>VLOOKUP($B10,вспомогат!$B$2:$E$161,4,0)*S$2+S$27</f>
        <v>2965.6181818181817</v>
      </c>
      <c r="T10" s="97">
        <f>VLOOKUP($B10,вспомогат!$B$2:$E$161,4,0)*T$2+T$27</f>
        <v>3198.1272727272726</v>
      </c>
      <c r="U10" s="97">
        <f>VLOOKUP($B10,вспомогат!$B$2:$E$161,4,0)*U$2+U$27</f>
        <v>3430.6363636363635</v>
      </c>
      <c r="V10" s="97">
        <f>VLOOKUP($B10,вспомогат!$B$2:$E$161,4,0)*V$2+V$27</f>
        <v>3663.1454545454544</v>
      </c>
      <c r="W10" s="97">
        <f>VLOOKUP($B10,вспомогат!$B$2:$E$161,4,0)*W$2+W$27</f>
        <v>3895.6545454545453</v>
      </c>
      <c r="X10" s="97">
        <f>VLOOKUP($B10,вспомогат!$B$2:$E$161,4,0)*X$2+X$27</f>
        <v>4128.1636363636362</v>
      </c>
      <c r="Y10" s="97">
        <f>VLOOKUP($B10,вспомогат!$B$2:$E$161,4,0)*Y$2+Y$27</f>
        <v>4360.6727272727276</v>
      </c>
      <c r="Z10" s="97">
        <f>VLOOKUP($B10,вспомогат!$B$2:$E$161,4,0)*Z$2+Z$27</f>
        <v>4593.181818181818</v>
      </c>
    </row>
    <row r="11" spans="2:26">
      <c r="B11" s="88" t="s">
        <v>23</v>
      </c>
      <c r="C11" s="88" t="s">
        <v>24</v>
      </c>
      <c r="D11" s="89" t="s">
        <v>13</v>
      </c>
      <c r="E11" s="94"/>
      <c r="F11" s="95"/>
      <c r="G11" s="97">
        <f>VLOOKUP($B11,вспомогат!$B$2:$E$161,4,0)*G$2+G$27</f>
        <v>135.5090909090909</v>
      </c>
      <c r="H11" s="97">
        <f>VLOOKUP($B11,вспомогат!$B$2:$E$161,4,0)*H$2+H$27</f>
        <v>228.0181818181818</v>
      </c>
      <c r="I11" s="97">
        <f>VLOOKUP($B11,вспомогат!$B$2:$E$161,4,0)*I$2+I$27</f>
        <v>320.5272727272727</v>
      </c>
      <c r="J11" s="97">
        <f>VLOOKUP($B11,вспомогат!$B$2:$E$161,4,0)*J$2+J$27</f>
        <v>413.0363636363636</v>
      </c>
      <c r="K11" s="97">
        <f>VLOOKUP($B11,вспомогат!$B$2:$E$161,4,0)*K$2+K$27</f>
        <v>455.5454545454545</v>
      </c>
      <c r="L11" s="97">
        <f>VLOOKUP($B11,вспомогат!$B$2:$E$161,4,0)*L$2+L$27</f>
        <v>548.0545454545454</v>
      </c>
      <c r="M11" s="97">
        <f>VLOOKUP($B11,вспомогат!$B$2:$E$161,4,0)*M$2+M$27</f>
        <v>640.56363636363631</v>
      </c>
      <c r="N11" s="97">
        <f>VLOOKUP($B11,вспомогат!$B$2:$E$161,4,0)*N$2+N$27</f>
        <v>733.07272727272721</v>
      </c>
      <c r="O11" s="97">
        <f>VLOOKUP($B11,вспомогат!$B$2:$E$161,4,0)*O$2+O$27</f>
        <v>825.58181818181811</v>
      </c>
      <c r="P11" s="97">
        <f>VLOOKUP($B11,вспомогат!$B$2:$E$161,4,0)*P$2+P$27</f>
        <v>918.09090909090901</v>
      </c>
      <c r="Q11" s="97">
        <f>VLOOKUP($B11,вспомогат!$B$2:$E$161,4,0)*Q$2+Q$27</f>
        <v>960.59999999999991</v>
      </c>
      <c r="R11" s="97">
        <f>VLOOKUP($B11,вспомогат!$B$2:$E$161,4,0)*R$2+R$27</f>
        <v>1053.1090909090908</v>
      </c>
      <c r="S11" s="97">
        <f>VLOOKUP($B11,вспомогат!$B$2:$E$161,4,0)*S$2+S$27</f>
        <v>1145.6181818181817</v>
      </c>
      <c r="T11" s="97">
        <f>VLOOKUP($B11,вспомогат!$B$2:$E$161,4,0)*T$2+T$27</f>
        <v>1238.1272727272726</v>
      </c>
      <c r="U11" s="97">
        <f>VLOOKUP($B11,вспомогат!$B$2:$E$161,4,0)*U$2+U$27</f>
        <v>1330.6363636363635</v>
      </c>
      <c r="V11" s="97">
        <f>VLOOKUP($B11,вспомогат!$B$2:$E$161,4,0)*V$2+V$27</f>
        <v>1423.1454545454544</v>
      </c>
      <c r="W11" s="97">
        <f>VLOOKUP($B11,вспомогат!$B$2:$E$161,4,0)*W$2+W$27</f>
        <v>1515.6545454545453</v>
      </c>
      <c r="X11" s="97">
        <f>VLOOKUP($B11,вспомогат!$B$2:$E$161,4,0)*X$2+X$27</f>
        <v>1608.1636363636362</v>
      </c>
      <c r="Y11" s="97">
        <f>VLOOKUP($B11,вспомогат!$B$2:$E$161,4,0)*Y$2+Y$27</f>
        <v>1700.6727272727271</v>
      </c>
      <c r="Z11" s="97">
        <f>VLOOKUP($B11,вспомогат!$B$2:$E$161,4,0)*Z$2+Z$27</f>
        <v>1793.181818181818</v>
      </c>
    </row>
    <row r="12" spans="2:26">
      <c r="B12" s="88" t="s">
        <v>25</v>
      </c>
      <c r="C12" s="88" t="s">
        <v>24</v>
      </c>
      <c r="D12" s="89" t="s">
        <v>13</v>
      </c>
      <c r="E12" s="94"/>
      <c r="F12" s="95"/>
      <c r="G12" s="97">
        <f>VLOOKUP($B12,вспомогат!$B$2:$E$161,4,0)*G$2+G$27</f>
        <v>138.5090909090909</v>
      </c>
      <c r="H12" s="97">
        <f>VLOOKUP($B12,вспомогат!$B$2:$E$161,4,0)*H$2+H$27</f>
        <v>234.0181818181818</v>
      </c>
      <c r="I12" s="97">
        <f>VLOOKUP($B12,вспомогат!$B$2:$E$161,4,0)*I$2+I$27</f>
        <v>329.5272727272727</v>
      </c>
      <c r="J12" s="97">
        <f>VLOOKUP($B12,вспомогат!$B$2:$E$161,4,0)*J$2+J$27</f>
        <v>425.0363636363636</v>
      </c>
      <c r="K12" s="97">
        <f>VLOOKUP($B12,вспомогат!$B$2:$E$161,4,0)*K$2+K$27</f>
        <v>470.5454545454545</v>
      </c>
      <c r="L12" s="97">
        <f>VLOOKUP($B12,вспомогат!$B$2:$E$161,4,0)*L$2+L$27</f>
        <v>566.0545454545454</v>
      </c>
      <c r="M12" s="97">
        <f>VLOOKUP($B12,вспомогат!$B$2:$E$161,4,0)*M$2+M$27</f>
        <v>661.56363636363631</v>
      </c>
      <c r="N12" s="97">
        <f>VLOOKUP($B12,вспомогат!$B$2:$E$161,4,0)*N$2+N$27</f>
        <v>757.07272727272721</v>
      </c>
      <c r="O12" s="97">
        <f>VLOOKUP($B12,вспомогат!$B$2:$E$161,4,0)*O$2+O$27</f>
        <v>852.58181818181811</v>
      </c>
      <c r="P12" s="97">
        <f>VLOOKUP($B12,вспомогат!$B$2:$E$161,4,0)*P$2+P$27</f>
        <v>948.09090909090901</v>
      </c>
      <c r="Q12" s="97">
        <f>VLOOKUP($B12,вспомогат!$B$2:$E$161,4,0)*Q$2+Q$27</f>
        <v>993.59999999999991</v>
      </c>
      <c r="R12" s="97">
        <f>VLOOKUP($B12,вспомогат!$B$2:$E$161,4,0)*R$2+R$27</f>
        <v>1089.1090909090908</v>
      </c>
      <c r="S12" s="97">
        <f>VLOOKUP($B12,вспомогат!$B$2:$E$161,4,0)*S$2+S$27</f>
        <v>1184.6181818181817</v>
      </c>
      <c r="T12" s="97">
        <f>VLOOKUP($B12,вспомогат!$B$2:$E$161,4,0)*T$2+T$27</f>
        <v>1280.1272727272726</v>
      </c>
      <c r="U12" s="97">
        <f>VLOOKUP($B12,вспомогат!$B$2:$E$161,4,0)*U$2+U$27</f>
        <v>1375.6363636363635</v>
      </c>
      <c r="V12" s="97">
        <f>VLOOKUP($B12,вспомогат!$B$2:$E$161,4,0)*V$2+V$27</f>
        <v>1471.1454545454544</v>
      </c>
      <c r="W12" s="97">
        <f>VLOOKUP($B12,вспомогат!$B$2:$E$161,4,0)*W$2+W$27</f>
        <v>1566.6545454545453</v>
      </c>
      <c r="X12" s="97">
        <f>VLOOKUP($B12,вспомогат!$B$2:$E$161,4,0)*X$2+X$27</f>
        <v>1662.1636363636362</v>
      </c>
      <c r="Y12" s="97">
        <f>VLOOKUP($B12,вспомогат!$B$2:$E$161,4,0)*Y$2+Y$27</f>
        <v>1757.6727272727271</v>
      </c>
      <c r="Z12" s="97">
        <f>VLOOKUP($B12,вспомогат!$B$2:$E$161,4,0)*Z$2+Z$27</f>
        <v>1853.181818181818</v>
      </c>
    </row>
    <row r="13" spans="2:26">
      <c r="B13" s="88" t="s">
        <v>26</v>
      </c>
      <c r="C13" s="88" t="s">
        <v>24</v>
      </c>
      <c r="D13" s="89" t="s">
        <v>13</v>
      </c>
      <c r="E13" s="94"/>
      <c r="F13" s="95"/>
      <c r="G13" s="97">
        <f>VLOOKUP($B13,вспомогат!$B$2:$E$161,4,0)*G$2+G$27</f>
        <v>135.5090909090909</v>
      </c>
      <c r="H13" s="97">
        <f>VLOOKUP($B13,вспомогат!$B$2:$E$161,4,0)*H$2+H$27</f>
        <v>228.0181818181818</v>
      </c>
      <c r="I13" s="97">
        <f>VLOOKUP($B13,вспомогат!$B$2:$E$161,4,0)*I$2+I$27</f>
        <v>320.5272727272727</v>
      </c>
      <c r="J13" s="97">
        <f>VLOOKUP($B13,вспомогат!$B$2:$E$161,4,0)*J$2+J$27</f>
        <v>413.0363636363636</v>
      </c>
      <c r="K13" s="97">
        <f>VLOOKUP($B13,вспомогат!$B$2:$E$161,4,0)*K$2+K$27</f>
        <v>455.5454545454545</v>
      </c>
      <c r="L13" s="97">
        <f>VLOOKUP($B13,вспомогат!$B$2:$E$161,4,0)*L$2+L$27</f>
        <v>548.0545454545454</v>
      </c>
      <c r="M13" s="97">
        <f>VLOOKUP($B13,вспомогат!$B$2:$E$161,4,0)*M$2+M$27</f>
        <v>640.56363636363631</v>
      </c>
      <c r="N13" s="97">
        <f>VLOOKUP($B13,вспомогат!$B$2:$E$161,4,0)*N$2+N$27</f>
        <v>733.07272727272721</v>
      </c>
      <c r="O13" s="97">
        <f>VLOOKUP($B13,вспомогат!$B$2:$E$161,4,0)*O$2+O$27</f>
        <v>825.58181818181811</v>
      </c>
      <c r="P13" s="97">
        <f>VLOOKUP($B13,вспомогат!$B$2:$E$161,4,0)*P$2+P$27</f>
        <v>918.09090909090901</v>
      </c>
      <c r="Q13" s="97">
        <f>VLOOKUP($B13,вспомогат!$B$2:$E$161,4,0)*Q$2+Q$27</f>
        <v>960.59999999999991</v>
      </c>
      <c r="R13" s="97">
        <f>VLOOKUP($B13,вспомогат!$B$2:$E$161,4,0)*R$2+R$27</f>
        <v>1053.1090909090908</v>
      </c>
      <c r="S13" s="97">
        <f>VLOOKUP($B13,вспомогат!$B$2:$E$161,4,0)*S$2+S$27</f>
        <v>1145.6181818181817</v>
      </c>
      <c r="T13" s="97">
        <f>VLOOKUP($B13,вспомогат!$B$2:$E$161,4,0)*T$2+T$27</f>
        <v>1238.1272727272726</v>
      </c>
      <c r="U13" s="97">
        <f>VLOOKUP($B13,вспомогат!$B$2:$E$161,4,0)*U$2+U$27</f>
        <v>1330.6363636363635</v>
      </c>
      <c r="V13" s="97">
        <f>VLOOKUP($B13,вспомогат!$B$2:$E$161,4,0)*V$2+V$27</f>
        <v>1423.1454545454544</v>
      </c>
      <c r="W13" s="97">
        <f>VLOOKUP($B13,вспомогат!$B$2:$E$161,4,0)*W$2+W$27</f>
        <v>1515.6545454545453</v>
      </c>
      <c r="X13" s="97">
        <f>VLOOKUP($B13,вспомогат!$B$2:$E$161,4,0)*X$2+X$27</f>
        <v>1608.1636363636362</v>
      </c>
      <c r="Y13" s="97">
        <f>VLOOKUP($B13,вспомогат!$B$2:$E$161,4,0)*Y$2+Y$27</f>
        <v>1700.6727272727271</v>
      </c>
      <c r="Z13" s="97">
        <f>VLOOKUP($B13,вспомогат!$B$2:$E$161,4,0)*Z$2+Z$27</f>
        <v>1793.181818181818</v>
      </c>
    </row>
    <row r="14" spans="2:26">
      <c r="B14" s="88" t="s">
        <v>27</v>
      </c>
      <c r="C14" s="88" t="s">
        <v>24</v>
      </c>
      <c r="D14" s="89" t="s">
        <v>13</v>
      </c>
      <c r="E14" s="94"/>
      <c r="F14" s="95"/>
      <c r="G14" s="97">
        <f>VLOOKUP($B14,вспомогат!$B$2:$E$161,4,0)*G$2+G$27</f>
        <v>122.5090909090909</v>
      </c>
      <c r="H14" s="97">
        <f>VLOOKUP($B14,вспомогат!$B$2:$E$161,4,0)*H$2+H$27</f>
        <v>202.0181818181818</v>
      </c>
      <c r="I14" s="97">
        <f>VLOOKUP($B14,вспомогат!$B$2:$E$161,4,0)*I$2+I$27</f>
        <v>281.5272727272727</v>
      </c>
      <c r="J14" s="97">
        <f>VLOOKUP($B14,вспомогат!$B$2:$E$161,4,0)*J$2+J$27</f>
        <v>361.0363636363636</v>
      </c>
      <c r="K14" s="97">
        <f>VLOOKUP($B14,вспомогат!$B$2:$E$161,4,0)*K$2+K$27</f>
        <v>390.5454545454545</v>
      </c>
      <c r="L14" s="97">
        <f>VLOOKUP($B14,вспомогат!$B$2:$E$161,4,0)*L$2+L$27</f>
        <v>470.0545454545454</v>
      </c>
      <c r="M14" s="97">
        <f>VLOOKUP($B14,вспомогат!$B$2:$E$161,4,0)*M$2+M$27</f>
        <v>549.56363636363631</v>
      </c>
      <c r="N14" s="97">
        <f>VLOOKUP($B14,вспомогат!$B$2:$E$161,4,0)*N$2+N$27</f>
        <v>629.07272727272721</v>
      </c>
      <c r="O14" s="97">
        <f>VLOOKUP($B14,вспомогат!$B$2:$E$161,4,0)*O$2+O$27</f>
        <v>708.58181818181811</v>
      </c>
      <c r="P14" s="97">
        <f>VLOOKUP($B14,вспомогат!$B$2:$E$161,4,0)*P$2+P$27</f>
        <v>788.09090909090901</v>
      </c>
      <c r="Q14" s="97">
        <f>VLOOKUP($B14,вспомогат!$B$2:$E$161,4,0)*Q$2+Q$27</f>
        <v>817.59999999999991</v>
      </c>
      <c r="R14" s="97">
        <f>VLOOKUP($B14,вспомогат!$B$2:$E$161,4,0)*R$2+R$27</f>
        <v>897.10909090909081</v>
      </c>
      <c r="S14" s="97">
        <f>VLOOKUP($B14,вспомогат!$B$2:$E$161,4,0)*S$2+S$27</f>
        <v>976.61818181818171</v>
      </c>
      <c r="T14" s="97">
        <f>VLOOKUP($B14,вспомогат!$B$2:$E$161,4,0)*T$2+T$27</f>
        <v>1056.1272727272726</v>
      </c>
      <c r="U14" s="97">
        <f>VLOOKUP($B14,вспомогат!$B$2:$E$161,4,0)*U$2+U$27</f>
        <v>1135.6363636363635</v>
      </c>
      <c r="V14" s="97">
        <f>VLOOKUP($B14,вспомогат!$B$2:$E$161,4,0)*V$2+V$27</f>
        <v>1215.1454545454544</v>
      </c>
      <c r="W14" s="97">
        <f>VLOOKUP($B14,вспомогат!$B$2:$E$161,4,0)*W$2+W$27</f>
        <v>1294.6545454545453</v>
      </c>
      <c r="X14" s="97">
        <f>VLOOKUP($B14,вспомогат!$B$2:$E$161,4,0)*X$2+X$27</f>
        <v>1374.1636363636362</v>
      </c>
      <c r="Y14" s="97">
        <f>VLOOKUP($B14,вспомогат!$B$2:$E$161,4,0)*Y$2+Y$27</f>
        <v>1453.6727272727271</v>
      </c>
      <c r="Z14" s="97">
        <f>VLOOKUP($B14,вспомогат!$B$2:$E$161,4,0)*Z$2+Z$27</f>
        <v>1533.181818181818</v>
      </c>
    </row>
    <row r="15" spans="2:26">
      <c r="B15" s="88" t="s">
        <v>28</v>
      </c>
      <c r="C15" s="88" t="s">
        <v>24</v>
      </c>
      <c r="D15" s="89" t="s">
        <v>13</v>
      </c>
      <c r="E15" s="94"/>
      <c r="F15" s="95"/>
      <c r="G15" s="97">
        <f>VLOOKUP($B15,вспомогат!$B$2:$E$161,4,0)*G$2+G$27</f>
        <v>127.5090909090909</v>
      </c>
      <c r="H15" s="97">
        <f>VLOOKUP($B15,вспомогат!$B$2:$E$161,4,0)*H$2+H$27</f>
        <v>212.0181818181818</v>
      </c>
      <c r="I15" s="97">
        <f>VLOOKUP($B15,вспомогат!$B$2:$E$161,4,0)*I$2+I$27</f>
        <v>296.5272727272727</v>
      </c>
      <c r="J15" s="97">
        <f>VLOOKUP($B15,вспомогат!$B$2:$E$161,4,0)*J$2+J$27</f>
        <v>381.0363636363636</v>
      </c>
      <c r="K15" s="97">
        <f>VLOOKUP($B15,вспомогат!$B$2:$E$161,4,0)*K$2+K$27</f>
        <v>415.5454545454545</v>
      </c>
      <c r="L15" s="97">
        <f>VLOOKUP($B15,вспомогат!$B$2:$E$161,4,0)*L$2+L$27</f>
        <v>500.0545454545454</v>
      </c>
      <c r="M15" s="97">
        <f>VLOOKUP($B15,вспомогат!$B$2:$E$161,4,0)*M$2+M$27</f>
        <v>584.56363636363631</v>
      </c>
      <c r="N15" s="97">
        <f>VLOOKUP($B15,вспомогат!$B$2:$E$161,4,0)*N$2+N$27</f>
        <v>669.07272727272721</v>
      </c>
      <c r="O15" s="97">
        <f>VLOOKUP($B15,вспомогат!$B$2:$E$161,4,0)*O$2+O$27</f>
        <v>753.58181818181811</v>
      </c>
      <c r="P15" s="97">
        <f>VLOOKUP($B15,вспомогат!$B$2:$E$161,4,0)*P$2+P$27</f>
        <v>838.09090909090901</v>
      </c>
      <c r="Q15" s="97">
        <f>VLOOKUP($B15,вспомогат!$B$2:$E$161,4,0)*Q$2+Q$27</f>
        <v>872.59999999999991</v>
      </c>
      <c r="R15" s="97">
        <f>VLOOKUP($B15,вспомогат!$B$2:$E$161,4,0)*R$2+R$27</f>
        <v>957.10909090909081</v>
      </c>
      <c r="S15" s="97">
        <f>VLOOKUP($B15,вспомогат!$B$2:$E$161,4,0)*S$2+S$27</f>
        <v>1041.6181818181817</v>
      </c>
      <c r="T15" s="97">
        <f>VLOOKUP($B15,вспомогат!$B$2:$E$161,4,0)*T$2+T$27</f>
        <v>1126.1272727272726</v>
      </c>
      <c r="U15" s="97">
        <f>VLOOKUP($B15,вспомогат!$B$2:$E$161,4,0)*U$2+U$27</f>
        <v>1210.6363636363635</v>
      </c>
      <c r="V15" s="97">
        <f>VLOOKUP($B15,вспомогат!$B$2:$E$161,4,0)*V$2+V$27</f>
        <v>1295.1454545454544</v>
      </c>
      <c r="W15" s="97">
        <f>VLOOKUP($B15,вспомогат!$B$2:$E$161,4,0)*W$2+W$27</f>
        <v>1379.6545454545453</v>
      </c>
      <c r="X15" s="97">
        <f>VLOOKUP($B15,вспомогат!$B$2:$E$161,4,0)*X$2+X$27</f>
        <v>1464.1636363636362</v>
      </c>
      <c r="Y15" s="97">
        <f>VLOOKUP($B15,вспомогат!$B$2:$E$161,4,0)*Y$2+Y$27</f>
        <v>1548.6727272727271</v>
      </c>
      <c r="Z15" s="97">
        <f>VLOOKUP($B15,вспомогат!$B$2:$E$161,4,0)*Z$2+Z$27</f>
        <v>1633.181818181818</v>
      </c>
    </row>
    <row r="16" spans="2:26">
      <c r="B16" s="85" t="s">
        <v>114</v>
      </c>
      <c r="C16" s="85" t="s">
        <v>24</v>
      </c>
      <c r="D16" s="89" t="s">
        <v>13</v>
      </c>
      <c r="E16" s="94"/>
      <c r="F16" s="95"/>
      <c r="G16" s="97">
        <f>VLOOKUP($B16,вспомогат!$B$2:$E$161,4,0)*G$2+G$27</f>
        <v>135.5090909090909</v>
      </c>
      <c r="H16" s="97">
        <f>VLOOKUP($B16,вспомогат!$B$2:$E$161,4,0)*H$2+H$27</f>
        <v>228.0181818181818</v>
      </c>
      <c r="I16" s="97">
        <f>VLOOKUP($B16,вспомогат!$B$2:$E$161,4,0)*I$2+I$27</f>
        <v>320.5272727272727</v>
      </c>
      <c r="J16" s="97">
        <f>VLOOKUP($B16,вспомогат!$B$2:$E$161,4,0)*J$2+J$27</f>
        <v>413.0363636363636</v>
      </c>
      <c r="K16" s="97">
        <f>VLOOKUP($B16,вспомогат!$B$2:$E$161,4,0)*K$2+K$27</f>
        <v>455.5454545454545</v>
      </c>
      <c r="L16" s="97">
        <f>VLOOKUP($B16,вспомогат!$B$2:$E$161,4,0)*L$2+L$27</f>
        <v>548.0545454545454</v>
      </c>
      <c r="M16" s="97">
        <f>VLOOKUP($B16,вспомогат!$B$2:$E$161,4,0)*M$2+M$27</f>
        <v>640.56363636363631</v>
      </c>
      <c r="N16" s="97">
        <f>VLOOKUP($B16,вспомогат!$B$2:$E$161,4,0)*N$2+N$27</f>
        <v>733.07272727272721</v>
      </c>
      <c r="O16" s="97">
        <f>VLOOKUP($B16,вспомогат!$B$2:$E$161,4,0)*O$2+O$27</f>
        <v>825.58181818181811</v>
      </c>
      <c r="P16" s="97">
        <f>VLOOKUP($B16,вспомогат!$B$2:$E$161,4,0)*P$2+P$27</f>
        <v>918.09090909090901</v>
      </c>
      <c r="Q16" s="97">
        <f>VLOOKUP($B16,вспомогат!$B$2:$E$161,4,0)*Q$2+Q$27</f>
        <v>960.59999999999991</v>
      </c>
      <c r="R16" s="97">
        <f>VLOOKUP($B16,вспомогат!$B$2:$E$161,4,0)*R$2+R$27</f>
        <v>1053.1090909090908</v>
      </c>
      <c r="S16" s="97">
        <f>VLOOKUP($B16,вспомогат!$B$2:$E$161,4,0)*S$2+S$27</f>
        <v>1145.6181818181817</v>
      </c>
      <c r="T16" s="97">
        <f>VLOOKUP($B16,вспомогат!$B$2:$E$161,4,0)*T$2+T$27</f>
        <v>1238.1272727272726</v>
      </c>
      <c r="U16" s="97">
        <f>VLOOKUP($B16,вспомогат!$B$2:$E$161,4,0)*U$2+U$27</f>
        <v>1330.6363636363635</v>
      </c>
      <c r="V16" s="97">
        <f>VLOOKUP($B16,вспомогат!$B$2:$E$161,4,0)*V$2+V$27</f>
        <v>1423.1454545454544</v>
      </c>
      <c r="W16" s="97">
        <f>VLOOKUP($B16,вспомогат!$B$2:$E$161,4,0)*W$2+W$27</f>
        <v>1515.6545454545453</v>
      </c>
      <c r="X16" s="97">
        <f>VLOOKUP($B16,вспомогат!$B$2:$E$161,4,0)*X$2+X$27</f>
        <v>1608.1636363636362</v>
      </c>
      <c r="Y16" s="97">
        <f>VLOOKUP($B16,вспомогат!$B$2:$E$161,4,0)*Y$2+Y$27</f>
        <v>1700.6727272727271</v>
      </c>
      <c r="Z16" s="97">
        <f>VLOOKUP($B16,вспомогат!$B$2:$E$161,4,0)*Z$2+Z$27</f>
        <v>1793.181818181818</v>
      </c>
    </row>
    <row r="17" spans="2:26">
      <c r="B17" s="88" t="s">
        <v>116</v>
      </c>
      <c r="C17" s="88" t="s">
        <v>24</v>
      </c>
      <c r="D17" s="89" t="s">
        <v>13</v>
      </c>
      <c r="E17" s="94"/>
      <c r="F17" s="95"/>
      <c r="G17" s="97">
        <f>VLOOKUP($B17,вспомогат!$B$2:$E$161,4,0)*G$2+G$27</f>
        <v>135.5090909090909</v>
      </c>
      <c r="H17" s="97">
        <f>VLOOKUP($B17,вспомогат!$B$2:$E$161,4,0)*H$2+H$27</f>
        <v>228.0181818181818</v>
      </c>
      <c r="I17" s="97">
        <f>VLOOKUP($B17,вспомогат!$B$2:$E$161,4,0)*I$2+I$27</f>
        <v>320.5272727272727</v>
      </c>
      <c r="J17" s="97">
        <f>VLOOKUP($B17,вспомогат!$B$2:$E$161,4,0)*J$2+J$27</f>
        <v>413.0363636363636</v>
      </c>
      <c r="K17" s="97">
        <f>VLOOKUP($B17,вспомогат!$B$2:$E$161,4,0)*K$2+K$27</f>
        <v>455.5454545454545</v>
      </c>
      <c r="L17" s="97">
        <f>VLOOKUP($B17,вспомогат!$B$2:$E$161,4,0)*L$2+L$27</f>
        <v>548.0545454545454</v>
      </c>
      <c r="M17" s="97">
        <f>VLOOKUP($B17,вспомогат!$B$2:$E$161,4,0)*M$2+M$27</f>
        <v>640.56363636363631</v>
      </c>
      <c r="N17" s="97">
        <f>VLOOKUP($B17,вспомогат!$B$2:$E$161,4,0)*N$2+N$27</f>
        <v>733.07272727272721</v>
      </c>
      <c r="O17" s="97">
        <f>VLOOKUP($B17,вспомогат!$B$2:$E$161,4,0)*O$2+O$27</f>
        <v>825.58181818181811</v>
      </c>
      <c r="P17" s="97">
        <f>VLOOKUP($B17,вспомогат!$B$2:$E$161,4,0)*P$2+P$27</f>
        <v>918.09090909090901</v>
      </c>
      <c r="Q17" s="97">
        <f>VLOOKUP($B17,вспомогат!$B$2:$E$161,4,0)*Q$2+Q$27</f>
        <v>960.59999999999991</v>
      </c>
      <c r="R17" s="97">
        <f>VLOOKUP($B17,вспомогат!$B$2:$E$161,4,0)*R$2+R$27</f>
        <v>1053.1090909090908</v>
      </c>
      <c r="S17" s="97">
        <f>VLOOKUP($B17,вспомогат!$B$2:$E$161,4,0)*S$2+S$27</f>
        <v>1145.6181818181817</v>
      </c>
      <c r="T17" s="97">
        <f>VLOOKUP($B17,вспомогат!$B$2:$E$161,4,0)*T$2+T$27</f>
        <v>1238.1272727272726</v>
      </c>
      <c r="U17" s="97">
        <f>VLOOKUP($B17,вспомогат!$B$2:$E$161,4,0)*U$2+U$27</f>
        <v>1330.6363636363635</v>
      </c>
      <c r="V17" s="97">
        <f>VLOOKUP($B17,вспомогат!$B$2:$E$161,4,0)*V$2+V$27</f>
        <v>1423.1454545454544</v>
      </c>
      <c r="W17" s="97">
        <f>VLOOKUP($B17,вспомогат!$B$2:$E$161,4,0)*W$2+W$27</f>
        <v>1515.6545454545453</v>
      </c>
      <c r="X17" s="97">
        <f>VLOOKUP($B17,вспомогат!$B$2:$E$161,4,0)*X$2+X$27</f>
        <v>1608.1636363636362</v>
      </c>
      <c r="Y17" s="97">
        <f>VLOOKUP($B17,вспомогат!$B$2:$E$161,4,0)*Y$2+Y$27</f>
        <v>1700.6727272727271</v>
      </c>
      <c r="Z17" s="97">
        <f>VLOOKUP($B17,вспомогат!$B$2:$E$161,4,0)*Z$2+Z$27</f>
        <v>1793.181818181818</v>
      </c>
    </row>
    <row r="18" spans="2:26">
      <c r="B18" s="85" t="s">
        <v>113</v>
      </c>
      <c r="C18" s="85" t="s">
        <v>24</v>
      </c>
      <c r="D18" s="89" t="s">
        <v>191</v>
      </c>
      <c r="E18" s="94"/>
      <c r="F18" s="95"/>
      <c r="G18" s="97">
        <f>(Лист1!$F$10+Лист1!$H$10+Лист1!$I$10+Лист1!$J$10)*Odessa!G2+Лист1!$J$3+Лист1!$L$10</f>
        <v>114.32727272727273</v>
      </c>
      <c r="H18" s="97">
        <f>(Лист1!$F$10+Лист1!$H$10+Лист1!$I$10+Лист1!$J$10)*Odessa!H2+Лист1!$J$3+Лист1!$L$10</f>
        <v>185.65454545454546</v>
      </c>
      <c r="I18" s="97">
        <f>(Лист1!$F$10+Лист1!$H$10+Лист1!$I$10+Лист1!$J$10)*Odessa!I2+Лист1!$J$3+Лист1!$L$10</f>
        <v>256.9818181818182</v>
      </c>
      <c r="J18" s="97">
        <f>(Лист1!$F$10+Лист1!$H$10+Лист1!$I$10+Лист1!$J$10)*Odessa!J2+Лист1!$J$3+Лист1!$L$10</f>
        <v>328.30909090909091</v>
      </c>
      <c r="K18" s="97">
        <f>(Лист1!$F$10+Лист1!$H$10+Лист1!$I$10+Лист1!$J$10)*Odessa!K2+Лист1!$J$3+Лист1!$L$10-вспомогат!$L$55</f>
        <v>349.63636363636363</v>
      </c>
      <c r="L18" s="97">
        <f>(Лист1!$F$10+Лист1!$H$10+Лист1!$I$10+Лист1!$J$10)*Odessa!L2+Лист1!$J$3+Лист1!$L$10-вспомогат!$L$55</f>
        <v>420.9636363636364</v>
      </c>
      <c r="M18" s="97">
        <f>(Лист1!$F$10+Лист1!$H$10+Лист1!$I$10+Лист1!$J$10)*Odessa!M2+Лист1!$J$3+Лист1!$L$10-вспомогат!$L$55</f>
        <v>492.29090909090905</v>
      </c>
      <c r="N18" s="97">
        <f>(Лист1!$F$10+Лист1!$H$10+Лист1!$I$10+Лист1!$J$10)*Odessa!N2+Лист1!$J$3+Лист1!$L$10-вспомогат!$L$55</f>
        <v>563.61818181818182</v>
      </c>
      <c r="O18" s="97">
        <f>(Лист1!$F$10+Лист1!$H$10+Лист1!$I$10+Лист1!$J$10)*Odessa!O2+Лист1!$J$3+Лист1!$L$10-вспомогат!$L$55</f>
        <v>634.9454545454546</v>
      </c>
      <c r="P18" s="97">
        <f>(Лист1!$F$10+Лист1!$H$10+Лист1!$I$10+Лист1!$J$10)*Odessa!P2+Лист1!$J$3+Лист1!$L$10-вспомогат!$L$55</f>
        <v>706.27272727272725</v>
      </c>
      <c r="Q18" s="97">
        <f>(Лист1!$F$10+Лист1!$H$10+Лист1!$I$10+Лист1!$J$10)*Odessa!Q2+Лист1!$J$3+Лист1!$L$10-вспомогат!$L$56</f>
        <v>727.6</v>
      </c>
      <c r="R18" s="97">
        <f>(Лист1!$F$10+Лист1!$H$10+Лист1!$I$10+Лист1!$J$10)*Odessa!R2+Лист1!$J$3+Лист1!$L$10-вспомогат!$L$56</f>
        <v>798.92727272727279</v>
      </c>
      <c r="S18" s="97">
        <f>(Лист1!$F$10+Лист1!$H$10+Лист1!$I$10+Лист1!$J$10)*Odessa!S2+Лист1!$J$3+Лист1!$L$10-вспомогат!$L$56</f>
        <v>870.25454545454545</v>
      </c>
      <c r="T18" s="97">
        <f>(Лист1!$F$10+Лист1!$H$10+Лист1!$I$10+Лист1!$J$10)*Odessa!T2+Лист1!$J$3+Лист1!$L$10-вспомогат!$L$56</f>
        <v>941.58181818181811</v>
      </c>
      <c r="U18" s="97">
        <f>(Лист1!$F$10+Лист1!$H$10+Лист1!$I$10+Лист1!$J$10)*Odessa!U2+Лист1!$J$3+Лист1!$L$10-вспомогат!$L$56</f>
        <v>1012.909090909091</v>
      </c>
      <c r="V18" s="97">
        <f>(Лист1!$F$10+Лист1!$H$10+Лист1!$I$10+Лист1!$J$10)*Odessa!V2+Лист1!$J$3+Лист1!$L$10-вспомогат!$L$56</f>
        <v>1084.2363636363636</v>
      </c>
      <c r="W18" s="97">
        <f>(Лист1!$F$10+Лист1!$H$10+Лист1!$I$10+Лист1!$J$10)*Odessa!W2+Лист1!$J$3+Лист1!$L$10-вспомогат!$L$56</f>
        <v>1155.5636363636363</v>
      </c>
      <c r="X18" s="97">
        <f>(Лист1!$F$10+Лист1!$H$10+Лист1!$I$10+Лист1!$J$10)*Odessa!X2+Лист1!$J$3+Лист1!$L$10-вспомогат!$L$56</f>
        <v>1226.8909090909092</v>
      </c>
      <c r="Y18" s="97">
        <f>(Лист1!$F$10+Лист1!$H$10+Лист1!$I$10+Лист1!$J$10)*Odessa!Y2+Лист1!$J$3+Лист1!$L$10-вспомогат!$L$56</f>
        <v>1298.2181818181818</v>
      </c>
      <c r="Z18" s="97">
        <f>(Лист1!$F$10+Лист1!$H$10+Лист1!$I$10+Лист1!$J$10)*Odessa!Z2+Лист1!$J$3+Лист1!$L$10-вспомогат!$L$56</f>
        <v>1369.5454545454545</v>
      </c>
    </row>
    <row r="19" spans="2:26">
      <c r="B19" s="88" t="s">
        <v>160</v>
      </c>
      <c r="C19" s="88" t="s">
        <v>24</v>
      </c>
      <c r="D19" s="89" t="s">
        <v>13</v>
      </c>
      <c r="E19" s="94"/>
      <c r="F19" s="95"/>
      <c r="G19" s="97">
        <f>VLOOKUP($B19,вспомогат!$B$2:$E$161,4,0)*G$2+G$27</f>
        <v>119.5090909090909</v>
      </c>
      <c r="H19" s="97">
        <f>VLOOKUP($B19,вспомогат!$B$2:$E$161,4,0)*H$2+H$27</f>
        <v>196.0181818181818</v>
      </c>
      <c r="I19" s="97">
        <f>VLOOKUP($B19,вспомогат!$B$2:$E$161,4,0)*I$2+I$27</f>
        <v>272.5272727272727</v>
      </c>
      <c r="J19" s="97">
        <f>VLOOKUP($B19,вспомогат!$B$2:$E$161,4,0)*J$2+J$27</f>
        <v>349.0363636363636</v>
      </c>
      <c r="K19" s="97">
        <f>VLOOKUP($B19,вспомогат!$B$2:$E$161,4,0)*K$2+K$27</f>
        <v>375.5454545454545</v>
      </c>
      <c r="L19" s="97">
        <f>VLOOKUP($B19,вспомогат!$B$2:$E$161,4,0)*L$2+L$27</f>
        <v>452.0545454545454</v>
      </c>
      <c r="M19" s="97">
        <f>VLOOKUP($B19,вспомогат!$B$2:$E$161,4,0)*M$2+M$27</f>
        <v>528.56363636363631</v>
      </c>
      <c r="N19" s="97">
        <f>VLOOKUP($B19,вспомогат!$B$2:$E$161,4,0)*N$2+N$27</f>
        <v>605.07272727272721</v>
      </c>
      <c r="O19" s="97">
        <f>VLOOKUP($B19,вспомогат!$B$2:$E$161,4,0)*O$2+O$27</f>
        <v>681.58181818181811</v>
      </c>
      <c r="P19" s="97">
        <f>VLOOKUP($B19,вспомогат!$B$2:$E$161,4,0)*P$2+P$27</f>
        <v>758.09090909090901</v>
      </c>
      <c r="Q19" s="97">
        <f>VLOOKUP($B19,вспомогат!$B$2:$E$161,4,0)*Q$2+Q$27</f>
        <v>784.59999999999991</v>
      </c>
      <c r="R19" s="97">
        <f>VLOOKUP($B19,вспомогат!$B$2:$E$161,4,0)*R$2+R$27</f>
        <v>861.10909090909081</v>
      </c>
      <c r="S19" s="97">
        <f>VLOOKUP($B19,вспомогат!$B$2:$E$161,4,0)*S$2+S$27</f>
        <v>937.61818181818171</v>
      </c>
      <c r="T19" s="97">
        <f>VLOOKUP($B19,вспомогат!$B$2:$E$161,4,0)*T$2+T$27</f>
        <v>1014.1272727272726</v>
      </c>
      <c r="U19" s="97">
        <f>VLOOKUP($B19,вспомогат!$B$2:$E$161,4,0)*U$2+U$27</f>
        <v>1090.6363636363635</v>
      </c>
      <c r="V19" s="97">
        <f>VLOOKUP($B19,вспомогат!$B$2:$E$161,4,0)*V$2+V$27</f>
        <v>1167.1454545454544</v>
      </c>
      <c r="W19" s="97">
        <f>VLOOKUP($B19,вспомогат!$B$2:$E$161,4,0)*W$2+W$27</f>
        <v>1243.6545454545453</v>
      </c>
      <c r="X19" s="97">
        <f>VLOOKUP($B19,вспомогат!$B$2:$E$161,4,0)*X$2+X$27</f>
        <v>1320.1636363636362</v>
      </c>
      <c r="Y19" s="97">
        <f>VLOOKUP($B19,вспомогат!$B$2:$E$161,4,0)*Y$2+Y$27</f>
        <v>1396.6727272727271</v>
      </c>
      <c r="Z19" s="97">
        <f>VLOOKUP($B19,вспомогат!$B$2:$E$161,4,0)*Z$2+Z$27</f>
        <v>1473.181818181818</v>
      </c>
    </row>
    <row r="20" spans="2:26">
      <c r="B20" s="88" t="s">
        <v>29</v>
      </c>
      <c r="C20" s="88" t="s">
        <v>24</v>
      </c>
      <c r="D20" s="89" t="s">
        <v>13</v>
      </c>
      <c r="E20" s="94"/>
      <c r="F20" s="95"/>
      <c r="G20" s="97">
        <f>VLOOKUP($B20,вспомогат!$B$2:$E$161,4,0)*G$2+G$27</f>
        <v>132.5090909090909</v>
      </c>
      <c r="H20" s="97">
        <f>VLOOKUP($B20,вспомогат!$B$2:$E$161,4,0)*H$2+H$27</f>
        <v>222.0181818181818</v>
      </c>
      <c r="I20" s="97">
        <f>VLOOKUP($B20,вспомогат!$B$2:$E$161,4,0)*I$2+I$27</f>
        <v>311.5272727272727</v>
      </c>
      <c r="J20" s="97">
        <f>VLOOKUP($B20,вспомогат!$B$2:$E$161,4,0)*J$2+J$27</f>
        <v>401.0363636363636</v>
      </c>
      <c r="K20" s="97">
        <f>VLOOKUP($B20,вспомогат!$B$2:$E$161,4,0)*K$2+K$27</f>
        <v>440.5454545454545</v>
      </c>
      <c r="L20" s="97">
        <f>VLOOKUP($B20,вспомогат!$B$2:$E$161,4,0)*L$2+L$27</f>
        <v>530.0545454545454</v>
      </c>
      <c r="M20" s="97">
        <f>VLOOKUP($B20,вспомогат!$B$2:$E$161,4,0)*M$2+M$27</f>
        <v>619.56363636363631</v>
      </c>
      <c r="N20" s="97">
        <f>VLOOKUP($B20,вспомогат!$B$2:$E$161,4,0)*N$2+N$27</f>
        <v>709.07272727272721</v>
      </c>
      <c r="O20" s="97">
        <f>VLOOKUP($B20,вспомогат!$B$2:$E$161,4,0)*O$2+O$27</f>
        <v>798.58181818181811</v>
      </c>
      <c r="P20" s="97">
        <f>VLOOKUP($B20,вспомогат!$B$2:$E$161,4,0)*P$2+P$27</f>
        <v>888.09090909090901</v>
      </c>
      <c r="Q20" s="97">
        <f>VLOOKUP($B20,вспомогат!$B$2:$E$161,4,0)*Q$2+Q$27</f>
        <v>927.59999999999991</v>
      </c>
      <c r="R20" s="97">
        <f>VLOOKUP($B20,вспомогат!$B$2:$E$161,4,0)*R$2+R$27</f>
        <v>1017.1090909090908</v>
      </c>
      <c r="S20" s="97">
        <f>VLOOKUP($B20,вспомогат!$B$2:$E$161,4,0)*S$2+S$27</f>
        <v>1106.6181818181817</v>
      </c>
      <c r="T20" s="97">
        <f>VLOOKUP($B20,вспомогат!$B$2:$E$161,4,0)*T$2+T$27</f>
        <v>1196.1272727272726</v>
      </c>
      <c r="U20" s="97">
        <f>VLOOKUP($B20,вспомогат!$B$2:$E$161,4,0)*U$2+U$27</f>
        <v>1285.6363636363635</v>
      </c>
      <c r="V20" s="97">
        <f>VLOOKUP($B20,вспомогат!$B$2:$E$161,4,0)*V$2+V$27</f>
        <v>1375.1454545454544</v>
      </c>
      <c r="W20" s="97">
        <f>VLOOKUP($B20,вспомогат!$B$2:$E$161,4,0)*W$2+W$27</f>
        <v>1464.6545454545453</v>
      </c>
      <c r="X20" s="97">
        <f>VLOOKUP($B20,вспомогат!$B$2:$E$161,4,0)*X$2+X$27</f>
        <v>1554.1636363636362</v>
      </c>
      <c r="Y20" s="97">
        <f>VLOOKUP($B20,вспомогат!$B$2:$E$161,4,0)*Y$2+Y$27</f>
        <v>1643.6727272727271</v>
      </c>
      <c r="Z20" s="97">
        <f>VLOOKUP($B20,вспомогат!$B$2:$E$161,4,0)*Z$2+Z$27</f>
        <v>1733.181818181818</v>
      </c>
    </row>
    <row r="21" spans="2:26">
      <c r="B21" s="88" t="s">
        <v>30</v>
      </c>
      <c r="C21" s="88" t="s">
        <v>24</v>
      </c>
      <c r="D21" s="89" t="s">
        <v>13</v>
      </c>
      <c r="E21" s="94"/>
      <c r="F21" s="95"/>
      <c r="G21" s="97">
        <f>VLOOKUP($B21,вспомогат!$B$2:$E$161,4,0)*G$2+G$27</f>
        <v>135.5090909090909</v>
      </c>
      <c r="H21" s="97">
        <f>VLOOKUP($B21,вспомогат!$B$2:$E$161,4,0)*H$2+H$27</f>
        <v>228.0181818181818</v>
      </c>
      <c r="I21" s="97">
        <f>VLOOKUP($B21,вспомогат!$B$2:$E$161,4,0)*I$2+I$27</f>
        <v>320.5272727272727</v>
      </c>
      <c r="J21" s="97">
        <f>VLOOKUP($B21,вспомогат!$B$2:$E$161,4,0)*J$2+J$27</f>
        <v>413.0363636363636</v>
      </c>
      <c r="K21" s="97">
        <f>VLOOKUP($B21,вспомогат!$B$2:$E$161,4,0)*K$2+K$27</f>
        <v>455.5454545454545</v>
      </c>
      <c r="L21" s="97">
        <f>VLOOKUP($B21,вспомогат!$B$2:$E$161,4,0)*L$2+L$27</f>
        <v>548.0545454545454</v>
      </c>
      <c r="M21" s="97">
        <f>VLOOKUP($B21,вспомогат!$B$2:$E$161,4,0)*M$2+M$27</f>
        <v>640.56363636363631</v>
      </c>
      <c r="N21" s="97">
        <f>VLOOKUP($B21,вспомогат!$B$2:$E$161,4,0)*N$2+N$27</f>
        <v>733.07272727272721</v>
      </c>
      <c r="O21" s="97">
        <f>VLOOKUP($B21,вспомогат!$B$2:$E$161,4,0)*O$2+O$27</f>
        <v>825.58181818181811</v>
      </c>
      <c r="P21" s="97">
        <f>VLOOKUP($B21,вспомогат!$B$2:$E$161,4,0)*P$2+P$27</f>
        <v>918.09090909090901</v>
      </c>
      <c r="Q21" s="97">
        <f>VLOOKUP($B21,вспомогат!$B$2:$E$161,4,0)*Q$2+Q$27</f>
        <v>960.59999999999991</v>
      </c>
      <c r="R21" s="97">
        <f>VLOOKUP($B21,вспомогат!$B$2:$E$161,4,0)*R$2+R$27</f>
        <v>1053.1090909090908</v>
      </c>
      <c r="S21" s="97">
        <f>VLOOKUP($B21,вспомогат!$B$2:$E$161,4,0)*S$2+S$27</f>
        <v>1145.6181818181817</v>
      </c>
      <c r="T21" s="97">
        <f>VLOOKUP($B21,вспомогат!$B$2:$E$161,4,0)*T$2+T$27</f>
        <v>1238.1272727272726</v>
      </c>
      <c r="U21" s="97">
        <f>VLOOKUP($B21,вспомогат!$B$2:$E$161,4,0)*U$2+U$27</f>
        <v>1330.6363636363635</v>
      </c>
      <c r="V21" s="97">
        <f>VLOOKUP($B21,вспомогат!$B$2:$E$161,4,0)*V$2+V$27</f>
        <v>1423.1454545454544</v>
      </c>
      <c r="W21" s="97">
        <f>VLOOKUP($B21,вспомогат!$B$2:$E$161,4,0)*W$2+W$27</f>
        <v>1515.6545454545453</v>
      </c>
      <c r="X21" s="97">
        <f>VLOOKUP($B21,вспомогат!$B$2:$E$161,4,0)*X$2+X$27</f>
        <v>1608.1636363636362</v>
      </c>
      <c r="Y21" s="97">
        <f>VLOOKUP($B21,вспомогат!$B$2:$E$161,4,0)*Y$2+Y$27</f>
        <v>1700.6727272727271</v>
      </c>
      <c r="Z21" s="97">
        <f>VLOOKUP($B21,вспомогат!$B$2:$E$161,4,0)*Z$2+Z$27</f>
        <v>1793.181818181818</v>
      </c>
    </row>
    <row r="22" spans="2:26">
      <c r="B22" s="88" t="s">
        <v>31</v>
      </c>
      <c r="C22" s="88" t="s">
        <v>24</v>
      </c>
      <c r="D22" s="89" t="s">
        <v>13</v>
      </c>
      <c r="E22" s="94"/>
      <c r="F22" s="95"/>
      <c r="G22" s="97">
        <f>VLOOKUP($B22,вспомогат!$B$2:$E$161,4,0)*G$2+G$27</f>
        <v>135.5090909090909</v>
      </c>
      <c r="H22" s="97">
        <f>VLOOKUP($B22,вспомогат!$B$2:$E$161,4,0)*H$2+H$27</f>
        <v>228.0181818181818</v>
      </c>
      <c r="I22" s="97">
        <f>VLOOKUP($B22,вспомогат!$B$2:$E$161,4,0)*I$2+I$27</f>
        <v>320.5272727272727</v>
      </c>
      <c r="J22" s="97">
        <f>VLOOKUP($B22,вспомогат!$B$2:$E$161,4,0)*J$2+J$27</f>
        <v>413.0363636363636</v>
      </c>
      <c r="K22" s="97">
        <f>VLOOKUP($B22,вспомогат!$B$2:$E$161,4,0)*K$2+K$27</f>
        <v>455.5454545454545</v>
      </c>
      <c r="L22" s="97">
        <f>VLOOKUP($B22,вспомогат!$B$2:$E$161,4,0)*L$2+L$27</f>
        <v>548.0545454545454</v>
      </c>
      <c r="M22" s="97">
        <f>VLOOKUP($B22,вспомогат!$B$2:$E$161,4,0)*M$2+M$27</f>
        <v>640.56363636363631</v>
      </c>
      <c r="N22" s="97">
        <f>VLOOKUP($B22,вспомогат!$B$2:$E$161,4,0)*N$2+N$27</f>
        <v>733.07272727272721</v>
      </c>
      <c r="O22" s="97">
        <f>VLOOKUP($B22,вспомогат!$B$2:$E$161,4,0)*O$2+O$27</f>
        <v>825.58181818181811</v>
      </c>
      <c r="P22" s="97">
        <f>VLOOKUP($B22,вспомогат!$B$2:$E$161,4,0)*P$2+P$27</f>
        <v>918.09090909090901</v>
      </c>
      <c r="Q22" s="97">
        <f>VLOOKUP($B22,вспомогат!$B$2:$E$161,4,0)*Q$2+Q$27</f>
        <v>960.59999999999991</v>
      </c>
      <c r="R22" s="97">
        <f>VLOOKUP($B22,вспомогат!$B$2:$E$161,4,0)*R$2+R$27</f>
        <v>1053.1090909090908</v>
      </c>
      <c r="S22" s="97">
        <f>VLOOKUP($B22,вспомогат!$B$2:$E$161,4,0)*S$2+S$27</f>
        <v>1145.6181818181817</v>
      </c>
      <c r="T22" s="97">
        <f>VLOOKUP($B22,вспомогат!$B$2:$E$161,4,0)*T$2+T$27</f>
        <v>1238.1272727272726</v>
      </c>
      <c r="U22" s="97">
        <f>VLOOKUP($B22,вспомогат!$B$2:$E$161,4,0)*U$2+U$27</f>
        <v>1330.6363636363635</v>
      </c>
      <c r="V22" s="97">
        <f>VLOOKUP($B22,вспомогат!$B$2:$E$161,4,0)*V$2+V$27</f>
        <v>1423.1454545454544</v>
      </c>
      <c r="W22" s="97">
        <f>VLOOKUP($B22,вспомогат!$B$2:$E$161,4,0)*W$2+W$27</f>
        <v>1515.6545454545453</v>
      </c>
      <c r="X22" s="97">
        <f>VLOOKUP($B22,вспомогат!$B$2:$E$161,4,0)*X$2+X$27</f>
        <v>1608.1636363636362</v>
      </c>
      <c r="Y22" s="97">
        <f>VLOOKUP($B22,вспомогат!$B$2:$E$161,4,0)*Y$2+Y$27</f>
        <v>1700.6727272727271</v>
      </c>
      <c r="Z22" s="97">
        <f>VLOOKUP($B22,вспомогат!$B$2:$E$161,4,0)*Z$2+Z$27</f>
        <v>1793.181818181818</v>
      </c>
    </row>
    <row r="23" spans="2:26">
      <c r="B23" s="88" t="s">
        <v>32</v>
      </c>
      <c r="C23" s="88" t="s">
        <v>24</v>
      </c>
      <c r="D23" s="89" t="s">
        <v>13</v>
      </c>
      <c r="E23" s="94"/>
      <c r="F23" s="95"/>
      <c r="G23" s="97">
        <f>VLOOKUP($B23,вспомогат!$B$2:$E$161,4,0)*G$2+G$27</f>
        <v>135.5090909090909</v>
      </c>
      <c r="H23" s="97">
        <f>VLOOKUP($B23,вспомогат!$B$2:$E$161,4,0)*H$2+H$27</f>
        <v>228.0181818181818</v>
      </c>
      <c r="I23" s="97">
        <f>VLOOKUP($B23,вспомогат!$B$2:$E$161,4,0)*I$2+I$27</f>
        <v>320.5272727272727</v>
      </c>
      <c r="J23" s="97">
        <f>VLOOKUP($B23,вспомогат!$B$2:$E$161,4,0)*J$2+J$27</f>
        <v>413.0363636363636</v>
      </c>
      <c r="K23" s="97">
        <f>VLOOKUP($B23,вспомогат!$B$2:$E$161,4,0)*K$2+K$27</f>
        <v>455.5454545454545</v>
      </c>
      <c r="L23" s="97">
        <f>VLOOKUP($B23,вспомогат!$B$2:$E$161,4,0)*L$2+L$27</f>
        <v>548.0545454545454</v>
      </c>
      <c r="M23" s="97">
        <f>VLOOKUP($B23,вспомогат!$B$2:$E$161,4,0)*M$2+M$27</f>
        <v>640.56363636363631</v>
      </c>
      <c r="N23" s="97">
        <f>VLOOKUP($B23,вспомогат!$B$2:$E$161,4,0)*N$2+N$27</f>
        <v>733.07272727272721</v>
      </c>
      <c r="O23" s="97">
        <f>VLOOKUP($B23,вспомогат!$B$2:$E$161,4,0)*O$2+O$27</f>
        <v>825.58181818181811</v>
      </c>
      <c r="P23" s="97">
        <f>VLOOKUP($B23,вспомогат!$B$2:$E$161,4,0)*P$2+P$27</f>
        <v>918.09090909090901</v>
      </c>
      <c r="Q23" s="97">
        <f>VLOOKUP($B23,вспомогат!$B$2:$E$161,4,0)*Q$2+Q$27</f>
        <v>960.59999999999991</v>
      </c>
      <c r="R23" s="97">
        <f>VLOOKUP($B23,вспомогат!$B$2:$E$161,4,0)*R$2+R$27</f>
        <v>1053.1090909090908</v>
      </c>
      <c r="S23" s="97">
        <f>VLOOKUP($B23,вспомогат!$B$2:$E$161,4,0)*S$2+S$27</f>
        <v>1145.6181818181817</v>
      </c>
      <c r="T23" s="97">
        <f>VLOOKUP($B23,вспомогат!$B$2:$E$161,4,0)*T$2+T$27</f>
        <v>1238.1272727272726</v>
      </c>
      <c r="U23" s="97">
        <f>VLOOKUP($B23,вспомогат!$B$2:$E$161,4,0)*U$2+U$27</f>
        <v>1330.6363636363635</v>
      </c>
      <c r="V23" s="97">
        <f>VLOOKUP($B23,вспомогат!$B$2:$E$161,4,0)*V$2+V$27</f>
        <v>1423.1454545454544</v>
      </c>
      <c r="W23" s="97">
        <f>VLOOKUP($B23,вспомогат!$B$2:$E$161,4,0)*W$2+W$27</f>
        <v>1515.6545454545453</v>
      </c>
      <c r="X23" s="97">
        <f>VLOOKUP($B23,вспомогат!$B$2:$E$161,4,0)*X$2+X$27</f>
        <v>1608.1636363636362</v>
      </c>
      <c r="Y23" s="97">
        <f>VLOOKUP($B23,вспомогат!$B$2:$E$161,4,0)*Y$2+Y$27</f>
        <v>1700.6727272727271</v>
      </c>
      <c r="Z23" s="97">
        <f>VLOOKUP($B23,вспомогат!$B$2:$E$161,4,0)*Z$2+Z$27</f>
        <v>1793.181818181818</v>
      </c>
    </row>
    <row r="24" spans="2:26">
      <c r="B24" s="88" t="s">
        <v>34</v>
      </c>
      <c r="C24" s="88" t="s">
        <v>24</v>
      </c>
      <c r="D24" s="89" t="s">
        <v>13</v>
      </c>
      <c r="E24" s="94"/>
      <c r="F24" s="95"/>
      <c r="G24" s="97">
        <f>VLOOKUP($B24,вспомогат!$B$2:$E$161,4,0)*G$2+G$27</f>
        <v>127.5090909090909</v>
      </c>
      <c r="H24" s="97">
        <f>VLOOKUP($B24,вспомогат!$B$2:$E$161,4,0)*H$2+H$27</f>
        <v>212.0181818181818</v>
      </c>
      <c r="I24" s="97">
        <f>VLOOKUP($B24,вспомогат!$B$2:$E$161,4,0)*I$2+I$27</f>
        <v>296.5272727272727</v>
      </c>
      <c r="J24" s="97">
        <f>VLOOKUP($B24,вспомогат!$B$2:$E$161,4,0)*J$2+J$27</f>
        <v>381.0363636363636</v>
      </c>
      <c r="K24" s="97">
        <f>VLOOKUP($B24,вспомогат!$B$2:$E$161,4,0)*K$2+K$27</f>
        <v>415.5454545454545</v>
      </c>
      <c r="L24" s="97">
        <f>VLOOKUP($B24,вспомогат!$B$2:$E$161,4,0)*L$2+L$27</f>
        <v>500.0545454545454</v>
      </c>
      <c r="M24" s="97">
        <f>VLOOKUP($B24,вспомогат!$B$2:$E$161,4,0)*M$2+M$27</f>
        <v>584.56363636363631</v>
      </c>
      <c r="N24" s="97">
        <f>VLOOKUP($B24,вспомогат!$B$2:$E$161,4,0)*N$2+N$27</f>
        <v>669.07272727272721</v>
      </c>
      <c r="O24" s="97">
        <f>VLOOKUP($B24,вспомогат!$B$2:$E$161,4,0)*O$2+O$27</f>
        <v>753.58181818181811</v>
      </c>
      <c r="P24" s="97">
        <f>VLOOKUP($B24,вспомогат!$B$2:$E$161,4,0)*P$2+P$27</f>
        <v>838.09090909090901</v>
      </c>
      <c r="Q24" s="97">
        <f>VLOOKUP($B24,вспомогат!$B$2:$E$161,4,0)*Q$2+Q$27</f>
        <v>872.59999999999991</v>
      </c>
      <c r="R24" s="97">
        <f>VLOOKUP($B24,вспомогат!$B$2:$E$161,4,0)*R$2+R$27</f>
        <v>957.10909090909081</v>
      </c>
      <c r="S24" s="97">
        <f>VLOOKUP($B24,вспомогат!$B$2:$E$161,4,0)*S$2+S$27</f>
        <v>1041.6181818181817</v>
      </c>
      <c r="T24" s="97">
        <f>VLOOKUP($B24,вспомогат!$B$2:$E$161,4,0)*T$2+T$27</f>
        <v>1126.1272727272726</v>
      </c>
      <c r="U24" s="97">
        <f>VLOOKUP($B24,вспомогат!$B$2:$E$161,4,0)*U$2+U$27</f>
        <v>1210.6363636363635</v>
      </c>
      <c r="V24" s="97">
        <f>VLOOKUP($B24,вспомогат!$B$2:$E$161,4,0)*V$2+V$27</f>
        <v>1295.1454545454544</v>
      </c>
      <c r="W24" s="97">
        <f>VLOOKUP($B24,вспомогат!$B$2:$E$161,4,0)*W$2+W$27</f>
        <v>1379.6545454545453</v>
      </c>
      <c r="X24" s="97">
        <f>VLOOKUP($B24,вспомогат!$B$2:$E$161,4,0)*X$2+X$27</f>
        <v>1464.1636363636362</v>
      </c>
      <c r="Y24" s="97">
        <f>VLOOKUP($B24,вспомогат!$B$2:$E$161,4,0)*Y$2+Y$27</f>
        <v>1548.6727272727271</v>
      </c>
      <c r="Z24" s="97">
        <f>VLOOKUP($B24,вспомогат!$B$2:$E$161,4,0)*Z$2+Z$27</f>
        <v>1633.181818181818</v>
      </c>
    </row>
    <row r="25" spans="2:26">
      <c r="B25" s="88" t="s">
        <v>35</v>
      </c>
      <c r="C25" s="88" t="s">
        <v>24</v>
      </c>
      <c r="D25" s="89" t="s">
        <v>13</v>
      </c>
      <c r="E25" s="94"/>
      <c r="F25" s="95"/>
      <c r="G25" s="97">
        <f>VLOOKUP($B25,вспомогат!$B$2:$E$161,4,0)*G$2+G$27</f>
        <v>127.5090909090909</v>
      </c>
      <c r="H25" s="97">
        <f>VLOOKUP($B25,вспомогат!$B$2:$E$161,4,0)*H$2+H$27</f>
        <v>212.0181818181818</v>
      </c>
      <c r="I25" s="97">
        <f>VLOOKUP($B25,вспомогат!$B$2:$E$161,4,0)*I$2+I$27</f>
        <v>296.5272727272727</v>
      </c>
      <c r="J25" s="97">
        <f>VLOOKUP($B25,вспомогат!$B$2:$E$161,4,0)*J$2+J$27</f>
        <v>381.0363636363636</v>
      </c>
      <c r="K25" s="97">
        <f>VLOOKUP($B25,вспомогат!$B$2:$E$161,4,0)*K$2+K$27</f>
        <v>415.5454545454545</v>
      </c>
      <c r="L25" s="97">
        <f>VLOOKUP($B25,вспомогат!$B$2:$E$161,4,0)*L$2+L$27</f>
        <v>500.0545454545454</v>
      </c>
      <c r="M25" s="97">
        <f>VLOOKUP($B25,вспомогат!$B$2:$E$161,4,0)*M$2+M$27</f>
        <v>584.56363636363631</v>
      </c>
      <c r="N25" s="97">
        <f>VLOOKUP($B25,вспомогат!$B$2:$E$161,4,0)*N$2+N$27</f>
        <v>669.07272727272721</v>
      </c>
      <c r="O25" s="97">
        <f>VLOOKUP($B25,вспомогат!$B$2:$E$161,4,0)*O$2+O$27</f>
        <v>753.58181818181811</v>
      </c>
      <c r="P25" s="97">
        <f>VLOOKUP($B25,вспомогат!$B$2:$E$161,4,0)*P$2+P$27</f>
        <v>838.09090909090901</v>
      </c>
      <c r="Q25" s="97">
        <f>VLOOKUP($B25,вспомогат!$B$2:$E$161,4,0)*Q$2+Q$27</f>
        <v>872.59999999999991</v>
      </c>
      <c r="R25" s="97">
        <f>VLOOKUP($B25,вспомогат!$B$2:$E$161,4,0)*R$2+R$27</f>
        <v>957.10909090909081</v>
      </c>
      <c r="S25" s="97">
        <f>VLOOKUP($B25,вспомогат!$B$2:$E$161,4,0)*S$2+S$27</f>
        <v>1041.6181818181817</v>
      </c>
      <c r="T25" s="97">
        <f>VLOOKUP($B25,вспомогат!$B$2:$E$161,4,0)*T$2+T$27</f>
        <v>1126.1272727272726</v>
      </c>
      <c r="U25" s="97">
        <f>VLOOKUP($B25,вспомогат!$B$2:$E$161,4,0)*U$2+U$27</f>
        <v>1210.6363636363635</v>
      </c>
      <c r="V25" s="97">
        <f>VLOOKUP($B25,вспомогат!$B$2:$E$161,4,0)*V$2+V$27</f>
        <v>1295.1454545454544</v>
      </c>
      <c r="W25" s="97">
        <f>VLOOKUP($B25,вспомогат!$B$2:$E$161,4,0)*W$2+W$27</f>
        <v>1379.6545454545453</v>
      </c>
      <c r="X25" s="97">
        <f>VLOOKUP($B25,вспомогат!$B$2:$E$161,4,0)*X$2+X$27</f>
        <v>1464.1636363636362</v>
      </c>
      <c r="Y25" s="97">
        <f>VLOOKUP($B25,вспомогат!$B$2:$E$161,4,0)*Y$2+Y$27</f>
        <v>1548.6727272727271</v>
      </c>
      <c r="Z25" s="97">
        <f>VLOOKUP($B25,вспомогат!$B$2:$E$161,4,0)*Z$2+Z$27</f>
        <v>1633.181818181818</v>
      </c>
    </row>
    <row r="26" spans="2:26">
      <c r="B26" s="85" t="s">
        <v>230</v>
      </c>
      <c r="C26" s="88" t="s">
        <v>230</v>
      </c>
      <c r="D26" s="89" t="s">
        <v>282</v>
      </c>
      <c r="E26" s="94"/>
      <c r="F26" s="95"/>
      <c r="G26" s="97">
        <f>(Лист1!$F$15+Лист1!$H$15+Лист1!$I$15+Лист1!$J$15)*Odessa!G2+Лист1!$J$3+Лист1!$L$15</f>
        <v>159.6</v>
      </c>
      <c r="H26" s="97">
        <f>(Лист1!$F$15+Лист1!$H$15+Лист1!$I$15+Лист1!$J$15)*Odessa!H2+Лист1!$J$3+Лист1!$L$15</f>
        <v>276.2</v>
      </c>
      <c r="I26" s="97">
        <f>(Лист1!$F$15+Лист1!$H$15+Лист1!$I$15+Лист1!$J$15)*Odessa!I2+Лист1!$J$3+Лист1!$L$15</f>
        <v>392.79999999999995</v>
      </c>
      <c r="J26" s="97">
        <f>(Лист1!$F$15+Лист1!$H$15+Лист1!$I$15+Лист1!$J$15)*Odessa!J2+Лист1!$J$3+Лист1!$L$15</f>
        <v>509.4</v>
      </c>
      <c r="K26" s="97">
        <f>(Лист1!$F$15+Лист1!$H$15+Лист1!$I$15+Лист1!$J$15)*Odessa!K2+Лист1!$J$3+Лист1!$L$15-вспомогат!$L$55</f>
        <v>576</v>
      </c>
      <c r="L26" s="97">
        <f>(Лист1!$F$15+Лист1!$H$15+Лист1!$I$15+Лист1!$J$15)*Odessa!L2+Лист1!$J$3+Лист1!$L$15-вспомогат!$L$55</f>
        <v>692.59999999999991</v>
      </c>
      <c r="M26" s="97">
        <f>(Лист1!$F$15+Лист1!$H$15+Лист1!$I$15+Лист1!$J$15)*Odessa!M2+Лист1!$J$3+Лист1!$L$15-вспомогат!$L$55</f>
        <v>809.19999999999993</v>
      </c>
      <c r="N26" s="97">
        <f>(Лист1!$F$15+Лист1!$H$15+Лист1!$I$15+Лист1!$J$15)*Odessa!N2+Лист1!$J$3+Лист1!$L$15-вспомогат!$L$55</f>
        <v>925.8</v>
      </c>
      <c r="O26" s="97">
        <f>(Лист1!$F$15+Лист1!$H$15+Лист1!$I$15+Лист1!$J$15)*Odessa!O2+Лист1!$J$3+Лист1!$L$15-вспомогат!$L$55</f>
        <v>1042.3999999999999</v>
      </c>
      <c r="P26" s="97">
        <f>(Лист1!$F$15+Лист1!$H$15+Лист1!$I$15+Лист1!$J$15)*Odessa!P2+Лист1!$J$3+Лист1!$L$15-вспомогат!$L$56</f>
        <v>1109</v>
      </c>
      <c r="Q26" s="97">
        <f>(Лист1!$F$15+Лист1!$H$15+Лист1!$I$15+Лист1!$J$15)*Odessa!Q2+Лист1!$J$3+Лист1!$L$15-вспомогат!$L$56</f>
        <v>1225.5999999999999</v>
      </c>
      <c r="R26" s="97">
        <f>(Лист1!$F$15+Лист1!$H$15+Лист1!$I$15+Лист1!$J$15)*Odessa!R2+Лист1!$J$3+Лист1!$L$15-вспомогат!$L$56</f>
        <v>1342.1999999999998</v>
      </c>
      <c r="S26" s="97">
        <f>(Лист1!$F$15+Лист1!$H$15+Лист1!$I$15+Лист1!$J$15)*Odessa!S2+Лист1!$J$3+Лист1!$L$15-вспомогат!$L$56</f>
        <v>1458.8</v>
      </c>
      <c r="T26" s="97">
        <f>(Лист1!$F$15+Лист1!$H$15+Лист1!$I$15+Лист1!$J$15)*Odessa!T2+Лист1!$J$3+Лист1!$L$15-вспомогат!$L$56</f>
        <v>1575.3999999999999</v>
      </c>
      <c r="U26" s="97">
        <f>(Лист1!$F$15+Лист1!$H$15+Лист1!$I$15+Лист1!$J$15)*Odessa!U2+Лист1!$J$3+Лист1!$L$15-вспомогат!$L$56</f>
        <v>1692</v>
      </c>
      <c r="V26" s="97">
        <f>(Лист1!$F$15+Лист1!$H$15+Лист1!$I$15+Лист1!$J$15)*Odessa!V2+Лист1!$J$3+Лист1!$L$15-вспомогат!$L$56</f>
        <v>1808.6</v>
      </c>
      <c r="W26" s="97">
        <f>(Лист1!$F$15+Лист1!$H$15+Лист1!$I$15+Лист1!$J$15)*Odessa!W2+Лист1!$J$3+Лист1!$L$15-вспомогат!$L$56</f>
        <v>1925.1999999999998</v>
      </c>
      <c r="X26" s="97">
        <f>(Лист1!$F$15+Лист1!$H$15+Лист1!$I$15+Лист1!$J$15)*Odessa!X2+Лист1!$J$3+Лист1!$L$15-вспомогат!$L$56</f>
        <v>2041.7999999999997</v>
      </c>
      <c r="Y26" s="97">
        <f>(Лист1!$F$15+Лист1!$H$15+Лист1!$I$15+Лист1!$J$15)*Odessa!Y2+Лист1!$J$3+Лист1!$L$15-вспомогат!$L$56</f>
        <v>2158.4</v>
      </c>
      <c r="Z26" s="97">
        <f>(Лист1!$F$15+Лист1!$H$15+Лист1!$I$15+Лист1!$J$15)*Odessa!Z2+Лист1!$J$3+Лист1!$L$15-вспомогат!$L$56</f>
        <v>2275</v>
      </c>
    </row>
    <row r="27" spans="2:26">
      <c r="B27" s="85" t="s">
        <v>13</v>
      </c>
      <c r="C27" s="85" t="s">
        <v>192</v>
      </c>
      <c r="D27" s="89" t="s">
        <v>191</v>
      </c>
      <c r="E27" s="94"/>
      <c r="F27" s="95"/>
      <c r="G27" s="97">
        <f>(Лист1!$F$12+Лист1!$H$12+Лист1!$I$12+Лист1!$J$12)*Odessa!G2+Лист1!$J$3+Лист1!$L$12</f>
        <v>112.5090909090909</v>
      </c>
      <c r="H27" s="97">
        <f>(Лист1!$F$12+Лист1!$H$12+Лист1!$I$12+Лист1!$J$12)*Odessa!H2+Лист1!$J$3+Лист1!$L$12</f>
        <v>182.0181818181818</v>
      </c>
      <c r="I27" s="97">
        <f>(Лист1!$F$12+Лист1!$H$12+Лист1!$I$12+Лист1!$J$12)*Odessa!I2+Лист1!$J$3+Лист1!$L$12</f>
        <v>251.5272727272727</v>
      </c>
      <c r="J27" s="97">
        <f>(Лист1!$F$12+Лист1!$H$12+Лист1!$I$12+Лист1!$J$12)*Odessa!J2+Лист1!$J$3+Лист1!$L$12</f>
        <v>321.0363636363636</v>
      </c>
      <c r="K27" s="97">
        <f>(Лист1!$F$12+Лист1!$H$12+Лист1!$I$12+Лист1!$J$12)*Odessa!K2+Лист1!$J$3+Лист1!$L$12-вспомогат!$L$55</f>
        <v>340.5454545454545</v>
      </c>
      <c r="L27" s="97">
        <f>(Лист1!$F$12+Лист1!$H$12+Лист1!$I$12+Лист1!$J$12)*Odessa!L2+Лист1!$J$3+Лист1!$L$12-вспомогат!$L$55</f>
        <v>410.0545454545454</v>
      </c>
      <c r="M27" s="97">
        <f>(Лист1!$F$12+Лист1!$H$12+Лист1!$I$12+Лист1!$J$12)*Odessa!M2+Лист1!$J$3+Лист1!$L$12-вспомогат!$L$55</f>
        <v>479.56363636363631</v>
      </c>
      <c r="N27" s="97">
        <f>(Лист1!$F$12+Лист1!$H$12+Лист1!$I$12+Лист1!$J$12)*Odessa!N2+Лист1!$J$3+Лист1!$L$12-вспомогат!$L$55</f>
        <v>549.07272727272721</v>
      </c>
      <c r="O27" s="97">
        <f>(Лист1!$F$12+Лист1!$H$12+Лист1!$I$12+Лист1!$J$12)*Odessa!O2+Лист1!$J$3+Лист1!$L$12-вспомогат!$L$55</f>
        <v>618.58181818181811</v>
      </c>
      <c r="P27" s="97">
        <f>(Лист1!$F$12+Лист1!$H$12+Лист1!$I$12+Лист1!$J$12)*Odessa!P2+Лист1!$J$3+Лист1!$L$12-вспомогат!$L$55</f>
        <v>688.09090909090901</v>
      </c>
      <c r="Q27" s="97">
        <f>(Лист1!$F$12+Лист1!$H$12+Лист1!$I$12+Лист1!$J$12)*Odessa!Q2+Лист1!$J$3+Лист1!$L$12-вспомогат!$L$56</f>
        <v>707.59999999999991</v>
      </c>
      <c r="R27" s="97">
        <f>(Лист1!$F$12+Лист1!$H$12+Лист1!$I$12+Лист1!$J$12)*Odessa!R2+Лист1!$J$3+Лист1!$L$12-вспомогат!$L$56</f>
        <v>777.10909090909081</v>
      </c>
      <c r="S27" s="97">
        <f>(Лист1!$F$12+Лист1!$H$12+Лист1!$I$12+Лист1!$J$12)*Odessa!S2+Лист1!$J$3+Лист1!$L$12-вспомогат!$L$56</f>
        <v>846.61818181818171</v>
      </c>
      <c r="T27" s="97">
        <f>(Лист1!$F$12+Лист1!$H$12+Лист1!$I$12+Лист1!$J$12)*Odessa!T2+Лист1!$J$3+Лист1!$L$12-вспомогат!$L$56</f>
        <v>916.12727272727261</v>
      </c>
      <c r="U27" s="97">
        <f>(Лист1!$F$12+Лист1!$H$12+Лист1!$I$12+Лист1!$J$12)*Odessa!U2+Лист1!$J$3+Лист1!$L$12-вспомогат!$L$56</f>
        <v>985.63636363636351</v>
      </c>
      <c r="V27" s="97">
        <f>(Лист1!$F$12+Лист1!$H$12+Лист1!$I$12+Лист1!$J$12)*Odessa!V2+Лист1!$J$3+Лист1!$L$12-вспомогат!$L$56</f>
        <v>1055.1454545454544</v>
      </c>
      <c r="W27" s="97">
        <f>(Лист1!$F$12+Лист1!$H$12+Лист1!$I$12+Лист1!$J$12)*Odessa!W2+Лист1!$J$3+Лист1!$L$12-вспомогат!$L$56</f>
        <v>1124.6545454545453</v>
      </c>
      <c r="X27" s="97">
        <f>(Лист1!$F$12+Лист1!$H$12+Лист1!$I$12+Лист1!$J$12)*Odessa!X2+Лист1!$J$3+Лист1!$L$12-вспомогат!$L$56</f>
        <v>1194.1636363636362</v>
      </c>
      <c r="Y27" s="97">
        <f>(Лист1!$F$12+Лист1!$H$12+Лист1!$I$12+Лист1!$J$12)*Odessa!Y2+Лист1!$J$3+Лист1!$L$12-вспомогат!$L$56</f>
        <v>1263.6727272727271</v>
      </c>
      <c r="Z27" s="97">
        <f>(Лист1!$F$12+Лист1!$H$12+Лист1!$I$12+Лист1!$J$12)*Odessa!Z2+Лист1!$J$3+Лист1!$L$12-вспомогат!$L$56</f>
        <v>1333.181818181818</v>
      </c>
    </row>
    <row r="28" spans="2:26">
      <c r="B28" s="88" t="s">
        <v>38</v>
      </c>
      <c r="C28" s="88" t="s">
        <v>39</v>
      </c>
      <c r="D28" s="89" t="s">
        <v>9</v>
      </c>
      <c r="E28" s="94"/>
      <c r="F28" s="95"/>
      <c r="G28" s="97">
        <f>VLOOKUP($B28,вспомогат!$B$2:$E$161,4,0)*G$2+G$67</f>
        <v>226.6</v>
      </c>
      <c r="H28" s="97">
        <f>VLOOKUP($B28,вспомогат!$B$2:$E$161,4,0)*H$2+H$67</f>
        <v>410.2</v>
      </c>
      <c r="I28" s="97">
        <f>VLOOKUP($B28,вспомогат!$B$2:$E$161,4,0)*I$2+I$67</f>
        <v>593.79999999999995</v>
      </c>
      <c r="J28" s="97">
        <f>VLOOKUP($B28,вспомогат!$B$2:$E$161,4,0)*J$2+J$67</f>
        <v>777.4</v>
      </c>
      <c r="K28" s="97">
        <f>VLOOKUP($B28,вспомогат!$B$2:$E$161,4,0)*K$2+K$67</f>
        <v>911</v>
      </c>
      <c r="L28" s="97">
        <f>VLOOKUP($B28,вспомогат!$B$2:$E$161,4,0)*L$2+L$67</f>
        <v>1094.5999999999999</v>
      </c>
      <c r="M28" s="97">
        <f>VLOOKUP($B28,вспомогат!$B$2:$E$161,4,0)*M$2+M$67</f>
        <v>1278.1999999999998</v>
      </c>
      <c r="N28" s="97">
        <f>VLOOKUP($B28,вспомогат!$B$2:$E$161,4,0)*N$2+N$67</f>
        <v>1461.8</v>
      </c>
      <c r="O28" s="97">
        <f>VLOOKUP($B28,вспомогат!$B$2:$E$161,4,0)*O$2+O$67</f>
        <v>1645.4</v>
      </c>
      <c r="P28" s="97">
        <f>VLOOKUP($B28,вспомогат!$B$2:$E$161,4,0)*P$2+P$67</f>
        <v>1829</v>
      </c>
      <c r="Q28" s="97">
        <f>VLOOKUP($B28,вспомогат!$B$2:$E$161,4,0)*Q$2+Q$67</f>
        <v>1962.6</v>
      </c>
      <c r="R28" s="97">
        <f>VLOOKUP($B28,вспомогат!$B$2:$E$161,4,0)*R$2+R$67</f>
        <v>2146.1999999999998</v>
      </c>
      <c r="S28" s="97">
        <f>VLOOKUP($B28,вспомогат!$B$2:$E$161,4,0)*S$2+S$67</f>
        <v>2329.8000000000002</v>
      </c>
      <c r="T28" s="97">
        <f>VLOOKUP($B28,вспомогат!$B$2:$E$161,4,0)*T$2+T$67</f>
        <v>2513.3999999999996</v>
      </c>
      <c r="U28" s="97">
        <f>VLOOKUP($B28,вспомогат!$B$2:$E$161,4,0)*U$2+U$67</f>
        <v>2697</v>
      </c>
      <c r="V28" s="97">
        <f>VLOOKUP($B28,вспомогат!$B$2:$E$161,4,0)*V$2+V$67</f>
        <v>2880.6</v>
      </c>
      <c r="W28" s="97">
        <f>VLOOKUP($B28,вспомогат!$B$2:$E$161,4,0)*W$2+W$67</f>
        <v>3064.2</v>
      </c>
      <c r="X28" s="97">
        <f>VLOOKUP($B28,вспомогат!$B$2:$E$161,4,0)*X$2+X$67</f>
        <v>3247.8</v>
      </c>
      <c r="Y28" s="97">
        <f>VLOOKUP($B28,вспомогат!$B$2:$E$161,4,0)*Y$2+Y$67</f>
        <v>3431.3999999999996</v>
      </c>
      <c r="Z28" s="97">
        <f>VLOOKUP($B28,вспомогат!$B$2:$E$161,4,0)*Z$2+Z$67</f>
        <v>3615</v>
      </c>
    </row>
    <row r="29" spans="2:26">
      <c r="B29" s="88" t="s">
        <v>40</v>
      </c>
      <c r="C29" s="88" t="s">
        <v>39</v>
      </c>
      <c r="D29" s="89" t="s">
        <v>9</v>
      </c>
      <c r="E29" s="94"/>
      <c r="F29" s="95"/>
      <c r="G29" s="97">
        <f>VLOOKUP($B29,вспомогат!$B$2:$E$161,4,0)*G$2+G$67</f>
        <v>224.6</v>
      </c>
      <c r="H29" s="97">
        <f>VLOOKUP($B29,вспомогат!$B$2:$E$161,4,0)*H$2+H$67</f>
        <v>406.2</v>
      </c>
      <c r="I29" s="97">
        <f>VLOOKUP($B29,вспомогат!$B$2:$E$161,4,0)*I$2+I$67</f>
        <v>587.79999999999995</v>
      </c>
      <c r="J29" s="97">
        <f>VLOOKUP($B29,вспомогат!$B$2:$E$161,4,0)*J$2+J$67</f>
        <v>769.4</v>
      </c>
      <c r="K29" s="97">
        <f>VLOOKUP($B29,вспомогат!$B$2:$E$161,4,0)*K$2+K$67</f>
        <v>901</v>
      </c>
      <c r="L29" s="97">
        <f>VLOOKUP($B29,вспомогат!$B$2:$E$161,4,0)*L$2+L$67</f>
        <v>1082.5999999999999</v>
      </c>
      <c r="M29" s="97">
        <f>VLOOKUP($B29,вспомогат!$B$2:$E$161,4,0)*M$2+M$67</f>
        <v>1264.1999999999998</v>
      </c>
      <c r="N29" s="97">
        <f>VLOOKUP($B29,вспомогат!$B$2:$E$161,4,0)*N$2+N$67</f>
        <v>1445.8</v>
      </c>
      <c r="O29" s="97">
        <f>VLOOKUP($B29,вспомогат!$B$2:$E$161,4,0)*O$2+O$67</f>
        <v>1627.4</v>
      </c>
      <c r="P29" s="97">
        <f>VLOOKUP($B29,вспомогат!$B$2:$E$161,4,0)*P$2+P$67</f>
        <v>1809</v>
      </c>
      <c r="Q29" s="97">
        <f>VLOOKUP($B29,вспомогат!$B$2:$E$161,4,0)*Q$2+Q$67</f>
        <v>1940.6</v>
      </c>
      <c r="R29" s="97">
        <f>VLOOKUP($B29,вспомогат!$B$2:$E$161,4,0)*R$2+R$67</f>
        <v>2122.1999999999998</v>
      </c>
      <c r="S29" s="97">
        <f>VLOOKUP($B29,вспомогат!$B$2:$E$161,4,0)*S$2+S$67</f>
        <v>2303.8000000000002</v>
      </c>
      <c r="T29" s="97">
        <f>VLOOKUP($B29,вспомогат!$B$2:$E$161,4,0)*T$2+T$67</f>
        <v>2485.3999999999996</v>
      </c>
      <c r="U29" s="97">
        <f>VLOOKUP($B29,вспомогат!$B$2:$E$161,4,0)*U$2+U$67</f>
        <v>2667</v>
      </c>
      <c r="V29" s="97">
        <f>VLOOKUP($B29,вспомогат!$B$2:$E$161,4,0)*V$2+V$67</f>
        <v>2848.6</v>
      </c>
      <c r="W29" s="97">
        <f>VLOOKUP($B29,вспомогат!$B$2:$E$161,4,0)*W$2+W$67</f>
        <v>3030.2</v>
      </c>
      <c r="X29" s="97">
        <f>VLOOKUP($B29,вспомогат!$B$2:$E$161,4,0)*X$2+X$67</f>
        <v>3211.8</v>
      </c>
      <c r="Y29" s="97">
        <f>VLOOKUP($B29,вспомогат!$B$2:$E$161,4,0)*Y$2+Y$67</f>
        <v>3393.3999999999996</v>
      </c>
      <c r="Z29" s="97">
        <f>VLOOKUP($B29,вспомогат!$B$2:$E$161,4,0)*Z$2+Z$67</f>
        <v>3575</v>
      </c>
    </row>
    <row r="30" spans="2:26">
      <c r="B30" s="88" t="s">
        <v>41</v>
      </c>
      <c r="C30" s="88" t="s">
        <v>39</v>
      </c>
      <c r="D30" s="89" t="s">
        <v>9</v>
      </c>
      <c r="E30" s="94"/>
      <c r="F30" s="95"/>
      <c r="G30" s="97">
        <f>VLOOKUP($B30,вспомогат!$B$2:$E$161,4,0)*G$2+G$67</f>
        <v>185.6</v>
      </c>
      <c r="H30" s="97">
        <f>VLOOKUP($B30,вспомогат!$B$2:$E$161,4,0)*H$2+H$67</f>
        <v>328.2</v>
      </c>
      <c r="I30" s="97">
        <f>VLOOKUP($B30,вспомогат!$B$2:$E$161,4,0)*I$2+I$67</f>
        <v>470.79999999999995</v>
      </c>
      <c r="J30" s="97">
        <f>VLOOKUP($B30,вспомогат!$B$2:$E$161,4,0)*J$2+J$67</f>
        <v>613.4</v>
      </c>
      <c r="K30" s="97">
        <f>VLOOKUP($B30,вспомогат!$B$2:$E$161,4,0)*K$2+K$67</f>
        <v>706</v>
      </c>
      <c r="L30" s="97">
        <f>VLOOKUP($B30,вспомогат!$B$2:$E$161,4,0)*L$2+L$67</f>
        <v>848.59999999999991</v>
      </c>
      <c r="M30" s="97">
        <f>VLOOKUP($B30,вспомогат!$B$2:$E$161,4,0)*M$2+M$67</f>
        <v>991.19999999999993</v>
      </c>
      <c r="N30" s="97">
        <f>VLOOKUP($B30,вспомогат!$B$2:$E$161,4,0)*N$2+N$67</f>
        <v>1133.8</v>
      </c>
      <c r="O30" s="97">
        <f>VLOOKUP($B30,вспомогат!$B$2:$E$161,4,0)*O$2+O$67</f>
        <v>1276.4000000000001</v>
      </c>
      <c r="P30" s="97">
        <f>VLOOKUP($B30,вспомогат!$B$2:$E$161,4,0)*P$2+P$67</f>
        <v>1419</v>
      </c>
      <c r="Q30" s="97">
        <f>VLOOKUP($B30,вспомогат!$B$2:$E$161,4,0)*Q$2+Q$67</f>
        <v>1511.6</v>
      </c>
      <c r="R30" s="97">
        <f>VLOOKUP($B30,вспомогат!$B$2:$E$161,4,0)*R$2+R$67</f>
        <v>1654.1999999999998</v>
      </c>
      <c r="S30" s="97">
        <f>VLOOKUP($B30,вспомогат!$B$2:$E$161,4,0)*S$2+S$67</f>
        <v>1796.8</v>
      </c>
      <c r="T30" s="97">
        <f>VLOOKUP($B30,вспомогат!$B$2:$E$161,4,0)*T$2+T$67</f>
        <v>1939.3999999999999</v>
      </c>
      <c r="U30" s="97">
        <f>VLOOKUP($B30,вспомогат!$B$2:$E$161,4,0)*U$2+U$67</f>
        <v>2082</v>
      </c>
      <c r="V30" s="97">
        <f>VLOOKUP($B30,вспомогат!$B$2:$E$161,4,0)*V$2+V$67</f>
        <v>2224.6</v>
      </c>
      <c r="W30" s="97">
        <f>VLOOKUP($B30,вспомогат!$B$2:$E$161,4,0)*W$2+W$67</f>
        <v>2367.1999999999998</v>
      </c>
      <c r="X30" s="97">
        <f>VLOOKUP($B30,вспомогат!$B$2:$E$161,4,0)*X$2+X$67</f>
        <v>2509.8000000000002</v>
      </c>
      <c r="Y30" s="97">
        <f>VLOOKUP($B30,вспомогат!$B$2:$E$161,4,0)*Y$2+Y$67</f>
        <v>2652.3999999999996</v>
      </c>
      <c r="Z30" s="97">
        <f>VLOOKUP($B30,вспомогат!$B$2:$E$161,4,0)*Z$2+Z$67</f>
        <v>2795</v>
      </c>
    </row>
    <row r="31" spans="2:26">
      <c r="B31" s="88" t="s">
        <v>42</v>
      </c>
      <c r="C31" s="88" t="s">
        <v>39</v>
      </c>
      <c r="D31" s="89" t="s">
        <v>9</v>
      </c>
      <c r="E31" s="94"/>
      <c r="F31" s="95"/>
      <c r="G31" s="97">
        <f>VLOOKUP($B31,вспомогат!$B$2:$E$161,4,0)*G$2+G$67</f>
        <v>179.6</v>
      </c>
      <c r="H31" s="97">
        <f>VLOOKUP($B31,вспомогат!$B$2:$E$161,4,0)*H$2+H$67</f>
        <v>316.2</v>
      </c>
      <c r="I31" s="97">
        <f>VLOOKUP($B31,вспомогат!$B$2:$E$161,4,0)*I$2+I$67</f>
        <v>452.79999999999995</v>
      </c>
      <c r="J31" s="97">
        <f>VLOOKUP($B31,вспомогат!$B$2:$E$161,4,0)*J$2+J$67</f>
        <v>589.4</v>
      </c>
      <c r="K31" s="97">
        <f>VLOOKUP($B31,вспомогат!$B$2:$E$161,4,0)*K$2+K$67</f>
        <v>676</v>
      </c>
      <c r="L31" s="97">
        <f>VLOOKUP($B31,вспомогат!$B$2:$E$161,4,0)*L$2+L$67</f>
        <v>812.59999999999991</v>
      </c>
      <c r="M31" s="97">
        <f>VLOOKUP($B31,вспомогат!$B$2:$E$161,4,0)*M$2+M$67</f>
        <v>949.19999999999993</v>
      </c>
      <c r="N31" s="97">
        <f>VLOOKUP($B31,вспомогат!$B$2:$E$161,4,0)*N$2+N$67</f>
        <v>1085.8</v>
      </c>
      <c r="O31" s="97">
        <f>VLOOKUP($B31,вспомогат!$B$2:$E$161,4,0)*O$2+O$67</f>
        <v>1222.4000000000001</v>
      </c>
      <c r="P31" s="97">
        <f>VLOOKUP($B31,вспомогат!$B$2:$E$161,4,0)*P$2+P$67</f>
        <v>1359</v>
      </c>
      <c r="Q31" s="97">
        <f>VLOOKUP($B31,вспомогат!$B$2:$E$161,4,0)*Q$2+Q$67</f>
        <v>1445.6</v>
      </c>
      <c r="R31" s="97">
        <f>VLOOKUP($B31,вспомогат!$B$2:$E$161,4,0)*R$2+R$67</f>
        <v>1582.1999999999998</v>
      </c>
      <c r="S31" s="97">
        <f>VLOOKUP($B31,вспомогат!$B$2:$E$161,4,0)*S$2+S$67</f>
        <v>1718.8</v>
      </c>
      <c r="T31" s="97">
        <f>VLOOKUP($B31,вспомогат!$B$2:$E$161,4,0)*T$2+T$67</f>
        <v>1855.3999999999999</v>
      </c>
      <c r="U31" s="97">
        <f>VLOOKUP($B31,вспомогат!$B$2:$E$161,4,0)*U$2+U$67</f>
        <v>1992</v>
      </c>
      <c r="V31" s="97">
        <f>VLOOKUP($B31,вспомогат!$B$2:$E$161,4,0)*V$2+V$67</f>
        <v>2128.6</v>
      </c>
      <c r="W31" s="97">
        <f>VLOOKUP($B31,вспомогат!$B$2:$E$161,4,0)*W$2+W$67</f>
        <v>2265.1999999999998</v>
      </c>
      <c r="X31" s="97">
        <f>VLOOKUP($B31,вспомогат!$B$2:$E$161,4,0)*X$2+X$67</f>
        <v>2401.8000000000002</v>
      </c>
      <c r="Y31" s="97">
        <f>VLOOKUP($B31,вспомогат!$B$2:$E$161,4,0)*Y$2+Y$67</f>
        <v>2538.3999999999996</v>
      </c>
      <c r="Z31" s="97">
        <f>VLOOKUP($B31,вспомогат!$B$2:$E$161,4,0)*Z$2+Z$67</f>
        <v>2675</v>
      </c>
    </row>
    <row r="32" spans="2:26">
      <c r="B32" s="88" t="s">
        <v>43</v>
      </c>
      <c r="C32" s="88" t="s">
        <v>39</v>
      </c>
      <c r="D32" s="89" t="s">
        <v>9</v>
      </c>
      <c r="E32" s="94"/>
      <c r="F32" s="95"/>
      <c r="G32" s="97">
        <f>VLOOKUP($B32,вспомогат!$B$2:$E$161,4,0)*G$2+G$67</f>
        <v>224.6</v>
      </c>
      <c r="H32" s="97">
        <f>VLOOKUP($B32,вспомогат!$B$2:$E$161,4,0)*H$2+H$67</f>
        <v>406.2</v>
      </c>
      <c r="I32" s="97">
        <f>VLOOKUP($B32,вспомогат!$B$2:$E$161,4,0)*I$2+I$67</f>
        <v>587.79999999999995</v>
      </c>
      <c r="J32" s="97">
        <f>VLOOKUP($B32,вспомогат!$B$2:$E$161,4,0)*J$2+J$67</f>
        <v>769.4</v>
      </c>
      <c r="K32" s="97">
        <f>VLOOKUP($B32,вспомогат!$B$2:$E$161,4,0)*K$2+K$67</f>
        <v>901</v>
      </c>
      <c r="L32" s="97">
        <f>VLOOKUP($B32,вспомогат!$B$2:$E$161,4,0)*L$2+L$67</f>
        <v>1082.5999999999999</v>
      </c>
      <c r="M32" s="97">
        <f>VLOOKUP($B32,вспомогат!$B$2:$E$161,4,0)*M$2+M$67</f>
        <v>1264.1999999999998</v>
      </c>
      <c r="N32" s="97">
        <f>VLOOKUP($B32,вспомогат!$B$2:$E$161,4,0)*N$2+N$67</f>
        <v>1445.8</v>
      </c>
      <c r="O32" s="97">
        <f>VLOOKUP($B32,вспомогат!$B$2:$E$161,4,0)*O$2+O$67</f>
        <v>1627.4</v>
      </c>
      <c r="P32" s="97">
        <f>VLOOKUP($B32,вспомогат!$B$2:$E$161,4,0)*P$2+P$67</f>
        <v>1809</v>
      </c>
      <c r="Q32" s="97">
        <f>VLOOKUP($B32,вспомогат!$B$2:$E$161,4,0)*Q$2+Q$67</f>
        <v>1940.6</v>
      </c>
      <c r="R32" s="97">
        <f>VLOOKUP($B32,вспомогат!$B$2:$E$161,4,0)*R$2+R$67</f>
        <v>2122.1999999999998</v>
      </c>
      <c r="S32" s="97">
        <f>VLOOKUP($B32,вспомогат!$B$2:$E$161,4,0)*S$2+S$67</f>
        <v>2303.8000000000002</v>
      </c>
      <c r="T32" s="97">
        <f>VLOOKUP($B32,вспомогат!$B$2:$E$161,4,0)*T$2+T$67</f>
        <v>2485.3999999999996</v>
      </c>
      <c r="U32" s="97">
        <f>VLOOKUP($B32,вспомогат!$B$2:$E$161,4,0)*U$2+U$67</f>
        <v>2667</v>
      </c>
      <c r="V32" s="97">
        <f>VLOOKUP($B32,вспомогат!$B$2:$E$161,4,0)*V$2+V$67</f>
        <v>2848.6</v>
      </c>
      <c r="W32" s="97">
        <f>VLOOKUP($B32,вспомогат!$B$2:$E$161,4,0)*W$2+W$67</f>
        <v>3030.2</v>
      </c>
      <c r="X32" s="97">
        <f>VLOOKUP($B32,вспомогат!$B$2:$E$161,4,0)*X$2+X$67</f>
        <v>3211.8</v>
      </c>
      <c r="Y32" s="97">
        <f>VLOOKUP($B32,вспомогат!$B$2:$E$161,4,0)*Y$2+Y$67</f>
        <v>3393.3999999999996</v>
      </c>
      <c r="Z32" s="97">
        <f>VLOOKUP($B32,вспомогат!$B$2:$E$161,4,0)*Z$2+Z$67</f>
        <v>3575</v>
      </c>
    </row>
    <row r="33" spans="2:26">
      <c r="B33" s="88" t="s">
        <v>44</v>
      </c>
      <c r="C33" s="88" t="s">
        <v>39</v>
      </c>
      <c r="D33" s="89" t="s">
        <v>9</v>
      </c>
      <c r="E33" s="94"/>
      <c r="F33" s="95"/>
      <c r="G33" s="97">
        <f>VLOOKUP($B33,вспомогат!$B$2:$E$161,4,0)*G$2+G$67</f>
        <v>177.6</v>
      </c>
      <c r="H33" s="97">
        <f>VLOOKUP($B33,вспомогат!$B$2:$E$161,4,0)*H$2+H$67</f>
        <v>312.2</v>
      </c>
      <c r="I33" s="97">
        <f>VLOOKUP($B33,вспомогат!$B$2:$E$161,4,0)*I$2+I$67</f>
        <v>446.79999999999995</v>
      </c>
      <c r="J33" s="97">
        <f>VLOOKUP($B33,вспомогат!$B$2:$E$161,4,0)*J$2+J$67</f>
        <v>581.4</v>
      </c>
      <c r="K33" s="97">
        <f>VLOOKUP($B33,вспомогат!$B$2:$E$161,4,0)*K$2+K$67</f>
        <v>666</v>
      </c>
      <c r="L33" s="97">
        <f>VLOOKUP($B33,вспомогат!$B$2:$E$161,4,0)*L$2+L$67</f>
        <v>800.59999999999991</v>
      </c>
      <c r="M33" s="97">
        <f>VLOOKUP($B33,вспомогат!$B$2:$E$161,4,0)*M$2+M$67</f>
        <v>935.19999999999993</v>
      </c>
      <c r="N33" s="97">
        <f>VLOOKUP($B33,вспомогат!$B$2:$E$161,4,0)*N$2+N$67</f>
        <v>1069.8</v>
      </c>
      <c r="O33" s="97">
        <f>VLOOKUP($B33,вспомогат!$B$2:$E$161,4,0)*O$2+O$67</f>
        <v>1204.4000000000001</v>
      </c>
      <c r="P33" s="97">
        <f>VLOOKUP($B33,вспомогат!$B$2:$E$161,4,0)*P$2+P$67</f>
        <v>1339</v>
      </c>
      <c r="Q33" s="97">
        <f>VLOOKUP($B33,вспомогат!$B$2:$E$161,4,0)*Q$2+Q$67</f>
        <v>1423.6</v>
      </c>
      <c r="R33" s="97">
        <f>VLOOKUP($B33,вспомогат!$B$2:$E$161,4,0)*R$2+R$67</f>
        <v>1558.1999999999998</v>
      </c>
      <c r="S33" s="97">
        <f>VLOOKUP($B33,вспомогат!$B$2:$E$161,4,0)*S$2+S$67</f>
        <v>1692.8</v>
      </c>
      <c r="T33" s="97">
        <f>VLOOKUP($B33,вспомогат!$B$2:$E$161,4,0)*T$2+T$67</f>
        <v>1827.3999999999999</v>
      </c>
      <c r="U33" s="97">
        <f>VLOOKUP($B33,вспомогат!$B$2:$E$161,4,0)*U$2+U$67</f>
        <v>1962</v>
      </c>
      <c r="V33" s="97">
        <f>VLOOKUP($B33,вспомогат!$B$2:$E$161,4,0)*V$2+V$67</f>
        <v>2096.6</v>
      </c>
      <c r="W33" s="97">
        <f>VLOOKUP($B33,вспомогат!$B$2:$E$161,4,0)*W$2+W$67</f>
        <v>2231.1999999999998</v>
      </c>
      <c r="X33" s="97">
        <f>VLOOKUP($B33,вспомогат!$B$2:$E$161,4,0)*X$2+X$67</f>
        <v>2365.8000000000002</v>
      </c>
      <c r="Y33" s="97">
        <f>VLOOKUP($B33,вспомогат!$B$2:$E$161,4,0)*Y$2+Y$67</f>
        <v>2500.3999999999996</v>
      </c>
      <c r="Z33" s="97">
        <f>VLOOKUP($B33,вспомогат!$B$2:$E$161,4,0)*Z$2+Z$67</f>
        <v>2635</v>
      </c>
    </row>
    <row r="34" spans="2:26">
      <c r="B34" s="88" t="s">
        <v>45</v>
      </c>
      <c r="C34" s="88" t="s">
        <v>39</v>
      </c>
      <c r="D34" s="89" t="s">
        <v>9</v>
      </c>
      <c r="E34" s="94"/>
      <c r="F34" s="95"/>
      <c r="G34" s="97">
        <f>VLOOKUP($B34,вспомогат!$B$2:$E$161,4,0)*G$2+G$67</f>
        <v>226.6</v>
      </c>
      <c r="H34" s="97">
        <f>VLOOKUP($B34,вспомогат!$B$2:$E$161,4,0)*H$2+H$67</f>
        <v>410.2</v>
      </c>
      <c r="I34" s="97">
        <f>VLOOKUP($B34,вспомогат!$B$2:$E$161,4,0)*I$2+I$67</f>
        <v>593.79999999999995</v>
      </c>
      <c r="J34" s="97">
        <f>VLOOKUP($B34,вспомогат!$B$2:$E$161,4,0)*J$2+J$67</f>
        <v>777.4</v>
      </c>
      <c r="K34" s="97">
        <f>VLOOKUP($B34,вспомогат!$B$2:$E$161,4,0)*K$2+K$67</f>
        <v>911</v>
      </c>
      <c r="L34" s="97">
        <f>VLOOKUP($B34,вспомогат!$B$2:$E$161,4,0)*L$2+L$67</f>
        <v>1094.5999999999999</v>
      </c>
      <c r="M34" s="97">
        <f>VLOOKUP($B34,вспомогат!$B$2:$E$161,4,0)*M$2+M$67</f>
        <v>1278.1999999999998</v>
      </c>
      <c r="N34" s="97">
        <f>VLOOKUP($B34,вспомогат!$B$2:$E$161,4,0)*N$2+N$67</f>
        <v>1461.8</v>
      </c>
      <c r="O34" s="97">
        <f>VLOOKUP($B34,вспомогат!$B$2:$E$161,4,0)*O$2+O$67</f>
        <v>1645.4</v>
      </c>
      <c r="P34" s="97">
        <f>VLOOKUP($B34,вспомогат!$B$2:$E$161,4,0)*P$2+P$67</f>
        <v>1829</v>
      </c>
      <c r="Q34" s="97">
        <f>VLOOKUP($B34,вспомогат!$B$2:$E$161,4,0)*Q$2+Q$67</f>
        <v>1962.6</v>
      </c>
      <c r="R34" s="97">
        <f>VLOOKUP($B34,вспомогат!$B$2:$E$161,4,0)*R$2+R$67</f>
        <v>2146.1999999999998</v>
      </c>
      <c r="S34" s="97">
        <f>VLOOKUP($B34,вспомогат!$B$2:$E$161,4,0)*S$2+S$67</f>
        <v>2329.8000000000002</v>
      </c>
      <c r="T34" s="97">
        <f>VLOOKUP($B34,вспомогат!$B$2:$E$161,4,0)*T$2+T$67</f>
        <v>2513.3999999999996</v>
      </c>
      <c r="U34" s="97">
        <f>VLOOKUP($B34,вспомогат!$B$2:$E$161,4,0)*U$2+U$67</f>
        <v>2697</v>
      </c>
      <c r="V34" s="97">
        <f>VLOOKUP($B34,вспомогат!$B$2:$E$161,4,0)*V$2+V$67</f>
        <v>2880.6</v>
      </c>
      <c r="W34" s="97">
        <f>VLOOKUP($B34,вспомогат!$B$2:$E$161,4,0)*W$2+W$67</f>
        <v>3064.2</v>
      </c>
      <c r="X34" s="97">
        <f>VLOOKUP($B34,вспомогат!$B$2:$E$161,4,0)*X$2+X$67</f>
        <v>3247.8</v>
      </c>
      <c r="Y34" s="97">
        <f>VLOOKUP($B34,вспомогат!$B$2:$E$161,4,0)*Y$2+Y$67</f>
        <v>3431.3999999999996</v>
      </c>
      <c r="Z34" s="97">
        <f>VLOOKUP($B34,вспомогат!$B$2:$E$161,4,0)*Z$2+Z$67</f>
        <v>3615</v>
      </c>
    </row>
    <row r="35" spans="2:26">
      <c r="B35" s="88" t="s">
        <v>46</v>
      </c>
      <c r="C35" s="88" t="s">
        <v>39</v>
      </c>
      <c r="D35" s="89" t="s">
        <v>9</v>
      </c>
      <c r="E35" s="94"/>
      <c r="F35" s="95"/>
      <c r="G35" s="97">
        <f>VLOOKUP($B35,вспомогат!$B$2:$E$161,4,0)*G$2+G$67</f>
        <v>226.6</v>
      </c>
      <c r="H35" s="97">
        <f>VLOOKUP($B35,вспомогат!$B$2:$E$161,4,0)*H$2+H$67</f>
        <v>410.2</v>
      </c>
      <c r="I35" s="97">
        <f>VLOOKUP($B35,вспомогат!$B$2:$E$161,4,0)*I$2+I$67</f>
        <v>593.79999999999995</v>
      </c>
      <c r="J35" s="97">
        <f>VLOOKUP($B35,вспомогат!$B$2:$E$161,4,0)*J$2+J$67</f>
        <v>777.4</v>
      </c>
      <c r="K35" s="97">
        <f>VLOOKUP($B35,вспомогат!$B$2:$E$161,4,0)*K$2+K$67</f>
        <v>911</v>
      </c>
      <c r="L35" s="97">
        <f>VLOOKUP($B35,вспомогат!$B$2:$E$161,4,0)*L$2+L$67</f>
        <v>1094.5999999999999</v>
      </c>
      <c r="M35" s="97">
        <f>VLOOKUP($B35,вспомогат!$B$2:$E$161,4,0)*M$2+M$67</f>
        <v>1278.1999999999998</v>
      </c>
      <c r="N35" s="97">
        <f>VLOOKUP($B35,вспомогат!$B$2:$E$161,4,0)*N$2+N$67</f>
        <v>1461.8</v>
      </c>
      <c r="O35" s="97">
        <f>VLOOKUP($B35,вспомогат!$B$2:$E$161,4,0)*O$2+O$67</f>
        <v>1645.4</v>
      </c>
      <c r="P35" s="97">
        <f>VLOOKUP($B35,вспомогат!$B$2:$E$161,4,0)*P$2+P$67</f>
        <v>1829</v>
      </c>
      <c r="Q35" s="97">
        <f>VLOOKUP($B35,вспомогат!$B$2:$E$161,4,0)*Q$2+Q$67</f>
        <v>1962.6</v>
      </c>
      <c r="R35" s="97">
        <f>VLOOKUP($B35,вспомогат!$B$2:$E$161,4,0)*R$2+R$67</f>
        <v>2146.1999999999998</v>
      </c>
      <c r="S35" s="97">
        <f>VLOOKUP($B35,вспомогат!$B$2:$E$161,4,0)*S$2+S$67</f>
        <v>2329.8000000000002</v>
      </c>
      <c r="T35" s="97">
        <f>VLOOKUP($B35,вспомогат!$B$2:$E$161,4,0)*T$2+T$67</f>
        <v>2513.3999999999996</v>
      </c>
      <c r="U35" s="97">
        <f>VLOOKUP($B35,вспомогат!$B$2:$E$161,4,0)*U$2+U$67</f>
        <v>2697</v>
      </c>
      <c r="V35" s="97">
        <f>VLOOKUP($B35,вспомогат!$B$2:$E$161,4,0)*V$2+V$67</f>
        <v>2880.6</v>
      </c>
      <c r="W35" s="97">
        <f>VLOOKUP($B35,вспомогат!$B$2:$E$161,4,0)*W$2+W$67</f>
        <v>3064.2</v>
      </c>
      <c r="X35" s="97">
        <f>VLOOKUP($B35,вспомогат!$B$2:$E$161,4,0)*X$2+X$67</f>
        <v>3247.8</v>
      </c>
      <c r="Y35" s="97">
        <f>VLOOKUP($B35,вспомогат!$B$2:$E$161,4,0)*Y$2+Y$67</f>
        <v>3431.3999999999996</v>
      </c>
      <c r="Z35" s="97">
        <f>VLOOKUP($B35,вспомогат!$B$2:$E$161,4,0)*Z$2+Z$67</f>
        <v>3615</v>
      </c>
    </row>
    <row r="36" spans="2:26">
      <c r="B36" s="88" t="s">
        <v>47</v>
      </c>
      <c r="C36" s="88" t="s">
        <v>39</v>
      </c>
      <c r="D36" s="89" t="s">
        <v>9</v>
      </c>
      <c r="E36" s="94"/>
      <c r="F36" s="95"/>
      <c r="G36" s="97">
        <f>VLOOKUP($B36,вспомогат!$B$2:$E$161,4,0)*G$2+G$67</f>
        <v>226.6</v>
      </c>
      <c r="H36" s="97">
        <f>VLOOKUP($B36,вспомогат!$B$2:$E$161,4,0)*H$2+H$67</f>
        <v>410.2</v>
      </c>
      <c r="I36" s="97">
        <f>VLOOKUP($B36,вспомогат!$B$2:$E$161,4,0)*I$2+I$67</f>
        <v>593.79999999999995</v>
      </c>
      <c r="J36" s="97">
        <f>VLOOKUP($B36,вспомогат!$B$2:$E$161,4,0)*J$2+J$67</f>
        <v>777.4</v>
      </c>
      <c r="K36" s="97">
        <f>VLOOKUP($B36,вспомогат!$B$2:$E$161,4,0)*K$2+K$67</f>
        <v>911</v>
      </c>
      <c r="L36" s="97">
        <f>VLOOKUP($B36,вспомогат!$B$2:$E$161,4,0)*L$2+L$67</f>
        <v>1094.5999999999999</v>
      </c>
      <c r="M36" s="97">
        <f>VLOOKUP($B36,вспомогат!$B$2:$E$161,4,0)*M$2+M$67</f>
        <v>1278.1999999999998</v>
      </c>
      <c r="N36" s="97">
        <f>VLOOKUP($B36,вспомогат!$B$2:$E$161,4,0)*N$2+N$67</f>
        <v>1461.8</v>
      </c>
      <c r="O36" s="97">
        <f>VLOOKUP($B36,вспомогат!$B$2:$E$161,4,0)*O$2+O$67</f>
        <v>1645.4</v>
      </c>
      <c r="P36" s="97">
        <f>VLOOKUP($B36,вспомогат!$B$2:$E$161,4,0)*P$2+P$67</f>
        <v>1829</v>
      </c>
      <c r="Q36" s="97">
        <f>VLOOKUP($B36,вспомогат!$B$2:$E$161,4,0)*Q$2+Q$67</f>
        <v>1962.6</v>
      </c>
      <c r="R36" s="97">
        <f>VLOOKUP($B36,вспомогат!$B$2:$E$161,4,0)*R$2+R$67</f>
        <v>2146.1999999999998</v>
      </c>
      <c r="S36" s="97">
        <f>VLOOKUP($B36,вспомогат!$B$2:$E$161,4,0)*S$2+S$67</f>
        <v>2329.8000000000002</v>
      </c>
      <c r="T36" s="97">
        <f>VLOOKUP($B36,вспомогат!$B$2:$E$161,4,0)*T$2+T$67</f>
        <v>2513.3999999999996</v>
      </c>
      <c r="U36" s="97">
        <f>VLOOKUP($B36,вспомогат!$B$2:$E$161,4,0)*U$2+U$67</f>
        <v>2697</v>
      </c>
      <c r="V36" s="97">
        <f>VLOOKUP($B36,вспомогат!$B$2:$E$161,4,0)*V$2+V$67</f>
        <v>2880.6</v>
      </c>
      <c r="W36" s="97">
        <f>VLOOKUP($B36,вспомогат!$B$2:$E$161,4,0)*W$2+W$67</f>
        <v>3064.2</v>
      </c>
      <c r="X36" s="97">
        <f>VLOOKUP($B36,вспомогат!$B$2:$E$161,4,0)*X$2+X$67</f>
        <v>3247.8</v>
      </c>
      <c r="Y36" s="97">
        <f>VLOOKUP($B36,вспомогат!$B$2:$E$161,4,0)*Y$2+Y$67</f>
        <v>3431.3999999999996</v>
      </c>
      <c r="Z36" s="97">
        <f>VLOOKUP($B36,вспомогат!$B$2:$E$161,4,0)*Z$2+Z$67</f>
        <v>3615</v>
      </c>
    </row>
    <row r="37" spans="2:26">
      <c r="B37" s="88" t="s">
        <v>48</v>
      </c>
      <c r="C37" s="88" t="s">
        <v>39</v>
      </c>
      <c r="D37" s="89" t="s">
        <v>9</v>
      </c>
      <c r="E37" s="94"/>
      <c r="F37" s="95"/>
      <c r="G37" s="97">
        <f>VLOOKUP($B37,вспомогат!$B$2:$E$161,4,0)*G$2+G$67</f>
        <v>226.6</v>
      </c>
      <c r="H37" s="97">
        <f>VLOOKUP($B37,вспомогат!$B$2:$E$161,4,0)*H$2+H$67</f>
        <v>410.2</v>
      </c>
      <c r="I37" s="97">
        <f>VLOOKUP($B37,вспомогат!$B$2:$E$161,4,0)*I$2+I$67</f>
        <v>593.79999999999995</v>
      </c>
      <c r="J37" s="97">
        <f>VLOOKUP($B37,вспомогат!$B$2:$E$161,4,0)*J$2+J$67</f>
        <v>777.4</v>
      </c>
      <c r="K37" s="97">
        <f>VLOOKUP($B37,вспомогат!$B$2:$E$161,4,0)*K$2+K$67</f>
        <v>911</v>
      </c>
      <c r="L37" s="97">
        <f>VLOOKUP($B37,вспомогат!$B$2:$E$161,4,0)*L$2+L$67</f>
        <v>1094.5999999999999</v>
      </c>
      <c r="M37" s="97">
        <f>VLOOKUP($B37,вспомогат!$B$2:$E$161,4,0)*M$2+M$67</f>
        <v>1278.1999999999998</v>
      </c>
      <c r="N37" s="97">
        <f>VLOOKUP($B37,вспомогат!$B$2:$E$161,4,0)*N$2+N$67</f>
        <v>1461.8</v>
      </c>
      <c r="O37" s="97">
        <f>VLOOKUP($B37,вспомогат!$B$2:$E$161,4,0)*O$2+O$67</f>
        <v>1645.4</v>
      </c>
      <c r="P37" s="97">
        <f>VLOOKUP($B37,вспомогат!$B$2:$E$161,4,0)*P$2+P$67</f>
        <v>1829</v>
      </c>
      <c r="Q37" s="97">
        <f>VLOOKUP($B37,вспомогат!$B$2:$E$161,4,0)*Q$2+Q$67</f>
        <v>1962.6</v>
      </c>
      <c r="R37" s="97">
        <f>VLOOKUP($B37,вспомогат!$B$2:$E$161,4,0)*R$2+R$67</f>
        <v>2146.1999999999998</v>
      </c>
      <c r="S37" s="97">
        <f>VLOOKUP($B37,вспомогат!$B$2:$E$161,4,0)*S$2+S$67</f>
        <v>2329.8000000000002</v>
      </c>
      <c r="T37" s="97">
        <f>VLOOKUP($B37,вспомогат!$B$2:$E$161,4,0)*T$2+T$67</f>
        <v>2513.3999999999996</v>
      </c>
      <c r="U37" s="97">
        <f>VLOOKUP($B37,вспомогат!$B$2:$E$161,4,0)*U$2+U$67</f>
        <v>2697</v>
      </c>
      <c r="V37" s="97">
        <f>VLOOKUP($B37,вспомогат!$B$2:$E$161,4,0)*V$2+V$67</f>
        <v>2880.6</v>
      </c>
      <c r="W37" s="97">
        <f>VLOOKUP($B37,вспомогат!$B$2:$E$161,4,0)*W$2+W$67</f>
        <v>3064.2</v>
      </c>
      <c r="X37" s="97">
        <f>VLOOKUP($B37,вспомогат!$B$2:$E$161,4,0)*X$2+X$67</f>
        <v>3247.8</v>
      </c>
      <c r="Y37" s="97">
        <f>VLOOKUP($B37,вспомогат!$B$2:$E$161,4,0)*Y$2+Y$67</f>
        <v>3431.3999999999996</v>
      </c>
      <c r="Z37" s="97">
        <f>VLOOKUP($B37,вспомогат!$B$2:$E$161,4,0)*Z$2+Z$67</f>
        <v>3615</v>
      </c>
    </row>
    <row r="38" spans="2:26">
      <c r="B38" s="88" t="s">
        <v>49</v>
      </c>
      <c r="C38" s="88" t="s">
        <v>39</v>
      </c>
      <c r="D38" s="89" t="s">
        <v>9</v>
      </c>
      <c r="E38" s="94"/>
      <c r="F38" s="95"/>
      <c r="G38" s="97">
        <f>VLOOKUP($B38,вспомогат!$B$2:$E$161,4,0)*G$2+G$67</f>
        <v>173.6</v>
      </c>
      <c r="H38" s="97">
        <f>VLOOKUP($B38,вспомогат!$B$2:$E$161,4,0)*H$2+H$67</f>
        <v>304.2</v>
      </c>
      <c r="I38" s="97">
        <f>VLOOKUP($B38,вспомогат!$B$2:$E$161,4,0)*I$2+I$67</f>
        <v>434.79999999999995</v>
      </c>
      <c r="J38" s="97">
        <f>VLOOKUP($B38,вспомогат!$B$2:$E$161,4,0)*J$2+J$67</f>
        <v>565.4</v>
      </c>
      <c r="K38" s="97">
        <f>VLOOKUP($B38,вспомогат!$B$2:$E$161,4,0)*K$2+K$67</f>
        <v>646</v>
      </c>
      <c r="L38" s="97">
        <f>VLOOKUP($B38,вспомогат!$B$2:$E$161,4,0)*L$2+L$67</f>
        <v>776.59999999999991</v>
      </c>
      <c r="M38" s="97">
        <f>VLOOKUP($B38,вспомогат!$B$2:$E$161,4,0)*M$2+M$67</f>
        <v>907.19999999999993</v>
      </c>
      <c r="N38" s="97">
        <f>VLOOKUP($B38,вспомогат!$B$2:$E$161,4,0)*N$2+N$67</f>
        <v>1037.8</v>
      </c>
      <c r="O38" s="97">
        <f>VLOOKUP($B38,вспомогат!$B$2:$E$161,4,0)*O$2+O$67</f>
        <v>1168.4000000000001</v>
      </c>
      <c r="P38" s="97">
        <f>VLOOKUP($B38,вспомогат!$B$2:$E$161,4,0)*P$2+P$67</f>
        <v>1299</v>
      </c>
      <c r="Q38" s="97">
        <f>VLOOKUP($B38,вспомогат!$B$2:$E$161,4,0)*Q$2+Q$67</f>
        <v>1379.6</v>
      </c>
      <c r="R38" s="97">
        <f>VLOOKUP($B38,вспомогат!$B$2:$E$161,4,0)*R$2+R$67</f>
        <v>1510.1999999999998</v>
      </c>
      <c r="S38" s="97">
        <f>VLOOKUP($B38,вспомогат!$B$2:$E$161,4,0)*S$2+S$67</f>
        <v>1640.8</v>
      </c>
      <c r="T38" s="97">
        <f>VLOOKUP($B38,вспомогат!$B$2:$E$161,4,0)*T$2+T$67</f>
        <v>1771.3999999999999</v>
      </c>
      <c r="U38" s="97">
        <f>VLOOKUP($B38,вспомогат!$B$2:$E$161,4,0)*U$2+U$67</f>
        <v>1902</v>
      </c>
      <c r="V38" s="97">
        <f>VLOOKUP($B38,вспомогат!$B$2:$E$161,4,0)*V$2+V$67</f>
        <v>2032.6</v>
      </c>
      <c r="W38" s="97">
        <f>VLOOKUP($B38,вспомогат!$B$2:$E$161,4,0)*W$2+W$67</f>
        <v>2163.1999999999998</v>
      </c>
      <c r="X38" s="97">
        <f>VLOOKUP($B38,вспомогат!$B$2:$E$161,4,0)*X$2+X$67</f>
        <v>2293.8000000000002</v>
      </c>
      <c r="Y38" s="97">
        <f>VLOOKUP($B38,вспомогат!$B$2:$E$161,4,0)*Y$2+Y$67</f>
        <v>2424.3999999999996</v>
      </c>
      <c r="Z38" s="97">
        <f>VLOOKUP($B38,вспомогат!$B$2:$E$161,4,0)*Z$2+Z$67</f>
        <v>2555</v>
      </c>
    </row>
    <row r="39" spans="2:26">
      <c r="B39" s="88" t="s">
        <v>50</v>
      </c>
      <c r="C39" s="88" t="s">
        <v>39</v>
      </c>
      <c r="D39" s="89" t="s">
        <v>9</v>
      </c>
      <c r="E39" s="94"/>
      <c r="F39" s="95"/>
      <c r="G39" s="97">
        <f>VLOOKUP($B39,вспомогат!$B$2:$E$161,4,0)*G$2+G$67</f>
        <v>215.6</v>
      </c>
      <c r="H39" s="97">
        <f>VLOOKUP($B39,вспомогат!$B$2:$E$161,4,0)*H$2+H$67</f>
        <v>388.2</v>
      </c>
      <c r="I39" s="97">
        <f>VLOOKUP($B39,вспомогат!$B$2:$E$161,4,0)*I$2+I$67</f>
        <v>560.79999999999995</v>
      </c>
      <c r="J39" s="97">
        <f>VLOOKUP($B39,вспомогат!$B$2:$E$161,4,0)*J$2+J$67</f>
        <v>733.4</v>
      </c>
      <c r="K39" s="97">
        <f>VLOOKUP($B39,вспомогат!$B$2:$E$161,4,0)*K$2+K$67</f>
        <v>856</v>
      </c>
      <c r="L39" s="97">
        <f>VLOOKUP($B39,вспомогат!$B$2:$E$161,4,0)*L$2+L$67</f>
        <v>1028.5999999999999</v>
      </c>
      <c r="M39" s="97">
        <f>VLOOKUP($B39,вспомогат!$B$2:$E$161,4,0)*M$2+M$67</f>
        <v>1201.1999999999998</v>
      </c>
      <c r="N39" s="97">
        <f>VLOOKUP($B39,вспомогат!$B$2:$E$161,4,0)*N$2+N$67</f>
        <v>1373.8</v>
      </c>
      <c r="O39" s="97">
        <f>VLOOKUP($B39,вспомогат!$B$2:$E$161,4,0)*O$2+O$67</f>
        <v>1546.4</v>
      </c>
      <c r="P39" s="97">
        <f>VLOOKUP($B39,вспомогат!$B$2:$E$161,4,0)*P$2+P$67</f>
        <v>1719</v>
      </c>
      <c r="Q39" s="97">
        <f>VLOOKUP($B39,вспомогат!$B$2:$E$161,4,0)*Q$2+Q$67</f>
        <v>1841.6</v>
      </c>
      <c r="R39" s="97">
        <f>VLOOKUP($B39,вспомогат!$B$2:$E$161,4,0)*R$2+R$67</f>
        <v>2014.1999999999998</v>
      </c>
      <c r="S39" s="97">
        <f>VLOOKUP($B39,вспомогат!$B$2:$E$161,4,0)*S$2+S$67</f>
        <v>2186.8000000000002</v>
      </c>
      <c r="T39" s="97">
        <f>VLOOKUP($B39,вспомогат!$B$2:$E$161,4,0)*T$2+T$67</f>
        <v>2359.3999999999996</v>
      </c>
      <c r="U39" s="97">
        <f>VLOOKUP($B39,вспомогат!$B$2:$E$161,4,0)*U$2+U$67</f>
        <v>2532</v>
      </c>
      <c r="V39" s="97">
        <f>VLOOKUP($B39,вспомогат!$B$2:$E$161,4,0)*V$2+V$67</f>
        <v>2704.6</v>
      </c>
      <c r="W39" s="97">
        <f>VLOOKUP($B39,вспомогат!$B$2:$E$161,4,0)*W$2+W$67</f>
        <v>2877.2</v>
      </c>
      <c r="X39" s="97">
        <f>VLOOKUP($B39,вспомогат!$B$2:$E$161,4,0)*X$2+X$67</f>
        <v>3049.8</v>
      </c>
      <c r="Y39" s="97">
        <f>VLOOKUP($B39,вспомогат!$B$2:$E$161,4,0)*Y$2+Y$67</f>
        <v>3222.3999999999996</v>
      </c>
      <c r="Z39" s="97">
        <f>VLOOKUP($B39,вспомогат!$B$2:$E$161,4,0)*Z$2+Z$67</f>
        <v>3395</v>
      </c>
    </row>
    <row r="40" spans="2:26">
      <c r="B40" s="88" t="s">
        <v>51</v>
      </c>
      <c r="C40" s="88" t="s">
        <v>39</v>
      </c>
      <c r="D40" s="89" t="s">
        <v>9</v>
      </c>
      <c r="E40" s="94"/>
      <c r="F40" s="95"/>
      <c r="G40" s="97">
        <f>VLOOKUP($B40,вспомогат!$B$2:$E$161,4,0)*G$2+G$67</f>
        <v>185.6</v>
      </c>
      <c r="H40" s="97">
        <f>VLOOKUP($B40,вспомогат!$B$2:$E$161,4,0)*H$2+H$67</f>
        <v>328.2</v>
      </c>
      <c r="I40" s="97">
        <f>VLOOKUP($B40,вспомогат!$B$2:$E$161,4,0)*I$2+I$67</f>
        <v>470.79999999999995</v>
      </c>
      <c r="J40" s="97">
        <f>VLOOKUP($B40,вспомогат!$B$2:$E$161,4,0)*J$2+J$67</f>
        <v>613.4</v>
      </c>
      <c r="K40" s="97">
        <f>VLOOKUP($B40,вспомогат!$B$2:$E$161,4,0)*K$2+K$67</f>
        <v>706</v>
      </c>
      <c r="L40" s="97">
        <f>VLOOKUP($B40,вспомогат!$B$2:$E$161,4,0)*L$2+L$67</f>
        <v>848.59999999999991</v>
      </c>
      <c r="M40" s="97">
        <f>VLOOKUP($B40,вспомогат!$B$2:$E$161,4,0)*M$2+M$67</f>
        <v>991.19999999999993</v>
      </c>
      <c r="N40" s="97">
        <f>VLOOKUP($B40,вспомогат!$B$2:$E$161,4,0)*N$2+N$67</f>
        <v>1133.8</v>
      </c>
      <c r="O40" s="97">
        <f>VLOOKUP($B40,вспомогат!$B$2:$E$161,4,0)*O$2+O$67</f>
        <v>1276.4000000000001</v>
      </c>
      <c r="P40" s="97">
        <f>VLOOKUP($B40,вспомогат!$B$2:$E$161,4,0)*P$2+P$67</f>
        <v>1419</v>
      </c>
      <c r="Q40" s="97">
        <f>VLOOKUP($B40,вспомогат!$B$2:$E$161,4,0)*Q$2+Q$67</f>
        <v>1511.6</v>
      </c>
      <c r="R40" s="97">
        <f>VLOOKUP($B40,вспомогат!$B$2:$E$161,4,0)*R$2+R$67</f>
        <v>1654.1999999999998</v>
      </c>
      <c r="S40" s="97">
        <f>VLOOKUP($B40,вспомогат!$B$2:$E$161,4,0)*S$2+S$67</f>
        <v>1796.8</v>
      </c>
      <c r="T40" s="97">
        <f>VLOOKUP($B40,вспомогат!$B$2:$E$161,4,0)*T$2+T$67</f>
        <v>1939.3999999999999</v>
      </c>
      <c r="U40" s="97">
        <f>VLOOKUP($B40,вспомогат!$B$2:$E$161,4,0)*U$2+U$67</f>
        <v>2082</v>
      </c>
      <c r="V40" s="97">
        <f>VLOOKUP($B40,вспомогат!$B$2:$E$161,4,0)*V$2+V$67</f>
        <v>2224.6</v>
      </c>
      <c r="W40" s="97">
        <f>VLOOKUP($B40,вспомогат!$B$2:$E$161,4,0)*W$2+W$67</f>
        <v>2367.1999999999998</v>
      </c>
      <c r="X40" s="97">
        <f>VLOOKUP($B40,вспомогат!$B$2:$E$161,4,0)*X$2+X$67</f>
        <v>2509.8000000000002</v>
      </c>
      <c r="Y40" s="97">
        <f>VLOOKUP($B40,вспомогат!$B$2:$E$161,4,0)*Y$2+Y$67</f>
        <v>2652.3999999999996</v>
      </c>
      <c r="Z40" s="97">
        <f>VLOOKUP($B40,вспомогат!$B$2:$E$161,4,0)*Z$2+Z$67</f>
        <v>2795</v>
      </c>
    </row>
    <row r="41" spans="2:26">
      <c r="B41" s="88" t="s">
        <v>52</v>
      </c>
      <c r="C41" s="88" t="s">
        <v>53</v>
      </c>
      <c r="D41" s="89" t="s">
        <v>9</v>
      </c>
      <c r="E41" s="94"/>
      <c r="F41" s="95"/>
      <c r="G41" s="97">
        <f>VLOOKUP($B41,вспомогат!$B$2:$E$161,4,0)*G$2+G$67</f>
        <v>170.6</v>
      </c>
      <c r="H41" s="97">
        <f>VLOOKUP($B41,вспомогат!$B$2:$E$161,4,0)*H$2+H$67</f>
        <v>298.2</v>
      </c>
      <c r="I41" s="97">
        <f>VLOOKUP($B41,вспомогат!$B$2:$E$161,4,0)*I$2+I$67</f>
        <v>425.79999999999995</v>
      </c>
      <c r="J41" s="97">
        <f>VLOOKUP($B41,вспомогат!$B$2:$E$161,4,0)*J$2+J$67</f>
        <v>553.4</v>
      </c>
      <c r="K41" s="97">
        <f>VLOOKUP($B41,вспомогат!$B$2:$E$161,4,0)*K$2+K$67</f>
        <v>631</v>
      </c>
      <c r="L41" s="97">
        <f>VLOOKUP($B41,вспомогат!$B$2:$E$161,4,0)*L$2+L$67</f>
        <v>758.59999999999991</v>
      </c>
      <c r="M41" s="97">
        <f>VLOOKUP($B41,вспомогат!$B$2:$E$161,4,0)*M$2+M$67</f>
        <v>886.19999999999993</v>
      </c>
      <c r="N41" s="97">
        <f>VLOOKUP($B41,вспомогат!$B$2:$E$161,4,0)*N$2+N$67</f>
        <v>1013.8</v>
      </c>
      <c r="O41" s="97">
        <f>VLOOKUP($B41,вспомогат!$B$2:$E$161,4,0)*O$2+O$67</f>
        <v>1141.4000000000001</v>
      </c>
      <c r="P41" s="97">
        <f>VLOOKUP($B41,вспомогат!$B$2:$E$161,4,0)*P$2+P$67</f>
        <v>1269</v>
      </c>
      <c r="Q41" s="97">
        <f>VLOOKUP($B41,вспомогат!$B$2:$E$161,4,0)*Q$2+Q$67</f>
        <v>1346.6</v>
      </c>
      <c r="R41" s="97">
        <f>VLOOKUP($B41,вспомогат!$B$2:$E$161,4,0)*R$2+R$67</f>
        <v>1474.1999999999998</v>
      </c>
      <c r="S41" s="97">
        <f>VLOOKUP($B41,вспомогат!$B$2:$E$161,4,0)*S$2+S$67</f>
        <v>1601.8</v>
      </c>
      <c r="T41" s="97">
        <f>VLOOKUP($B41,вспомогат!$B$2:$E$161,4,0)*T$2+T$67</f>
        <v>1729.3999999999999</v>
      </c>
      <c r="U41" s="97">
        <f>VLOOKUP($B41,вспомогат!$B$2:$E$161,4,0)*U$2+U$67</f>
        <v>1857</v>
      </c>
      <c r="V41" s="97">
        <f>VLOOKUP($B41,вспомогат!$B$2:$E$161,4,0)*V$2+V$67</f>
        <v>1984.6</v>
      </c>
      <c r="W41" s="97">
        <f>VLOOKUP($B41,вспомогат!$B$2:$E$161,4,0)*W$2+W$67</f>
        <v>2112.1999999999998</v>
      </c>
      <c r="X41" s="97">
        <f>VLOOKUP($B41,вспомогат!$B$2:$E$161,4,0)*X$2+X$67</f>
        <v>2239.8000000000002</v>
      </c>
      <c r="Y41" s="97">
        <f>VLOOKUP($B41,вспомогат!$B$2:$E$161,4,0)*Y$2+Y$67</f>
        <v>2367.3999999999996</v>
      </c>
      <c r="Z41" s="97">
        <f>VLOOKUP($B41,вспомогат!$B$2:$E$161,4,0)*Z$2+Z$67</f>
        <v>2495</v>
      </c>
    </row>
    <row r="42" spans="2:26">
      <c r="B42" s="88" t="s">
        <v>54</v>
      </c>
      <c r="C42" s="88" t="s">
        <v>53</v>
      </c>
      <c r="D42" s="89" t="s">
        <v>9</v>
      </c>
      <c r="E42" s="94"/>
      <c r="F42" s="95"/>
      <c r="G42" s="97">
        <f>VLOOKUP($B42,вспомогат!$B$2:$E$161,4,0)*G$2+G$67</f>
        <v>170.6</v>
      </c>
      <c r="H42" s="97">
        <f>VLOOKUP($B42,вспомогат!$B$2:$E$161,4,0)*H$2+H$67</f>
        <v>298.2</v>
      </c>
      <c r="I42" s="97">
        <f>VLOOKUP($B42,вспомогат!$B$2:$E$161,4,0)*I$2+I$67</f>
        <v>425.79999999999995</v>
      </c>
      <c r="J42" s="97">
        <f>VLOOKUP($B42,вспомогат!$B$2:$E$161,4,0)*J$2+J$67</f>
        <v>553.4</v>
      </c>
      <c r="K42" s="97">
        <f>VLOOKUP($B42,вспомогат!$B$2:$E$161,4,0)*K$2+K$67</f>
        <v>631</v>
      </c>
      <c r="L42" s="97">
        <f>VLOOKUP($B42,вспомогат!$B$2:$E$161,4,0)*L$2+L$67</f>
        <v>758.59999999999991</v>
      </c>
      <c r="M42" s="97">
        <f>VLOOKUP($B42,вспомогат!$B$2:$E$161,4,0)*M$2+M$67</f>
        <v>886.19999999999993</v>
      </c>
      <c r="N42" s="97">
        <f>VLOOKUP($B42,вспомогат!$B$2:$E$161,4,0)*N$2+N$67</f>
        <v>1013.8</v>
      </c>
      <c r="O42" s="97">
        <f>VLOOKUP($B42,вспомогат!$B$2:$E$161,4,0)*O$2+O$67</f>
        <v>1141.4000000000001</v>
      </c>
      <c r="P42" s="97">
        <f>VLOOKUP($B42,вспомогат!$B$2:$E$161,4,0)*P$2+P$67</f>
        <v>1269</v>
      </c>
      <c r="Q42" s="97">
        <f>VLOOKUP($B42,вспомогат!$B$2:$E$161,4,0)*Q$2+Q$67</f>
        <v>1346.6</v>
      </c>
      <c r="R42" s="97">
        <f>VLOOKUP($B42,вспомогат!$B$2:$E$161,4,0)*R$2+R$67</f>
        <v>1474.1999999999998</v>
      </c>
      <c r="S42" s="97">
        <f>VLOOKUP($B42,вспомогат!$B$2:$E$161,4,0)*S$2+S$67</f>
        <v>1601.8</v>
      </c>
      <c r="T42" s="97">
        <f>VLOOKUP($B42,вспомогат!$B$2:$E$161,4,0)*T$2+T$67</f>
        <v>1729.3999999999999</v>
      </c>
      <c r="U42" s="97">
        <f>VLOOKUP($B42,вспомогат!$B$2:$E$161,4,0)*U$2+U$67</f>
        <v>1857</v>
      </c>
      <c r="V42" s="97">
        <f>VLOOKUP($B42,вспомогат!$B$2:$E$161,4,0)*V$2+V$67</f>
        <v>1984.6</v>
      </c>
      <c r="W42" s="97">
        <f>VLOOKUP($B42,вспомогат!$B$2:$E$161,4,0)*W$2+W$67</f>
        <v>2112.1999999999998</v>
      </c>
      <c r="X42" s="97">
        <f>VLOOKUP($B42,вспомогат!$B$2:$E$161,4,0)*X$2+X$67</f>
        <v>2239.8000000000002</v>
      </c>
      <c r="Y42" s="97">
        <f>VLOOKUP($B42,вспомогат!$B$2:$E$161,4,0)*Y$2+Y$67</f>
        <v>2367.3999999999996</v>
      </c>
      <c r="Z42" s="97">
        <f>VLOOKUP($B42,вспомогат!$B$2:$E$161,4,0)*Z$2+Z$67</f>
        <v>2495</v>
      </c>
    </row>
    <row r="43" spans="2:26">
      <c r="B43" s="88" t="s">
        <v>55</v>
      </c>
      <c r="C43" s="88" t="s">
        <v>53</v>
      </c>
      <c r="D43" s="89" t="s">
        <v>9</v>
      </c>
      <c r="E43" s="94"/>
      <c r="F43" s="95"/>
      <c r="G43" s="97">
        <f>VLOOKUP($B43,вспомогат!$B$2:$E$161,4,0)*G$2+G$67</f>
        <v>170.6</v>
      </c>
      <c r="H43" s="97">
        <f>VLOOKUP($B43,вспомогат!$B$2:$E$161,4,0)*H$2+H$67</f>
        <v>298.2</v>
      </c>
      <c r="I43" s="97">
        <f>VLOOKUP($B43,вспомогат!$B$2:$E$161,4,0)*I$2+I$67</f>
        <v>425.79999999999995</v>
      </c>
      <c r="J43" s="97">
        <f>VLOOKUP($B43,вспомогат!$B$2:$E$161,4,0)*J$2+J$67</f>
        <v>553.4</v>
      </c>
      <c r="K43" s="97">
        <f>VLOOKUP($B43,вспомогат!$B$2:$E$161,4,0)*K$2+K$67</f>
        <v>631</v>
      </c>
      <c r="L43" s="97">
        <f>VLOOKUP($B43,вспомогат!$B$2:$E$161,4,0)*L$2+L$67</f>
        <v>758.59999999999991</v>
      </c>
      <c r="M43" s="97">
        <f>VLOOKUP($B43,вспомогат!$B$2:$E$161,4,0)*M$2+M$67</f>
        <v>886.19999999999993</v>
      </c>
      <c r="N43" s="97">
        <f>VLOOKUP($B43,вспомогат!$B$2:$E$161,4,0)*N$2+N$67</f>
        <v>1013.8</v>
      </c>
      <c r="O43" s="97">
        <f>VLOOKUP($B43,вспомогат!$B$2:$E$161,4,0)*O$2+O$67</f>
        <v>1141.4000000000001</v>
      </c>
      <c r="P43" s="97">
        <f>VLOOKUP($B43,вспомогат!$B$2:$E$161,4,0)*P$2+P$67</f>
        <v>1269</v>
      </c>
      <c r="Q43" s="97">
        <f>VLOOKUP($B43,вспомогат!$B$2:$E$161,4,0)*Q$2+Q$67</f>
        <v>1346.6</v>
      </c>
      <c r="R43" s="97">
        <f>VLOOKUP($B43,вспомогат!$B$2:$E$161,4,0)*R$2+R$67</f>
        <v>1474.1999999999998</v>
      </c>
      <c r="S43" s="97">
        <f>VLOOKUP($B43,вспомогат!$B$2:$E$161,4,0)*S$2+S$67</f>
        <v>1601.8</v>
      </c>
      <c r="T43" s="97">
        <f>VLOOKUP($B43,вспомогат!$B$2:$E$161,4,0)*T$2+T$67</f>
        <v>1729.3999999999999</v>
      </c>
      <c r="U43" s="97">
        <f>VLOOKUP($B43,вспомогат!$B$2:$E$161,4,0)*U$2+U$67</f>
        <v>1857</v>
      </c>
      <c r="V43" s="97">
        <f>VLOOKUP($B43,вспомогат!$B$2:$E$161,4,0)*V$2+V$67</f>
        <v>1984.6</v>
      </c>
      <c r="W43" s="97">
        <f>VLOOKUP($B43,вспомогат!$B$2:$E$161,4,0)*W$2+W$67</f>
        <v>2112.1999999999998</v>
      </c>
      <c r="X43" s="97">
        <f>VLOOKUP($B43,вспомогат!$B$2:$E$161,4,0)*X$2+X$67</f>
        <v>2239.8000000000002</v>
      </c>
      <c r="Y43" s="97">
        <f>VLOOKUP($B43,вспомогат!$B$2:$E$161,4,0)*Y$2+Y$67</f>
        <v>2367.3999999999996</v>
      </c>
      <c r="Z43" s="97">
        <f>VLOOKUP($B43,вспомогат!$B$2:$E$161,4,0)*Z$2+Z$67</f>
        <v>2495</v>
      </c>
    </row>
    <row r="44" spans="2:26">
      <c r="B44" s="88" t="s">
        <v>56</v>
      </c>
      <c r="C44" s="88" t="s">
        <v>53</v>
      </c>
      <c r="D44" s="89" t="s">
        <v>9</v>
      </c>
      <c r="E44" s="94"/>
      <c r="F44" s="95"/>
      <c r="G44" s="97">
        <f>VLOOKUP($B44,вспомогат!$B$2:$E$161,4,0)*G$2+G$67</f>
        <v>170.6</v>
      </c>
      <c r="H44" s="97">
        <f>VLOOKUP($B44,вспомогат!$B$2:$E$161,4,0)*H$2+H$67</f>
        <v>298.2</v>
      </c>
      <c r="I44" s="97">
        <f>VLOOKUP($B44,вспомогат!$B$2:$E$161,4,0)*I$2+I$67</f>
        <v>425.79999999999995</v>
      </c>
      <c r="J44" s="97">
        <f>VLOOKUP($B44,вспомогат!$B$2:$E$161,4,0)*J$2+J$67</f>
        <v>553.4</v>
      </c>
      <c r="K44" s="97">
        <f>VLOOKUP($B44,вспомогат!$B$2:$E$161,4,0)*K$2+K$67</f>
        <v>631</v>
      </c>
      <c r="L44" s="97">
        <f>VLOOKUP($B44,вспомогат!$B$2:$E$161,4,0)*L$2+L$67</f>
        <v>758.59999999999991</v>
      </c>
      <c r="M44" s="97">
        <f>VLOOKUP($B44,вспомогат!$B$2:$E$161,4,0)*M$2+M$67</f>
        <v>886.19999999999993</v>
      </c>
      <c r="N44" s="97">
        <f>VLOOKUP($B44,вспомогат!$B$2:$E$161,4,0)*N$2+N$67</f>
        <v>1013.8</v>
      </c>
      <c r="O44" s="97">
        <f>VLOOKUP($B44,вспомогат!$B$2:$E$161,4,0)*O$2+O$67</f>
        <v>1141.4000000000001</v>
      </c>
      <c r="P44" s="97">
        <f>VLOOKUP($B44,вспомогат!$B$2:$E$161,4,0)*P$2+P$67</f>
        <v>1269</v>
      </c>
      <c r="Q44" s="97">
        <f>VLOOKUP($B44,вспомогат!$B$2:$E$161,4,0)*Q$2+Q$67</f>
        <v>1346.6</v>
      </c>
      <c r="R44" s="97">
        <f>VLOOKUP($B44,вспомогат!$B$2:$E$161,4,0)*R$2+R$67</f>
        <v>1474.1999999999998</v>
      </c>
      <c r="S44" s="97">
        <f>VLOOKUP($B44,вспомогат!$B$2:$E$161,4,0)*S$2+S$67</f>
        <v>1601.8</v>
      </c>
      <c r="T44" s="97">
        <f>VLOOKUP($B44,вспомогат!$B$2:$E$161,4,0)*T$2+T$67</f>
        <v>1729.3999999999999</v>
      </c>
      <c r="U44" s="97">
        <f>VLOOKUP($B44,вспомогат!$B$2:$E$161,4,0)*U$2+U$67</f>
        <v>1857</v>
      </c>
      <c r="V44" s="97">
        <f>VLOOKUP($B44,вспомогат!$B$2:$E$161,4,0)*V$2+V$67</f>
        <v>1984.6</v>
      </c>
      <c r="W44" s="97">
        <f>VLOOKUP($B44,вспомогат!$B$2:$E$161,4,0)*W$2+W$67</f>
        <v>2112.1999999999998</v>
      </c>
      <c r="X44" s="97">
        <f>VLOOKUP($B44,вспомогат!$B$2:$E$161,4,0)*X$2+X$67</f>
        <v>2239.8000000000002</v>
      </c>
      <c r="Y44" s="97">
        <f>VLOOKUP($B44,вспомогат!$B$2:$E$161,4,0)*Y$2+Y$67</f>
        <v>2367.3999999999996</v>
      </c>
      <c r="Z44" s="97">
        <f>VLOOKUP($B44,вспомогат!$B$2:$E$161,4,0)*Z$2+Z$67</f>
        <v>2495</v>
      </c>
    </row>
    <row r="45" spans="2:26">
      <c r="B45" s="88" t="s">
        <v>59</v>
      </c>
      <c r="C45" s="88" t="s">
        <v>60</v>
      </c>
      <c r="D45" s="89" t="s">
        <v>13</v>
      </c>
      <c r="E45" s="94"/>
      <c r="F45" s="95"/>
      <c r="G45" s="97">
        <f>VLOOKUP($B45,вспомогат!$B$2:$E$161,4,0)*G$2+G$27</f>
        <v>142.5090909090909</v>
      </c>
      <c r="H45" s="97">
        <f>VLOOKUP($B45,вспомогат!$B$2:$E$161,4,0)*H$2+H$27</f>
        <v>242.0181818181818</v>
      </c>
      <c r="I45" s="97">
        <f>VLOOKUP($B45,вспомогат!$B$2:$E$161,4,0)*I$2+I$27</f>
        <v>341.5272727272727</v>
      </c>
      <c r="J45" s="97">
        <f>VLOOKUP($B45,вспомогат!$B$2:$E$161,4,0)*J$2+J$27</f>
        <v>441.0363636363636</v>
      </c>
      <c r="K45" s="97">
        <f>VLOOKUP($B45,вспомогат!$B$2:$E$161,4,0)*K$2+K$27</f>
        <v>490.5454545454545</v>
      </c>
      <c r="L45" s="97">
        <f>VLOOKUP($B45,вспомогат!$B$2:$E$161,4,0)*L$2+L$27</f>
        <v>590.0545454545454</v>
      </c>
      <c r="M45" s="97">
        <f>VLOOKUP($B45,вспомогат!$B$2:$E$161,4,0)*M$2+M$27</f>
        <v>689.56363636363631</v>
      </c>
      <c r="N45" s="97">
        <f>VLOOKUP($B45,вспомогат!$B$2:$E$161,4,0)*N$2+N$27</f>
        <v>789.07272727272721</v>
      </c>
      <c r="O45" s="97">
        <f>VLOOKUP($B45,вспомогат!$B$2:$E$161,4,0)*O$2+O$27</f>
        <v>888.58181818181811</v>
      </c>
      <c r="P45" s="97">
        <f>VLOOKUP($B45,вспомогат!$B$2:$E$161,4,0)*P$2+P$27</f>
        <v>988.09090909090901</v>
      </c>
      <c r="Q45" s="97">
        <f>VLOOKUP($B45,вспомогат!$B$2:$E$161,4,0)*Q$2+Q$27</f>
        <v>1037.5999999999999</v>
      </c>
      <c r="R45" s="97">
        <f>VLOOKUP($B45,вспомогат!$B$2:$E$161,4,0)*R$2+R$27</f>
        <v>1137.1090909090908</v>
      </c>
      <c r="S45" s="97">
        <f>VLOOKUP($B45,вспомогат!$B$2:$E$161,4,0)*S$2+S$27</f>
        <v>1236.6181818181817</v>
      </c>
      <c r="T45" s="97">
        <f>VLOOKUP($B45,вспомогат!$B$2:$E$161,4,0)*T$2+T$27</f>
        <v>1336.1272727272726</v>
      </c>
      <c r="U45" s="97">
        <f>VLOOKUP($B45,вспомогат!$B$2:$E$161,4,0)*U$2+U$27</f>
        <v>1435.6363636363635</v>
      </c>
      <c r="V45" s="97">
        <f>VLOOKUP($B45,вспомогат!$B$2:$E$161,4,0)*V$2+V$27</f>
        <v>1535.1454545454544</v>
      </c>
      <c r="W45" s="97">
        <f>VLOOKUP($B45,вспомогат!$B$2:$E$161,4,0)*W$2+W$27</f>
        <v>1634.6545454545453</v>
      </c>
      <c r="X45" s="97">
        <f>VLOOKUP($B45,вспомогат!$B$2:$E$161,4,0)*X$2+X$27</f>
        <v>1734.1636363636362</v>
      </c>
      <c r="Y45" s="97">
        <f>VLOOKUP($B45,вспомогат!$B$2:$E$161,4,0)*Y$2+Y$27</f>
        <v>1833.6727272727271</v>
      </c>
      <c r="Z45" s="97">
        <f>VLOOKUP($B45,вспомогат!$B$2:$E$161,4,0)*Z$2+Z$27</f>
        <v>1933.181818181818</v>
      </c>
    </row>
    <row r="46" spans="2:26">
      <c r="B46" s="88" t="s">
        <v>61</v>
      </c>
      <c r="C46" s="88" t="s">
        <v>60</v>
      </c>
      <c r="D46" s="89" t="s">
        <v>13</v>
      </c>
      <c r="E46" s="94"/>
      <c r="F46" s="95"/>
      <c r="G46" s="97">
        <f>VLOOKUP($B46,вспомогат!$B$2:$E$161,4,0)*G$2+G$27</f>
        <v>142.5090909090909</v>
      </c>
      <c r="H46" s="97">
        <f>VLOOKUP($B46,вспомогат!$B$2:$E$161,4,0)*H$2+H$27</f>
        <v>242.0181818181818</v>
      </c>
      <c r="I46" s="97">
        <f>VLOOKUP($B46,вспомогат!$B$2:$E$161,4,0)*I$2+I$27</f>
        <v>341.5272727272727</v>
      </c>
      <c r="J46" s="97">
        <f>VLOOKUP($B46,вспомогат!$B$2:$E$161,4,0)*J$2+J$27</f>
        <v>441.0363636363636</v>
      </c>
      <c r="K46" s="97">
        <f>VLOOKUP($B46,вспомогат!$B$2:$E$161,4,0)*K$2+K$27</f>
        <v>490.5454545454545</v>
      </c>
      <c r="L46" s="97">
        <f>VLOOKUP($B46,вспомогат!$B$2:$E$161,4,0)*L$2+L$27</f>
        <v>590.0545454545454</v>
      </c>
      <c r="M46" s="97">
        <f>VLOOKUP($B46,вспомогат!$B$2:$E$161,4,0)*M$2+M$27</f>
        <v>689.56363636363631</v>
      </c>
      <c r="N46" s="97">
        <f>VLOOKUP($B46,вспомогат!$B$2:$E$161,4,0)*N$2+N$27</f>
        <v>789.07272727272721</v>
      </c>
      <c r="O46" s="97">
        <f>VLOOKUP($B46,вспомогат!$B$2:$E$161,4,0)*O$2+O$27</f>
        <v>888.58181818181811</v>
      </c>
      <c r="P46" s="97">
        <f>VLOOKUP($B46,вспомогат!$B$2:$E$161,4,0)*P$2+P$27</f>
        <v>988.09090909090901</v>
      </c>
      <c r="Q46" s="97">
        <f>VLOOKUP($B46,вспомогат!$B$2:$E$161,4,0)*Q$2+Q$27</f>
        <v>1037.5999999999999</v>
      </c>
      <c r="R46" s="97">
        <f>VLOOKUP($B46,вспомогат!$B$2:$E$161,4,0)*R$2+R$27</f>
        <v>1137.1090909090908</v>
      </c>
      <c r="S46" s="97">
        <f>VLOOKUP($B46,вспомогат!$B$2:$E$161,4,0)*S$2+S$27</f>
        <v>1236.6181818181817</v>
      </c>
      <c r="T46" s="97">
        <f>VLOOKUP($B46,вспомогат!$B$2:$E$161,4,0)*T$2+T$27</f>
        <v>1336.1272727272726</v>
      </c>
      <c r="U46" s="97">
        <f>VLOOKUP($B46,вспомогат!$B$2:$E$161,4,0)*U$2+U$27</f>
        <v>1435.6363636363635</v>
      </c>
      <c r="V46" s="97">
        <f>VLOOKUP($B46,вспомогат!$B$2:$E$161,4,0)*V$2+V$27</f>
        <v>1535.1454545454544</v>
      </c>
      <c r="W46" s="97">
        <f>VLOOKUP($B46,вспомогат!$B$2:$E$161,4,0)*W$2+W$27</f>
        <v>1634.6545454545453</v>
      </c>
      <c r="X46" s="97">
        <f>VLOOKUP($B46,вспомогат!$B$2:$E$161,4,0)*X$2+X$27</f>
        <v>1734.1636363636362</v>
      </c>
      <c r="Y46" s="97">
        <f>VLOOKUP($B46,вспомогат!$B$2:$E$161,4,0)*Y$2+Y$27</f>
        <v>1833.6727272727271</v>
      </c>
      <c r="Z46" s="97">
        <f>VLOOKUP($B46,вспомогат!$B$2:$E$161,4,0)*Z$2+Z$27</f>
        <v>1933.181818181818</v>
      </c>
    </row>
    <row r="47" spans="2:26">
      <c r="B47" s="88" t="s">
        <v>62</v>
      </c>
      <c r="C47" s="88" t="s">
        <v>60</v>
      </c>
      <c r="D47" s="89" t="s">
        <v>13</v>
      </c>
      <c r="E47" s="94"/>
      <c r="F47" s="95"/>
      <c r="G47" s="97">
        <f>VLOOKUP($B47,вспомогат!$B$2:$E$161,4,0)*G$2+G$27</f>
        <v>142.5090909090909</v>
      </c>
      <c r="H47" s="97">
        <f>VLOOKUP($B47,вспомогат!$B$2:$E$161,4,0)*H$2+H$27</f>
        <v>242.0181818181818</v>
      </c>
      <c r="I47" s="97">
        <f>VLOOKUP($B47,вспомогат!$B$2:$E$161,4,0)*I$2+I$27</f>
        <v>341.5272727272727</v>
      </c>
      <c r="J47" s="97">
        <f>VLOOKUP($B47,вспомогат!$B$2:$E$161,4,0)*J$2+J$27</f>
        <v>441.0363636363636</v>
      </c>
      <c r="K47" s="97">
        <f>VLOOKUP($B47,вспомогат!$B$2:$E$161,4,0)*K$2+K$27</f>
        <v>490.5454545454545</v>
      </c>
      <c r="L47" s="97">
        <f>VLOOKUP($B47,вспомогат!$B$2:$E$161,4,0)*L$2+L$27</f>
        <v>590.0545454545454</v>
      </c>
      <c r="M47" s="97">
        <f>VLOOKUP($B47,вспомогат!$B$2:$E$161,4,0)*M$2+M$27</f>
        <v>689.56363636363631</v>
      </c>
      <c r="N47" s="97">
        <f>VLOOKUP($B47,вспомогат!$B$2:$E$161,4,0)*N$2+N$27</f>
        <v>789.07272727272721</v>
      </c>
      <c r="O47" s="97">
        <f>VLOOKUP($B47,вспомогат!$B$2:$E$161,4,0)*O$2+O$27</f>
        <v>888.58181818181811</v>
      </c>
      <c r="P47" s="97">
        <f>VLOOKUP($B47,вспомогат!$B$2:$E$161,4,0)*P$2+P$27</f>
        <v>988.09090909090901</v>
      </c>
      <c r="Q47" s="97">
        <f>VLOOKUP($B47,вспомогат!$B$2:$E$161,4,0)*Q$2+Q$27</f>
        <v>1037.5999999999999</v>
      </c>
      <c r="R47" s="97">
        <f>VLOOKUP($B47,вспомогат!$B$2:$E$161,4,0)*R$2+R$27</f>
        <v>1137.1090909090908</v>
      </c>
      <c r="S47" s="97">
        <f>VLOOKUP($B47,вспомогат!$B$2:$E$161,4,0)*S$2+S$27</f>
        <v>1236.6181818181817</v>
      </c>
      <c r="T47" s="97">
        <f>VLOOKUP($B47,вспомогат!$B$2:$E$161,4,0)*T$2+T$27</f>
        <v>1336.1272727272726</v>
      </c>
      <c r="U47" s="97">
        <f>VLOOKUP($B47,вспомогат!$B$2:$E$161,4,0)*U$2+U$27</f>
        <v>1435.6363636363635</v>
      </c>
      <c r="V47" s="97">
        <f>VLOOKUP($B47,вспомогат!$B$2:$E$161,4,0)*V$2+V$27</f>
        <v>1535.1454545454544</v>
      </c>
      <c r="W47" s="97">
        <f>VLOOKUP($B47,вспомогат!$B$2:$E$161,4,0)*W$2+W$27</f>
        <v>1634.6545454545453</v>
      </c>
      <c r="X47" s="97">
        <f>VLOOKUP($B47,вспомогат!$B$2:$E$161,4,0)*X$2+X$27</f>
        <v>1734.1636363636362</v>
      </c>
      <c r="Y47" s="97">
        <f>VLOOKUP($B47,вспомогат!$B$2:$E$161,4,0)*Y$2+Y$27</f>
        <v>1833.6727272727271</v>
      </c>
      <c r="Z47" s="97">
        <f>VLOOKUP($B47,вспомогат!$B$2:$E$161,4,0)*Z$2+Z$27</f>
        <v>1933.181818181818</v>
      </c>
    </row>
    <row r="48" spans="2:26">
      <c r="B48" s="88" t="s">
        <v>63</v>
      </c>
      <c r="C48" s="88" t="s">
        <v>60</v>
      </c>
      <c r="D48" s="89" t="s">
        <v>13</v>
      </c>
      <c r="E48" s="94"/>
      <c r="F48" s="95"/>
      <c r="G48" s="97">
        <f>VLOOKUP($B48,вспомогат!$B$2:$E$161,4,0)*G$2+G$27</f>
        <v>142.5090909090909</v>
      </c>
      <c r="H48" s="97">
        <f>VLOOKUP($B48,вспомогат!$B$2:$E$161,4,0)*H$2+H$27</f>
        <v>242.0181818181818</v>
      </c>
      <c r="I48" s="97">
        <f>VLOOKUP($B48,вспомогат!$B$2:$E$161,4,0)*I$2+I$27</f>
        <v>341.5272727272727</v>
      </c>
      <c r="J48" s="97">
        <f>VLOOKUP($B48,вспомогат!$B$2:$E$161,4,0)*J$2+J$27</f>
        <v>441.0363636363636</v>
      </c>
      <c r="K48" s="97">
        <f>VLOOKUP($B48,вспомогат!$B$2:$E$161,4,0)*K$2+K$27</f>
        <v>490.5454545454545</v>
      </c>
      <c r="L48" s="97">
        <f>VLOOKUP($B48,вспомогат!$B$2:$E$161,4,0)*L$2+L$27</f>
        <v>590.0545454545454</v>
      </c>
      <c r="M48" s="97">
        <f>VLOOKUP($B48,вспомогат!$B$2:$E$161,4,0)*M$2+M$27</f>
        <v>689.56363636363631</v>
      </c>
      <c r="N48" s="97">
        <f>VLOOKUP($B48,вспомогат!$B$2:$E$161,4,0)*N$2+N$27</f>
        <v>789.07272727272721</v>
      </c>
      <c r="O48" s="97">
        <f>VLOOKUP($B48,вспомогат!$B$2:$E$161,4,0)*O$2+O$27</f>
        <v>888.58181818181811</v>
      </c>
      <c r="P48" s="97">
        <f>VLOOKUP($B48,вспомогат!$B$2:$E$161,4,0)*P$2+P$27</f>
        <v>988.09090909090901</v>
      </c>
      <c r="Q48" s="97">
        <f>VLOOKUP($B48,вспомогат!$B$2:$E$161,4,0)*Q$2+Q$27</f>
        <v>1037.5999999999999</v>
      </c>
      <c r="R48" s="97">
        <f>VLOOKUP($B48,вспомогат!$B$2:$E$161,4,0)*R$2+R$27</f>
        <v>1137.1090909090908</v>
      </c>
      <c r="S48" s="97">
        <f>VLOOKUP($B48,вспомогат!$B$2:$E$161,4,0)*S$2+S$27</f>
        <v>1236.6181818181817</v>
      </c>
      <c r="T48" s="97">
        <f>VLOOKUP($B48,вспомогат!$B$2:$E$161,4,0)*T$2+T$27</f>
        <v>1336.1272727272726</v>
      </c>
      <c r="U48" s="97">
        <f>VLOOKUP($B48,вспомогат!$B$2:$E$161,4,0)*U$2+U$27</f>
        <v>1435.6363636363635</v>
      </c>
      <c r="V48" s="97">
        <f>VLOOKUP($B48,вспомогат!$B$2:$E$161,4,0)*V$2+V$27</f>
        <v>1535.1454545454544</v>
      </c>
      <c r="W48" s="97">
        <f>VLOOKUP($B48,вспомогат!$B$2:$E$161,4,0)*W$2+W$27</f>
        <v>1634.6545454545453</v>
      </c>
      <c r="X48" s="97">
        <f>VLOOKUP($B48,вспомогат!$B$2:$E$161,4,0)*X$2+X$27</f>
        <v>1734.1636363636362</v>
      </c>
      <c r="Y48" s="97">
        <f>VLOOKUP($B48,вспомогат!$B$2:$E$161,4,0)*Y$2+Y$27</f>
        <v>1833.6727272727271</v>
      </c>
      <c r="Z48" s="97">
        <f>VLOOKUP($B48,вспомогат!$B$2:$E$161,4,0)*Z$2+Z$27</f>
        <v>1933.181818181818</v>
      </c>
    </row>
    <row r="49" spans="2:26">
      <c r="B49" s="88" t="s">
        <v>64</v>
      </c>
      <c r="C49" s="88" t="s">
        <v>60</v>
      </c>
      <c r="D49" s="89" t="s">
        <v>13</v>
      </c>
      <c r="E49" s="94"/>
      <c r="F49" s="95"/>
      <c r="G49" s="97">
        <f>VLOOKUP($B49,вспомогат!$B$2:$E$161,4,0)*G$2+G$27</f>
        <v>142.5090909090909</v>
      </c>
      <c r="H49" s="97">
        <f>VLOOKUP($B49,вспомогат!$B$2:$E$161,4,0)*H$2+H$27</f>
        <v>242.0181818181818</v>
      </c>
      <c r="I49" s="97">
        <f>VLOOKUP($B49,вспомогат!$B$2:$E$161,4,0)*I$2+I$27</f>
        <v>341.5272727272727</v>
      </c>
      <c r="J49" s="97">
        <f>VLOOKUP($B49,вспомогат!$B$2:$E$161,4,0)*J$2+J$27</f>
        <v>441.0363636363636</v>
      </c>
      <c r="K49" s="97">
        <f>VLOOKUP($B49,вспомогат!$B$2:$E$161,4,0)*K$2+K$27</f>
        <v>490.5454545454545</v>
      </c>
      <c r="L49" s="97">
        <f>VLOOKUP($B49,вспомогат!$B$2:$E$161,4,0)*L$2+L$27</f>
        <v>590.0545454545454</v>
      </c>
      <c r="M49" s="97">
        <f>VLOOKUP($B49,вспомогат!$B$2:$E$161,4,0)*M$2+M$27</f>
        <v>689.56363636363631</v>
      </c>
      <c r="N49" s="97">
        <f>VLOOKUP($B49,вспомогат!$B$2:$E$161,4,0)*N$2+N$27</f>
        <v>789.07272727272721</v>
      </c>
      <c r="O49" s="97">
        <f>VLOOKUP($B49,вспомогат!$B$2:$E$161,4,0)*O$2+O$27</f>
        <v>888.58181818181811</v>
      </c>
      <c r="P49" s="97">
        <f>VLOOKUP($B49,вспомогат!$B$2:$E$161,4,0)*P$2+P$27</f>
        <v>988.09090909090901</v>
      </c>
      <c r="Q49" s="97">
        <f>VLOOKUP($B49,вспомогат!$B$2:$E$161,4,0)*Q$2+Q$27</f>
        <v>1037.5999999999999</v>
      </c>
      <c r="R49" s="97">
        <f>VLOOKUP($B49,вспомогат!$B$2:$E$161,4,0)*R$2+R$27</f>
        <v>1137.1090909090908</v>
      </c>
      <c r="S49" s="97">
        <f>VLOOKUP($B49,вспомогат!$B$2:$E$161,4,0)*S$2+S$27</f>
        <v>1236.6181818181817</v>
      </c>
      <c r="T49" s="97">
        <f>VLOOKUP($B49,вспомогат!$B$2:$E$161,4,0)*T$2+T$27</f>
        <v>1336.1272727272726</v>
      </c>
      <c r="U49" s="97">
        <f>VLOOKUP($B49,вспомогат!$B$2:$E$161,4,0)*U$2+U$27</f>
        <v>1435.6363636363635</v>
      </c>
      <c r="V49" s="97">
        <f>VLOOKUP($B49,вспомогат!$B$2:$E$161,4,0)*V$2+V$27</f>
        <v>1535.1454545454544</v>
      </c>
      <c r="W49" s="97">
        <f>VLOOKUP($B49,вспомогат!$B$2:$E$161,4,0)*W$2+W$27</f>
        <v>1634.6545454545453</v>
      </c>
      <c r="X49" s="97">
        <f>VLOOKUP($B49,вспомогат!$B$2:$E$161,4,0)*X$2+X$27</f>
        <v>1734.1636363636362</v>
      </c>
      <c r="Y49" s="97">
        <f>VLOOKUP($B49,вспомогат!$B$2:$E$161,4,0)*Y$2+Y$27</f>
        <v>1833.6727272727271</v>
      </c>
      <c r="Z49" s="97">
        <f>VLOOKUP($B49,вспомогат!$B$2:$E$161,4,0)*Z$2+Z$27</f>
        <v>1933.181818181818</v>
      </c>
    </row>
    <row r="50" spans="2:26">
      <c r="B50" s="88" t="s">
        <v>65</v>
      </c>
      <c r="C50" s="88" t="s">
        <v>66</v>
      </c>
      <c r="D50" s="89" t="s">
        <v>9</v>
      </c>
      <c r="E50" s="94"/>
      <c r="F50" s="95"/>
      <c r="G50" s="97" t="e">
        <f>VLOOKUP($B50,вспомогат!$B$2:$E$161,4,0)*G$2+G$67</f>
        <v>#VALUE!</v>
      </c>
      <c r="H50" s="97" t="e">
        <f>VLOOKUP($B50,вспомогат!$B$2:$E$161,4,0)*H$2+H$67</f>
        <v>#VALUE!</v>
      </c>
      <c r="I50" s="97" t="e">
        <f>VLOOKUP($B50,вспомогат!$B$2:$E$161,4,0)*I$2+I$67</f>
        <v>#VALUE!</v>
      </c>
      <c r="J50" s="97" t="e">
        <f>VLOOKUP($B50,вспомогат!$B$2:$E$161,4,0)*J$2+J$67</f>
        <v>#VALUE!</v>
      </c>
      <c r="K50" s="97" t="e">
        <f>VLOOKUP($B50,вспомогат!$B$2:$E$161,4,0)*K$2+K$67</f>
        <v>#VALUE!</v>
      </c>
      <c r="L50" s="97" t="e">
        <f>VLOOKUP($B50,вспомогат!$B$2:$E$161,4,0)*L$2+L$67</f>
        <v>#VALUE!</v>
      </c>
      <c r="M50" s="97" t="e">
        <f>VLOOKUP($B50,вспомогат!$B$2:$E$161,4,0)*M$2+M$67</f>
        <v>#VALUE!</v>
      </c>
      <c r="N50" s="97" t="e">
        <f>VLOOKUP($B50,вспомогат!$B$2:$E$161,4,0)*N$2+N$67</f>
        <v>#VALUE!</v>
      </c>
      <c r="O50" s="97" t="e">
        <f>VLOOKUP($B50,вспомогат!$B$2:$E$161,4,0)*O$2+O$67</f>
        <v>#VALUE!</v>
      </c>
      <c r="P50" s="97" t="e">
        <f>VLOOKUP($B50,вспомогат!$B$2:$E$161,4,0)*P$2+P$67</f>
        <v>#VALUE!</v>
      </c>
      <c r="Q50" s="97" t="e">
        <f>VLOOKUP($B50,вспомогат!$B$2:$E$161,4,0)*Q$2+Q$67</f>
        <v>#VALUE!</v>
      </c>
      <c r="R50" s="97" t="e">
        <f>VLOOKUP($B50,вспомогат!$B$2:$E$161,4,0)*R$2+R$67</f>
        <v>#VALUE!</v>
      </c>
      <c r="S50" s="97" t="e">
        <f>VLOOKUP($B50,вспомогат!$B$2:$E$161,4,0)*S$2+S$67</f>
        <v>#VALUE!</v>
      </c>
      <c r="T50" s="97" t="e">
        <f>VLOOKUP($B50,вспомогат!$B$2:$E$161,4,0)*T$2+T$67</f>
        <v>#VALUE!</v>
      </c>
      <c r="U50" s="97" t="e">
        <f>VLOOKUP($B50,вспомогат!$B$2:$E$161,4,0)*U$2+U$67</f>
        <v>#VALUE!</v>
      </c>
      <c r="V50" s="97" t="e">
        <f>VLOOKUP($B50,вспомогат!$B$2:$E$161,4,0)*V$2+V$67</f>
        <v>#VALUE!</v>
      </c>
      <c r="W50" s="97" t="e">
        <f>VLOOKUP($B50,вспомогат!$B$2:$E$161,4,0)*W$2+W$67</f>
        <v>#VALUE!</v>
      </c>
      <c r="X50" s="97" t="e">
        <f>VLOOKUP($B50,вспомогат!$B$2:$E$161,4,0)*X$2+X$67</f>
        <v>#VALUE!</v>
      </c>
      <c r="Y50" s="97" t="e">
        <f>VLOOKUP($B50,вспомогат!$B$2:$E$161,4,0)*Y$2+Y$67</f>
        <v>#VALUE!</v>
      </c>
      <c r="Z50" s="97" t="e">
        <f>VLOOKUP($B50,вспомогат!$B$2:$E$161,4,0)*Z$2+Z$67</f>
        <v>#VALUE!</v>
      </c>
    </row>
    <row r="51" spans="2:26">
      <c r="B51" s="88" t="s">
        <v>67</v>
      </c>
      <c r="C51" s="88" t="s">
        <v>68</v>
      </c>
      <c r="D51" s="89" t="s">
        <v>9</v>
      </c>
      <c r="E51" s="94"/>
      <c r="F51" s="95"/>
      <c r="G51" s="97">
        <f>VLOOKUP($B51,вспомогат!$B$2:$E$161,4,0)*G$2+G$67</f>
        <v>176.6</v>
      </c>
      <c r="H51" s="97">
        <f>VLOOKUP($B51,вспомогат!$B$2:$E$161,4,0)*H$2+H$67</f>
        <v>310.2</v>
      </c>
      <c r="I51" s="97">
        <f>VLOOKUP($B51,вспомогат!$B$2:$E$161,4,0)*I$2+I$67</f>
        <v>443.79999999999995</v>
      </c>
      <c r="J51" s="97">
        <f>VLOOKUP($B51,вспомогат!$B$2:$E$161,4,0)*J$2+J$67</f>
        <v>577.4</v>
      </c>
      <c r="K51" s="97">
        <f>VLOOKUP($B51,вспомогат!$B$2:$E$161,4,0)*K$2+K$67</f>
        <v>661</v>
      </c>
      <c r="L51" s="97">
        <f>VLOOKUP($B51,вспомогат!$B$2:$E$161,4,0)*L$2+L$67</f>
        <v>794.59999999999991</v>
      </c>
      <c r="M51" s="97">
        <f>VLOOKUP($B51,вспомогат!$B$2:$E$161,4,0)*M$2+M$67</f>
        <v>928.19999999999993</v>
      </c>
      <c r="N51" s="97">
        <f>VLOOKUP($B51,вспомогат!$B$2:$E$161,4,0)*N$2+N$67</f>
        <v>1061.8</v>
      </c>
      <c r="O51" s="97">
        <f>VLOOKUP($B51,вспомогат!$B$2:$E$161,4,0)*O$2+O$67</f>
        <v>1195.4000000000001</v>
      </c>
      <c r="P51" s="97">
        <f>VLOOKUP($B51,вспомогат!$B$2:$E$161,4,0)*P$2+P$67</f>
        <v>1329</v>
      </c>
      <c r="Q51" s="97">
        <f>VLOOKUP($B51,вспомогат!$B$2:$E$161,4,0)*Q$2+Q$67</f>
        <v>1412.6</v>
      </c>
      <c r="R51" s="97">
        <f>VLOOKUP($B51,вспомогат!$B$2:$E$161,4,0)*R$2+R$67</f>
        <v>1546.1999999999998</v>
      </c>
      <c r="S51" s="97">
        <f>VLOOKUP($B51,вспомогат!$B$2:$E$161,4,0)*S$2+S$67</f>
        <v>1679.8</v>
      </c>
      <c r="T51" s="97">
        <f>VLOOKUP($B51,вспомогат!$B$2:$E$161,4,0)*T$2+T$67</f>
        <v>1813.3999999999999</v>
      </c>
      <c r="U51" s="97">
        <f>VLOOKUP($B51,вспомогат!$B$2:$E$161,4,0)*U$2+U$67</f>
        <v>1947</v>
      </c>
      <c r="V51" s="97">
        <f>VLOOKUP($B51,вспомогат!$B$2:$E$161,4,0)*V$2+V$67</f>
        <v>2080.6</v>
      </c>
      <c r="W51" s="97">
        <f>VLOOKUP($B51,вспомогат!$B$2:$E$161,4,0)*W$2+W$67</f>
        <v>2214.1999999999998</v>
      </c>
      <c r="X51" s="97">
        <f>VLOOKUP($B51,вспомогат!$B$2:$E$161,4,0)*X$2+X$67</f>
        <v>2347.8000000000002</v>
      </c>
      <c r="Y51" s="97">
        <f>VLOOKUP($B51,вспомогат!$B$2:$E$161,4,0)*Y$2+Y$67</f>
        <v>2481.3999999999996</v>
      </c>
      <c r="Z51" s="97">
        <f>VLOOKUP($B51,вспомогат!$B$2:$E$161,4,0)*Z$2+Z$67</f>
        <v>2615</v>
      </c>
    </row>
    <row r="52" spans="2:26">
      <c r="B52" s="88" t="s">
        <v>69</v>
      </c>
      <c r="C52" s="88" t="s">
        <v>68</v>
      </c>
      <c r="D52" s="89" t="s">
        <v>9</v>
      </c>
      <c r="E52" s="94"/>
      <c r="F52" s="95"/>
      <c r="G52" s="97">
        <f>VLOOKUP($B52,вспомогат!$B$2:$E$161,4,0)*G$2+G$67</f>
        <v>166.6</v>
      </c>
      <c r="H52" s="97">
        <f>VLOOKUP($B52,вспомогат!$B$2:$E$161,4,0)*H$2+H$67</f>
        <v>290.2</v>
      </c>
      <c r="I52" s="97">
        <f>VLOOKUP($B52,вспомогат!$B$2:$E$161,4,0)*I$2+I$67</f>
        <v>413.79999999999995</v>
      </c>
      <c r="J52" s="97">
        <f>VLOOKUP($B52,вспомогат!$B$2:$E$161,4,0)*J$2+J$67</f>
        <v>537.4</v>
      </c>
      <c r="K52" s="97">
        <f>VLOOKUP($B52,вспомогат!$B$2:$E$161,4,0)*K$2+K$67</f>
        <v>611</v>
      </c>
      <c r="L52" s="97">
        <f>VLOOKUP($B52,вспомогат!$B$2:$E$161,4,0)*L$2+L$67</f>
        <v>734.59999999999991</v>
      </c>
      <c r="M52" s="97">
        <f>VLOOKUP($B52,вспомогат!$B$2:$E$161,4,0)*M$2+M$67</f>
        <v>858.19999999999993</v>
      </c>
      <c r="N52" s="97">
        <f>VLOOKUP($B52,вспомогат!$B$2:$E$161,4,0)*N$2+N$67</f>
        <v>981.8</v>
      </c>
      <c r="O52" s="97">
        <f>VLOOKUP($B52,вспомогат!$B$2:$E$161,4,0)*O$2+O$67</f>
        <v>1105.4000000000001</v>
      </c>
      <c r="P52" s="97">
        <f>VLOOKUP($B52,вспомогат!$B$2:$E$161,4,0)*P$2+P$67</f>
        <v>1229</v>
      </c>
      <c r="Q52" s="97">
        <f>VLOOKUP($B52,вспомогат!$B$2:$E$161,4,0)*Q$2+Q$67</f>
        <v>1302.5999999999999</v>
      </c>
      <c r="R52" s="97">
        <f>VLOOKUP($B52,вспомогат!$B$2:$E$161,4,0)*R$2+R$67</f>
        <v>1426.1999999999998</v>
      </c>
      <c r="S52" s="97">
        <f>VLOOKUP($B52,вспомогат!$B$2:$E$161,4,0)*S$2+S$67</f>
        <v>1549.8</v>
      </c>
      <c r="T52" s="97">
        <f>VLOOKUP($B52,вспомогат!$B$2:$E$161,4,0)*T$2+T$67</f>
        <v>1673.3999999999999</v>
      </c>
      <c r="U52" s="97">
        <f>VLOOKUP($B52,вспомогат!$B$2:$E$161,4,0)*U$2+U$67</f>
        <v>1797</v>
      </c>
      <c r="V52" s="97">
        <f>VLOOKUP($B52,вспомогат!$B$2:$E$161,4,0)*V$2+V$67</f>
        <v>1920.6</v>
      </c>
      <c r="W52" s="97">
        <f>VLOOKUP($B52,вспомогат!$B$2:$E$161,4,0)*W$2+W$67</f>
        <v>2044.1999999999998</v>
      </c>
      <c r="X52" s="97">
        <f>VLOOKUP($B52,вспомогат!$B$2:$E$161,4,0)*X$2+X$67</f>
        <v>2167.8000000000002</v>
      </c>
      <c r="Y52" s="97">
        <f>VLOOKUP($B52,вспомогат!$B$2:$E$161,4,0)*Y$2+Y$67</f>
        <v>2291.3999999999996</v>
      </c>
      <c r="Z52" s="97">
        <f>VLOOKUP($B52,вспомогат!$B$2:$E$161,4,0)*Z$2+Z$67</f>
        <v>2415</v>
      </c>
    </row>
    <row r="53" spans="2:26">
      <c r="B53" s="88" t="s">
        <v>70</v>
      </c>
      <c r="C53" s="88" t="s">
        <v>68</v>
      </c>
      <c r="D53" s="89" t="s">
        <v>9</v>
      </c>
      <c r="E53" s="94"/>
      <c r="F53" s="95"/>
      <c r="G53" s="97">
        <f>VLOOKUP($B53,вспомогат!$B$2:$E$161,4,0)*G$2+G$67</f>
        <v>161.6</v>
      </c>
      <c r="H53" s="97">
        <f>VLOOKUP($B53,вспомогат!$B$2:$E$161,4,0)*H$2+H$67</f>
        <v>280.2</v>
      </c>
      <c r="I53" s="97">
        <f>VLOOKUP($B53,вспомогат!$B$2:$E$161,4,0)*I$2+I$67</f>
        <v>398.79999999999995</v>
      </c>
      <c r="J53" s="97">
        <f>VLOOKUP($B53,вспомогат!$B$2:$E$161,4,0)*J$2+J$67</f>
        <v>517.4</v>
      </c>
      <c r="K53" s="97">
        <f>VLOOKUP($B53,вспомогат!$B$2:$E$161,4,0)*K$2+K$67</f>
        <v>586</v>
      </c>
      <c r="L53" s="97">
        <f>VLOOKUP($B53,вспомогат!$B$2:$E$161,4,0)*L$2+L$67</f>
        <v>704.59999999999991</v>
      </c>
      <c r="M53" s="97">
        <f>VLOOKUP($B53,вспомогат!$B$2:$E$161,4,0)*M$2+M$67</f>
        <v>823.19999999999993</v>
      </c>
      <c r="N53" s="97">
        <f>VLOOKUP($B53,вспомогат!$B$2:$E$161,4,0)*N$2+N$67</f>
        <v>941.8</v>
      </c>
      <c r="O53" s="97">
        <f>VLOOKUP($B53,вспомогат!$B$2:$E$161,4,0)*O$2+O$67</f>
        <v>1060.4000000000001</v>
      </c>
      <c r="P53" s="97">
        <f>VLOOKUP($B53,вспомогат!$B$2:$E$161,4,0)*P$2+P$67</f>
        <v>1179</v>
      </c>
      <c r="Q53" s="97">
        <f>VLOOKUP($B53,вспомогат!$B$2:$E$161,4,0)*Q$2+Q$67</f>
        <v>1247.5999999999999</v>
      </c>
      <c r="R53" s="97">
        <f>VLOOKUP($B53,вспомогат!$B$2:$E$161,4,0)*R$2+R$67</f>
        <v>1366.1999999999998</v>
      </c>
      <c r="S53" s="97">
        <f>VLOOKUP($B53,вспомогат!$B$2:$E$161,4,0)*S$2+S$67</f>
        <v>1484.8</v>
      </c>
      <c r="T53" s="97">
        <f>VLOOKUP($B53,вспомогат!$B$2:$E$161,4,0)*T$2+T$67</f>
        <v>1603.3999999999999</v>
      </c>
      <c r="U53" s="97">
        <f>VLOOKUP($B53,вспомогат!$B$2:$E$161,4,0)*U$2+U$67</f>
        <v>1722</v>
      </c>
      <c r="V53" s="97">
        <f>VLOOKUP($B53,вспомогат!$B$2:$E$161,4,0)*V$2+V$67</f>
        <v>1840.6</v>
      </c>
      <c r="W53" s="97">
        <f>VLOOKUP($B53,вспомогат!$B$2:$E$161,4,0)*W$2+W$67</f>
        <v>1959.1999999999998</v>
      </c>
      <c r="X53" s="97">
        <f>VLOOKUP($B53,вспомогат!$B$2:$E$161,4,0)*X$2+X$67</f>
        <v>2077.8000000000002</v>
      </c>
      <c r="Y53" s="97">
        <f>VLOOKUP($B53,вспомогат!$B$2:$E$161,4,0)*Y$2+Y$67</f>
        <v>2196.3999999999996</v>
      </c>
      <c r="Z53" s="97">
        <f>VLOOKUP($B53,вспомогат!$B$2:$E$161,4,0)*Z$2+Z$67</f>
        <v>2315</v>
      </c>
    </row>
    <row r="54" spans="2:26">
      <c r="B54" s="88" t="s">
        <v>71</v>
      </c>
      <c r="C54" s="88" t="s">
        <v>72</v>
      </c>
      <c r="D54" s="89" t="s">
        <v>9</v>
      </c>
      <c r="E54" s="94"/>
      <c r="F54" s="95"/>
      <c r="G54" s="97">
        <f>VLOOKUP($B54,вспомогат!$B$2:$E$161,4,0)*G$2+G$67</f>
        <v>185.6</v>
      </c>
      <c r="H54" s="97">
        <f>VLOOKUP($B54,вспомогат!$B$2:$E$161,4,0)*H$2+H$67</f>
        <v>328.2</v>
      </c>
      <c r="I54" s="97">
        <f>VLOOKUP($B54,вспомогат!$B$2:$E$161,4,0)*I$2+I$67</f>
        <v>470.79999999999995</v>
      </c>
      <c r="J54" s="97">
        <f>VLOOKUP($B54,вспомогат!$B$2:$E$161,4,0)*J$2+J$67</f>
        <v>613.4</v>
      </c>
      <c r="K54" s="97">
        <f>VLOOKUP($B54,вспомогат!$B$2:$E$161,4,0)*K$2+K$67</f>
        <v>706</v>
      </c>
      <c r="L54" s="97">
        <f>VLOOKUP($B54,вспомогат!$B$2:$E$161,4,0)*L$2+L$67</f>
        <v>848.59999999999991</v>
      </c>
      <c r="M54" s="97">
        <f>VLOOKUP($B54,вспомогат!$B$2:$E$161,4,0)*M$2+M$67</f>
        <v>991.19999999999993</v>
      </c>
      <c r="N54" s="97">
        <f>VLOOKUP($B54,вспомогат!$B$2:$E$161,4,0)*N$2+N$67</f>
        <v>1133.8</v>
      </c>
      <c r="O54" s="97">
        <f>VLOOKUP($B54,вспомогат!$B$2:$E$161,4,0)*O$2+O$67</f>
        <v>1276.4000000000001</v>
      </c>
      <c r="P54" s="97">
        <f>VLOOKUP($B54,вспомогат!$B$2:$E$161,4,0)*P$2+P$67</f>
        <v>1419</v>
      </c>
      <c r="Q54" s="97">
        <f>VLOOKUP($B54,вспомогат!$B$2:$E$161,4,0)*Q$2+Q$67</f>
        <v>1511.6</v>
      </c>
      <c r="R54" s="97">
        <f>VLOOKUP($B54,вспомогат!$B$2:$E$161,4,0)*R$2+R$67</f>
        <v>1654.1999999999998</v>
      </c>
      <c r="S54" s="97">
        <f>VLOOKUP($B54,вспомогат!$B$2:$E$161,4,0)*S$2+S$67</f>
        <v>1796.8</v>
      </c>
      <c r="T54" s="97">
        <f>VLOOKUP($B54,вспомогат!$B$2:$E$161,4,0)*T$2+T$67</f>
        <v>1939.3999999999999</v>
      </c>
      <c r="U54" s="97">
        <f>VLOOKUP($B54,вспомогат!$B$2:$E$161,4,0)*U$2+U$67</f>
        <v>2082</v>
      </c>
      <c r="V54" s="97">
        <f>VLOOKUP($B54,вспомогат!$B$2:$E$161,4,0)*V$2+V$67</f>
        <v>2224.6</v>
      </c>
      <c r="W54" s="97">
        <f>VLOOKUP($B54,вспомогат!$B$2:$E$161,4,0)*W$2+W$67</f>
        <v>2367.1999999999998</v>
      </c>
      <c r="X54" s="97">
        <f>VLOOKUP($B54,вспомогат!$B$2:$E$161,4,0)*X$2+X$67</f>
        <v>2509.8000000000002</v>
      </c>
      <c r="Y54" s="97">
        <f>VLOOKUP($B54,вспомогат!$B$2:$E$161,4,0)*Y$2+Y$67</f>
        <v>2652.3999999999996</v>
      </c>
      <c r="Z54" s="97">
        <f>VLOOKUP($B54,вспомогат!$B$2:$E$161,4,0)*Z$2+Z$67</f>
        <v>2795</v>
      </c>
    </row>
    <row r="55" spans="2:26">
      <c r="B55" s="88" t="s">
        <v>73</v>
      </c>
      <c r="C55" s="88" t="s">
        <v>74</v>
      </c>
      <c r="D55" s="89" t="s">
        <v>9</v>
      </c>
      <c r="E55" s="94"/>
      <c r="F55" s="95"/>
      <c r="G55" s="97">
        <f>VLOOKUP($B55,вспомогат!$B$2:$E$161,4,0)*G$2+G$67</f>
        <v>183.6</v>
      </c>
      <c r="H55" s="97">
        <f>VLOOKUP($B55,вспомогат!$B$2:$E$161,4,0)*H$2+H$67</f>
        <v>324.2</v>
      </c>
      <c r="I55" s="97">
        <f>VLOOKUP($B55,вспомогат!$B$2:$E$161,4,0)*I$2+I$67</f>
        <v>464.79999999999995</v>
      </c>
      <c r="J55" s="97">
        <f>VLOOKUP($B55,вспомогат!$B$2:$E$161,4,0)*J$2+J$67</f>
        <v>605.4</v>
      </c>
      <c r="K55" s="97">
        <f>VLOOKUP($B55,вспомогат!$B$2:$E$161,4,0)*K$2+K$67</f>
        <v>696</v>
      </c>
      <c r="L55" s="97">
        <f>VLOOKUP($B55,вспомогат!$B$2:$E$161,4,0)*L$2+L$67</f>
        <v>836.59999999999991</v>
      </c>
      <c r="M55" s="97">
        <f>VLOOKUP($B55,вспомогат!$B$2:$E$161,4,0)*M$2+M$67</f>
        <v>977.19999999999993</v>
      </c>
      <c r="N55" s="97">
        <f>VLOOKUP($B55,вспомогат!$B$2:$E$161,4,0)*N$2+N$67</f>
        <v>1117.8</v>
      </c>
      <c r="O55" s="97">
        <f>VLOOKUP($B55,вспомогат!$B$2:$E$161,4,0)*O$2+O$67</f>
        <v>1258.4000000000001</v>
      </c>
      <c r="P55" s="97">
        <f>VLOOKUP($B55,вспомогат!$B$2:$E$161,4,0)*P$2+P$67</f>
        <v>1399</v>
      </c>
      <c r="Q55" s="97">
        <f>VLOOKUP($B55,вспомогат!$B$2:$E$161,4,0)*Q$2+Q$67</f>
        <v>1489.6</v>
      </c>
      <c r="R55" s="97">
        <f>VLOOKUP($B55,вспомогат!$B$2:$E$161,4,0)*R$2+R$67</f>
        <v>1630.1999999999998</v>
      </c>
      <c r="S55" s="97">
        <f>VLOOKUP($B55,вспомогат!$B$2:$E$161,4,0)*S$2+S$67</f>
        <v>1770.8</v>
      </c>
      <c r="T55" s="97">
        <f>VLOOKUP($B55,вспомогат!$B$2:$E$161,4,0)*T$2+T$67</f>
        <v>1911.3999999999999</v>
      </c>
      <c r="U55" s="97">
        <f>VLOOKUP($B55,вспомогат!$B$2:$E$161,4,0)*U$2+U$67</f>
        <v>2052</v>
      </c>
      <c r="V55" s="97">
        <f>VLOOKUP($B55,вспомогат!$B$2:$E$161,4,0)*V$2+V$67</f>
        <v>2192.6</v>
      </c>
      <c r="W55" s="97">
        <f>VLOOKUP($B55,вспомогат!$B$2:$E$161,4,0)*W$2+W$67</f>
        <v>2333.1999999999998</v>
      </c>
      <c r="X55" s="97">
        <f>VLOOKUP($B55,вспомогат!$B$2:$E$161,4,0)*X$2+X$67</f>
        <v>2473.8000000000002</v>
      </c>
      <c r="Y55" s="97">
        <f>VLOOKUP($B55,вспомогат!$B$2:$E$161,4,0)*Y$2+Y$67</f>
        <v>2614.3999999999996</v>
      </c>
      <c r="Z55" s="97">
        <f>VLOOKUP($B55,вспомогат!$B$2:$E$161,4,0)*Z$2+Z$67</f>
        <v>2755</v>
      </c>
    </row>
    <row r="56" spans="2:26">
      <c r="B56" s="88" t="s">
        <v>76</v>
      </c>
      <c r="C56" s="88" t="s">
        <v>77</v>
      </c>
      <c r="D56" s="89" t="s">
        <v>9</v>
      </c>
      <c r="E56" s="94"/>
      <c r="F56" s="95"/>
      <c r="G56" s="97">
        <f>VLOOKUP($B56,вспомогат!$B$2:$E$161,4,0)*G$2+G$67</f>
        <v>202.6</v>
      </c>
      <c r="H56" s="97">
        <f>VLOOKUP($B56,вспомогат!$B$2:$E$161,4,0)*H$2+H$67</f>
        <v>362.2</v>
      </c>
      <c r="I56" s="97">
        <f>VLOOKUP($B56,вспомогат!$B$2:$E$161,4,0)*I$2+I$67</f>
        <v>521.79999999999995</v>
      </c>
      <c r="J56" s="97">
        <f>VLOOKUP($B56,вспомогат!$B$2:$E$161,4,0)*J$2+J$67</f>
        <v>681.4</v>
      </c>
      <c r="K56" s="97">
        <f>VLOOKUP($B56,вспомогат!$B$2:$E$161,4,0)*K$2+K$67</f>
        <v>791</v>
      </c>
      <c r="L56" s="97">
        <f>VLOOKUP($B56,вспомогат!$B$2:$E$161,4,0)*L$2+L$67</f>
        <v>950.59999999999991</v>
      </c>
      <c r="M56" s="97">
        <f>VLOOKUP($B56,вспомогат!$B$2:$E$161,4,0)*M$2+M$67</f>
        <v>1110.1999999999998</v>
      </c>
      <c r="N56" s="97">
        <f>VLOOKUP($B56,вспомогат!$B$2:$E$161,4,0)*N$2+N$67</f>
        <v>1269.8</v>
      </c>
      <c r="O56" s="97">
        <f>VLOOKUP($B56,вспомогат!$B$2:$E$161,4,0)*O$2+O$67</f>
        <v>1429.4</v>
      </c>
      <c r="P56" s="97">
        <f>VLOOKUP($B56,вспомогат!$B$2:$E$161,4,0)*P$2+P$67</f>
        <v>1589</v>
      </c>
      <c r="Q56" s="97">
        <f>VLOOKUP($B56,вспомогат!$B$2:$E$161,4,0)*Q$2+Q$67</f>
        <v>1698.6</v>
      </c>
      <c r="R56" s="97">
        <f>VLOOKUP($B56,вспомогат!$B$2:$E$161,4,0)*R$2+R$67</f>
        <v>1858.1999999999998</v>
      </c>
      <c r="S56" s="97">
        <f>VLOOKUP($B56,вспомогат!$B$2:$E$161,4,0)*S$2+S$67</f>
        <v>2017.8</v>
      </c>
      <c r="T56" s="97">
        <f>VLOOKUP($B56,вспомогат!$B$2:$E$161,4,0)*T$2+T$67</f>
        <v>2177.3999999999996</v>
      </c>
      <c r="U56" s="97">
        <f>VLOOKUP($B56,вспомогат!$B$2:$E$161,4,0)*U$2+U$67</f>
        <v>2337</v>
      </c>
      <c r="V56" s="97">
        <f>VLOOKUP($B56,вспомогат!$B$2:$E$161,4,0)*V$2+V$67</f>
        <v>2496.6</v>
      </c>
      <c r="W56" s="97">
        <f>VLOOKUP($B56,вспомогат!$B$2:$E$161,4,0)*W$2+W$67</f>
        <v>2656.2</v>
      </c>
      <c r="X56" s="97">
        <f>VLOOKUP($B56,вспомогат!$B$2:$E$161,4,0)*X$2+X$67</f>
        <v>2815.8</v>
      </c>
      <c r="Y56" s="97">
        <f>VLOOKUP($B56,вспомогат!$B$2:$E$161,4,0)*Y$2+Y$67</f>
        <v>2975.3999999999996</v>
      </c>
      <c r="Z56" s="97">
        <f>VLOOKUP($B56,вспомогат!$B$2:$E$161,4,0)*Z$2+Z$67</f>
        <v>3135</v>
      </c>
    </row>
    <row r="57" spans="2:26">
      <c r="B57" s="88" t="s">
        <v>78</v>
      </c>
      <c r="C57" s="88" t="s">
        <v>77</v>
      </c>
      <c r="D57" s="89" t="s">
        <v>9</v>
      </c>
      <c r="E57" s="94"/>
      <c r="F57" s="95"/>
      <c r="G57" s="97">
        <f>VLOOKUP($B57,вспомогат!$B$2:$E$161,4,0)*G$2+G$67</f>
        <v>206.6</v>
      </c>
      <c r="H57" s="97">
        <f>VLOOKUP($B57,вспомогат!$B$2:$E$161,4,0)*H$2+H$67</f>
        <v>370.2</v>
      </c>
      <c r="I57" s="97">
        <f>VLOOKUP($B57,вспомогат!$B$2:$E$161,4,0)*I$2+I$67</f>
        <v>533.79999999999995</v>
      </c>
      <c r="J57" s="97">
        <f>VLOOKUP($B57,вспомогат!$B$2:$E$161,4,0)*J$2+J$67</f>
        <v>697.4</v>
      </c>
      <c r="K57" s="97">
        <f>VLOOKUP($B57,вспомогат!$B$2:$E$161,4,0)*K$2+K$67</f>
        <v>811</v>
      </c>
      <c r="L57" s="97">
        <f>VLOOKUP($B57,вспомогат!$B$2:$E$161,4,0)*L$2+L$67</f>
        <v>974.59999999999991</v>
      </c>
      <c r="M57" s="97">
        <f>VLOOKUP($B57,вспомогат!$B$2:$E$161,4,0)*M$2+M$67</f>
        <v>1138.1999999999998</v>
      </c>
      <c r="N57" s="97">
        <f>VLOOKUP($B57,вспомогат!$B$2:$E$161,4,0)*N$2+N$67</f>
        <v>1301.8</v>
      </c>
      <c r="O57" s="97">
        <f>VLOOKUP($B57,вспомогат!$B$2:$E$161,4,0)*O$2+O$67</f>
        <v>1465.4</v>
      </c>
      <c r="P57" s="97">
        <f>VLOOKUP($B57,вспомогат!$B$2:$E$161,4,0)*P$2+P$67</f>
        <v>1629</v>
      </c>
      <c r="Q57" s="97">
        <f>VLOOKUP($B57,вспомогат!$B$2:$E$161,4,0)*Q$2+Q$67</f>
        <v>1742.6</v>
      </c>
      <c r="R57" s="97">
        <f>VLOOKUP($B57,вспомогат!$B$2:$E$161,4,0)*R$2+R$67</f>
        <v>1906.1999999999998</v>
      </c>
      <c r="S57" s="97">
        <f>VLOOKUP($B57,вспомогат!$B$2:$E$161,4,0)*S$2+S$67</f>
        <v>2069.8000000000002</v>
      </c>
      <c r="T57" s="97">
        <f>VLOOKUP($B57,вспомогат!$B$2:$E$161,4,0)*T$2+T$67</f>
        <v>2233.3999999999996</v>
      </c>
      <c r="U57" s="97">
        <f>VLOOKUP($B57,вспомогат!$B$2:$E$161,4,0)*U$2+U$67</f>
        <v>2397</v>
      </c>
      <c r="V57" s="97">
        <f>VLOOKUP($B57,вспомогат!$B$2:$E$161,4,0)*V$2+V$67</f>
        <v>2560.6</v>
      </c>
      <c r="W57" s="97">
        <f>VLOOKUP($B57,вспомогат!$B$2:$E$161,4,0)*W$2+W$67</f>
        <v>2724.2</v>
      </c>
      <c r="X57" s="97">
        <f>VLOOKUP($B57,вспомогат!$B$2:$E$161,4,0)*X$2+X$67</f>
        <v>2887.8</v>
      </c>
      <c r="Y57" s="97">
        <f>VLOOKUP($B57,вспомогат!$B$2:$E$161,4,0)*Y$2+Y$67</f>
        <v>3051.3999999999996</v>
      </c>
      <c r="Z57" s="97">
        <f>VLOOKUP($B57,вспомогат!$B$2:$E$161,4,0)*Z$2+Z$67</f>
        <v>3215</v>
      </c>
    </row>
    <row r="58" spans="2:26">
      <c r="B58" s="88" t="s">
        <v>79</v>
      </c>
      <c r="C58" s="88" t="s">
        <v>80</v>
      </c>
      <c r="D58" s="89" t="s">
        <v>9</v>
      </c>
      <c r="E58" s="94"/>
      <c r="F58" s="95"/>
      <c r="G58" s="97">
        <f>VLOOKUP($B58,вспомогат!$B$2:$E$161,4,0)*G$2+G$67</f>
        <v>171.6</v>
      </c>
      <c r="H58" s="97">
        <f>VLOOKUP($B58,вспомогат!$B$2:$E$161,4,0)*H$2+H$67</f>
        <v>300.2</v>
      </c>
      <c r="I58" s="97">
        <f>VLOOKUP($B58,вспомогат!$B$2:$E$161,4,0)*I$2+I$67</f>
        <v>428.79999999999995</v>
      </c>
      <c r="J58" s="97">
        <f>VLOOKUP($B58,вспомогат!$B$2:$E$161,4,0)*J$2+J$67</f>
        <v>557.4</v>
      </c>
      <c r="K58" s="97">
        <f>VLOOKUP($B58,вспомогат!$B$2:$E$161,4,0)*K$2+K$67</f>
        <v>636</v>
      </c>
      <c r="L58" s="97">
        <f>VLOOKUP($B58,вспомогат!$B$2:$E$161,4,0)*L$2+L$67</f>
        <v>764.59999999999991</v>
      </c>
      <c r="M58" s="97">
        <f>VLOOKUP($B58,вспомогат!$B$2:$E$161,4,0)*M$2+M$67</f>
        <v>893.19999999999993</v>
      </c>
      <c r="N58" s="97">
        <f>VLOOKUP($B58,вспомогат!$B$2:$E$161,4,0)*N$2+N$67</f>
        <v>1021.8</v>
      </c>
      <c r="O58" s="97">
        <f>VLOOKUP($B58,вспомогат!$B$2:$E$161,4,0)*O$2+O$67</f>
        <v>1150.4000000000001</v>
      </c>
      <c r="P58" s="97">
        <f>VLOOKUP($B58,вспомогат!$B$2:$E$161,4,0)*P$2+P$67</f>
        <v>1279</v>
      </c>
      <c r="Q58" s="97">
        <f>VLOOKUP($B58,вспомогат!$B$2:$E$161,4,0)*Q$2+Q$67</f>
        <v>1357.6</v>
      </c>
      <c r="R58" s="97">
        <f>VLOOKUP($B58,вспомогат!$B$2:$E$161,4,0)*R$2+R$67</f>
        <v>1486.1999999999998</v>
      </c>
      <c r="S58" s="97">
        <f>VLOOKUP($B58,вспомогат!$B$2:$E$161,4,0)*S$2+S$67</f>
        <v>1614.8</v>
      </c>
      <c r="T58" s="97">
        <f>VLOOKUP($B58,вспомогат!$B$2:$E$161,4,0)*T$2+T$67</f>
        <v>1743.3999999999999</v>
      </c>
      <c r="U58" s="97">
        <f>VLOOKUP($B58,вспомогат!$B$2:$E$161,4,0)*U$2+U$67</f>
        <v>1872</v>
      </c>
      <c r="V58" s="97">
        <f>VLOOKUP($B58,вспомогат!$B$2:$E$161,4,0)*V$2+V$67</f>
        <v>2000.6</v>
      </c>
      <c r="W58" s="97">
        <f>VLOOKUP($B58,вспомогат!$B$2:$E$161,4,0)*W$2+W$67</f>
        <v>2129.1999999999998</v>
      </c>
      <c r="X58" s="97">
        <f>VLOOKUP($B58,вспомогат!$B$2:$E$161,4,0)*X$2+X$67</f>
        <v>2257.8000000000002</v>
      </c>
      <c r="Y58" s="97">
        <f>VLOOKUP($B58,вспомогат!$B$2:$E$161,4,0)*Y$2+Y$67</f>
        <v>2386.3999999999996</v>
      </c>
      <c r="Z58" s="97">
        <f>VLOOKUP($B58,вспомогат!$B$2:$E$161,4,0)*Z$2+Z$67</f>
        <v>2515</v>
      </c>
    </row>
    <row r="59" spans="2:26">
      <c r="B59" s="88" t="s">
        <v>81</v>
      </c>
      <c r="C59" s="88" t="s">
        <v>82</v>
      </c>
      <c r="D59" s="89" t="s">
        <v>9</v>
      </c>
      <c r="E59" s="94"/>
      <c r="F59" s="95"/>
      <c r="G59" s="97">
        <f>VLOOKUP($B59,вспомогат!$B$2:$E$161,4,0)*G$2+G$67</f>
        <v>173.6</v>
      </c>
      <c r="H59" s="97">
        <f>VLOOKUP($B59,вспомогат!$B$2:$E$161,4,0)*H$2+H$67</f>
        <v>304.2</v>
      </c>
      <c r="I59" s="97">
        <f>VLOOKUP($B59,вспомогат!$B$2:$E$161,4,0)*I$2+I$67</f>
        <v>434.79999999999995</v>
      </c>
      <c r="J59" s="97">
        <f>VLOOKUP($B59,вспомогат!$B$2:$E$161,4,0)*J$2+J$67</f>
        <v>565.4</v>
      </c>
      <c r="K59" s="97">
        <f>VLOOKUP($B59,вспомогат!$B$2:$E$161,4,0)*K$2+K$67</f>
        <v>646</v>
      </c>
      <c r="L59" s="97">
        <f>VLOOKUP($B59,вспомогат!$B$2:$E$161,4,0)*L$2+L$67</f>
        <v>776.59999999999991</v>
      </c>
      <c r="M59" s="97">
        <f>VLOOKUP($B59,вспомогат!$B$2:$E$161,4,0)*M$2+M$67</f>
        <v>907.19999999999993</v>
      </c>
      <c r="N59" s="97">
        <f>VLOOKUP($B59,вспомогат!$B$2:$E$161,4,0)*N$2+N$67</f>
        <v>1037.8</v>
      </c>
      <c r="O59" s="97">
        <f>VLOOKUP($B59,вспомогат!$B$2:$E$161,4,0)*O$2+O$67</f>
        <v>1168.4000000000001</v>
      </c>
      <c r="P59" s="97">
        <f>VLOOKUP($B59,вспомогат!$B$2:$E$161,4,0)*P$2+P$67</f>
        <v>1299</v>
      </c>
      <c r="Q59" s="97">
        <f>VLOOKUP($B59,вспомогат!$B$2:$E$161,4,0)*Q$2+Q$67</f>
        <v>1379.6</v>
      </c>
      <c r="R59" s="97">
        <f>VLOOKUP($B59,вспомогат!$B$2:$E$161,4,0)*R$2+R$67</f>
        <v>1510.1999999999998</v>
      </c>
      <c r="S59" s="97">
        <f>VLOOKUP($B59,вспомогат!$B$2:$E$161,4,0)*S$2+S$67</f>
        <v>1640.8</v>
      </c>
      <c r="T59" s="97">
        <f>VLOOKUP($B59,вспомогат!$B$2:$E$161,4,0)*T$2+T$67</f>
        <v>1771.3999999999999</v>
      </c>
      <c r="U59" s="97">
        <f>VLOOKUP($B59,вспомогат!$B$2:$E$161,4,0)*U$2+U$67</f>
        <v>1902</v>
      </c>
      <c r="V59" s="97">
        <f>VLOOKUP($B59,вспомогат!$B$2:$E$161,4,0)*V$2+V$67</f>
        <v>2032.6</v>
      </c>
      <c r="W59" s="97">
        <f>VLOOKUP($B59,вспомогат!$B$2:$E$161,4,0)*W$2+W$67</f>
        <v>2163.1999999999998</v>
      </c>
      <c r="X59" s="97">
        <f>VLOOKUP($B59,вспомогат!$B$2:$E$161,4,0)*X$2+X$67</f>
        <v>2293.8000000000002</v>
      </c>
      <c r="Y59" s="97">
        <f>VLOOKUP($B59,вспомогат!$B$2:$E$161,4,0)*Y$2+Y$67</f>
        <v>2424.3999999999996</v>
      </c>
      <c r="Z59" s="97">
        <f>VLOOKUP($B59,вспомогат!$B$2:$E$161,4,0)*Z$2+Z$67</f>
        <v>2555</v>
      </c>
    </row>
    <row r="60" spans="2:26">
      <c r="B60" s="88" t="s">
        <v>83</v>
      </c>
      <c r="C60" s="88" t="s">
        <v>82</v>
      </c>
      <c r="D60" s="89" t="s">
        <v>13</v>
      </c>
      <c r="E60" s="94"/>
      <c r="F60" s="95"/>
      <c r="G60" s="97">
        <f>VLOOKUP($B60,вспомогат!$B$2:$E$161,4,0)*G$2+G$27</f>
        <v>137.5090909090909</v>
      </c>
      <c r="H60" s="97">
        <f>VLOOKUP($B60,вспомогат!$B$2:$E$161,4,0)*H$2+H$27</f>
        <v>232.0181818181818</v>
      </c>
      <c r="I60" s="97">
        <f>VLOOKUP($B60,вспомогат!$B$2:$E$161,4,0)*I$2+I$27</f>
        <v>326.5272727272727</v>
      </c>
      <c r="J60" s="97">
        <f>VLOOKUP($B60,вспомогат!$B$2:$E$161,4,0)*J$2+J$27</f>
        <v>421.0363636363636</v>
      </c>
      <c r="K60" s="97">
        <f>VLOOKUP($B60,вспомогат!$B$2:$E$161,4,0)*K$2+K$27</f>
        <v>465.5454545454545</v>
      </c>
      <c r="L60" s="97">
        <f>VLOOKUP($B60,вспомогат!$B$2:$E$161,4,0)*L$2+L$27</f>
        <v>560.0545454545454</v>
      </c>
      <c r="M60" s="97">
        <f>VLOOKUP($B60,вспомогат!$B$2:$E$161,4,0)*M$2+M$27</f>
        <v>654.56363636363631</v>
      </c>
      <c r="N60" s="97">
        <f>VLOOKUP($B60,вспомогат!$B$2:$E$161,4,0)*N$2+N$27</f>
        <v>749.07272727272721</v>
      </c>
      <c r="O60" s="97">
        <f>VLOOKUP($B60,вспомогат!$B$2:$E$161,4,0)*O$2+O$27</f>
        <v>843.58181818181811</v>
      </c>
      <c r="P60" s="97">
        <f>VLOOKUP($B60,вспомогат!$B$2:$E$161,4,0)*P$2+P$27</f>
        <v>938.09090909090901</v>
      </c>
      <c r="Q60" s="97">
        <f>VLOOKUP($B60,вспомогат!$B$2:$E$161,4,0)*Q$2+Q$27</f>
        <v>982.59999999999991</v>
      </c>
      <c r="R60" s="97">
        <f>VLOOKUP($B60,вспомогат!$B$2:$E$161,4,0)*R$2+R$27</f>
        <v>1077.1090909090908</v>
      </c>
      <c r="S60" s="97">
        <f>VLOOKUP($B60,вспомогат!$B$2:$E$161,4,0)*S$2+S$27</f>
        <v>1171.6181818181817</v>
      </c>
      <c r="T60" s="97">
        <f>VLOOKUP($B60,вспомогат!$B$2:$E$161,4,0)*T$2+T$27</f>
        <v>1266.1272727272726</v>
      </c>
      <c r="U60" s="97">
        <f>VLOOKUP($B60,вспомогат!$B$2:$E$161,4,0)*U$2+U$27</f>
        <v>1360.6363636363635</v>
      </c>
      <c r="V60" s="97">
        <f>VLOOKUP($B60,вспомогат!$B$2:$E$161,4,0)*V$2+V$27</f>
        <v>1455.1454545454544</v>
      </c>
      <c r="W60" s="97">
        <f>VLOOKUP($B60,вспомогат!$B$2:$E$161,4,0)*W$2+W$27</f>
        <v>1549.6545454545453</v>
      </c>
      <c r="X60" s="97">
        <f>VLOOKUP($B60,вспомогат!$B$2:$E$161,4,0)*X$2+X$27</f>
        <v>1644.1636363636362</v>
      </c>
      <c r="Y60" s="97">
        <f>VLOOKUP($B60,вспомогат!$B$2:$E$161,4,0)*Y$2+Y$27</f>
        <v>1738.6727272727271</v>
      </c>
      <c r="Z60" s="97">
        <f>VLOOKUP($B60,вспомогат!$B$2:$E$161,4,0)*Z$2+Z$27</f>
        <v>1833.181818181818</v>
      </c>
    </row>
    <row r="61" spans="2:26">
      <c r="B61" s="88" t="s">
        <v>84</v>
      </c>
      <c r="C61" s="88" t="s">
        <v>85</v>
      </c>
      <c r="D61" s="89" t="s">
        <v>9</v>
      </c>
      <c r="E61" s="94"/>
      <c r="F61" s="95"/>
      <c r="G61" s="97">
        <f>VLOOKUP($B61,вспомогат!$B$2:$E$161,4,0)*G$2+G$67</f>
        <v>200.6</v>
      </c>
      <c r="H61" s="97">
        <f>VLOOKUP($B61,вспомогат!$B$2:$E$161,4,0)*H$2+H$67</f>
        <v>358.2</v>
      </c>
      <c r="I61" s="97">
        <f>VLOOKUP($B61,вспомогат!$B$2:$E$161,4,0)*I$2+I$67</f>
        <v>515.79999999999995</v>
      </c>
      <c r="J61" s="97">
        <f>VLOOKUP($B61,вспомогат!$B$2:$E$161,4,0)*J$2+J$67</f>
        <v>673.4</v>
      </c>
      <c r="K61" s="97">
        <f>VLOOKUP($B61,вспомогат!$B$2:$E$161,4,0)*K$2+K$67</f>
        <v>781</v>
      </c>
      <c r="L61" s="97">
        <f>VLOOKUP($B61,вспомогат!$B$2:$E$161,4,0)*L$2+L$67</f>
        <v>938.59999999999991</v>
      </c>
      <c r="M61" s="97">
        <f>VLOOKUP($B61,вспомогат!$B$2:$E$161,4,0)*M$2+M$67</f>
        <v>1096.1999999999998</v>
      </c>
      <c r="N61" s="97">
        <f>VLOOKUP($B61,вспомогат!$B$2:$E$161,4,0)*N$2+N$67</f>
        <v>1253.8</v>
      </c>
      <c r="O61" s="97">
        <f>VLOOKUP($B61,вспомогат!$B$2:$E$161,4,0)*O$2+O$67</f>
        <v>1411.4</v>
      </c>
      <c r="P61" s="97">
        <f>VLOOKUP($B61,вспомогат!$B$2:$E$161,4,0)*P$2+P$67</f>
        <v>1569</v>
      </c>
      <c r="Q61" s="97">
        <f>VLOOKUP($B61,вспомогат!$B$2:$E$161,4,0)*Q$2+Q$67</f>
        <v>1676.6</v>
      </c>
      <c r="R61" s="97">
        <f>VLOOKUP($B61,вспомогат!$B$2:$E$161,4,0)*R$2+R$67</f>
        <v>1834.1999999999998</v>
      </c>
      <c r="S61" s="97">
        <f>VLOOKUP($B61,вспомогат!$B$2:$E$161,4,0)*S$2+S$67</f>
        <v>1991.8</v>
      </c>
      <c r="T61" s="97">
        <f>VLOOKUP($B61,вспомогат!$B$2:$E$161,4,0)*T$2+T$67</f>
        <v>2149.3999999999996</v>
      </c>
      <c r="U61" s="97">
        <f>VLOOKUP($B61,вспомогат!$B$2:$E$161,4,0)*U$2+U$67</f>
        <v>2307</v>
      </c>
      <c r="V61" s="97">
        <f>VLOOKUP($B61,вспомогат!$B$2:$E$161,4,0)*V$2+V$67</f>
        <v>2464.6</v>
      </c>
      <c r="W61" s="97">
        <f>VLOOKUP($B61,вспомогат!$B$2:$E$161,4,0)*W$2+W$67</f>
        <v>2622.2</v>
      </c>
      <c r="X61" s="97">
        <f>VLOOKUP($B61,вспомогат!$B$2:$E$161,4,0)*X$2+X$67</f>
        <v>2779.8</v>
      </c>
      <c r="Y61" s="97">
        <f>VLOOKUP($B61,вспомогат!$B$2:$E$161,4,0)*Y$2+Y$67</f>
        <v>2937.3999999999996</v>
      </c>
      <c r="Z61" s="97">
        <f>VLOOKUP($B61,вспомогат!$B$2:$E$161,4,0)*Z$2+Z$67</f>
        <v>3095</v>
      </c>
    </row>
    <row r="62" spans="2:26">
      <c r="B62" s="88" t="s">
        <v>86</v>
      </c>
      <c r="C62" s="88" t="s">
        <v>85</v>
      </c>
      <c r="D62" s="89" t="s">
        <v>9</v>
      </c>
      <c r="E62" s="94"/>
      <c r="F62" s="95"/>
      <c r="G62" s="97">
        <f>VLOOKUP($B62,вспомогат!$B$2:$E$161,4,0)*G$2+G$67</f>
        <v>200.6</v>
      </c>
      <c r="H62" s="97">
        <f>VLOOKUP($B62,вспомогат!$B$2:$E$161,4,0)*H$2+H$67</f>
        <v>358.2</v>
      </c>
      <c r="I62" s="97">
        <f>VLOOKUP($B62,вспомогат!$B$2:$E$161,4,0)*I$2+I$67</f>
        <v>515.79999999999995</v>
      </c>
      <c r="J62" s="97">
        <f>VLOOKUP($B62,вспомогат!$B$2:$E$161,4,0)*J$2+J$67</f>
        <v>673.4</v>
      </c>
      <c r="K62" s="97">
        <f>VLOOKUP($B62,вспомогат!$B$2:$E$161,4,0)*K$2+K$67</f>
        <v>781</v>
      </c>
      <c r="L62" s="97">
        <f>VLOOKUP($B62,вспомогат!$B$2:$E$161,4,0)*L$2+L$67</f>
        <v>938.59999999999991</v>
      </c>
      <c r="M62" s="97">
        <f>VLOOKUP($B62,вспомогат!$B$2:$E$161,4,0)*M$2+M$67</f>
        <v>1096.1999999999998</v>
      </c>
      <c r="N62" s="97">
        <f>VLOOKUP($B62,вспомогат!$B$2:$E$161,4,0)*N$2+N$67</f>
        <v>1253.8</v>
      </c>
      <c r="O62" s="97">
        <f>VLOOKUP($B62,вспомогат!$B$2:$E$161,4,0)*O$2+O$67</f>
        <v>1411.4</v>
      </c>
      <c r="P62" s="97">
        <f>VLOOKUP($B62,вспомогат!$B$2:$E$161,4,0)*P$2+P$67</f>
        <v>1569</v>
      </c>
      <c r="Q62" s="97">
        <f>VLOOKUP($B62,вспомогат!$B$2:$E$161,4,0)*Q$2+Q$67</f>
        <v>1676.6</v>
      </c>
      <c r="R62" s="97">
        <f>VLOOKUP($B62,вспомогат!$B$2:$E$161,4,0)*R$2+R$67</f>
        <v>1834.1999999999998</v>
      </c>
      <c r="S62" s="97">
        <f>VLOOKUP($B62,вспомогат!$B$2:$E$161,4,0)*S$2+S$67</f>
        <v>1991.8</v>
      </c>
      <c r="T62" s="97">
        <f>VLOOKUP($B62,вспомогат!$B$2:$E$161,4,0)*T$2+T$67</f>
        <v>2149.3999999999996</v>
      </c>
      <c r="U62" s="97">
        <f>VLOOKUP($B62,вспомогат!$B$2:$E$161,4,0)*U$2+U$67</f>
        <v>2307</v>
      </c>
      <c r="V62" s="97">
        <f>VLOOKUP($B62,вспомогат!$B$2:$E$161,4,0)*V$2+V$67</f>
        <v>2464.6</v>
      </c>
      <c r="W62" s="97">
        <f>VLOOKUP($B62,вспомогат!$B$2:$E$161,4,0)*W$2+W$67</f>
        <v>2622.2</v>
      </c>
      <c r="X62" s="97">
        <f>VLOOKUP($B62,вспомогат!$B$2:$E$161,4,0)*X$2+X$67</f>
        <v>2779.8</v>
      </c>
      <c r="Y62" s="97">
        <f>VLOOKUP($B62,вспомогат!$B$2:$E$161,4,0)*Y$2+Y$67</f>
        <v>2937.3999999999996</v>
      </c>
      <c r="Z62" s="97">
        <f>VLOOKUP($B62,вспомогат!$B$2:$E$161,4,0)*Z$2+Z$67</f>
        <v>3095</v>
      </c>
    </row>
    <row r="63" spans="2:26">
      <c r="B63" s="88" t="s">
        <v>87</v>
      </c>
      <c r="C63" s="88" t="s">
        <v>85</v>
      </c>
      <c r="D63" s="89" t="s">
        <v>9</v>
      </c>
      <c r="E63" s="94"/>
      <c r="F63" s="95"/>
      <c r="G63" s="97">
        <f>VLOOKUP($B63,вспомогат!$B$2:$E$161,4,0)*G$2+G$67</f>
        <v>248.6</v>
      </c>
      <c r="H63" s="97">
        <f>VLOOKUP($B63,вспомогат!$B$2:$E$161,4,0)*H$2+H$67</f>
        <v>454.2</v>
      </c>
      <c r="I63" s="97">
        <f>VLOOKUP($B63,вспомогат!$B$2:$E$161,4,0)*I$2+I$67</f>
        <v>659.8</v>
      </c>
      <c r="J63" s="97">
        <f>VLOOKUP($B63,вспомогат!$B$2:$E$161,4,0)*J$2+J$67</f>
        <v>865.4</v>
      </c>
      <c r="K63" s="97">
        <f>VLOOKUP($B63,вспомогат!$B$2:$E$161,4,0)*K$2+K$67</f>
        <v>1021</v>
      </c>
      <c r="L63" s="97">
        <f>VLOOKUP($B63,вспомогат!$B$2:$E$161,4,0)*L$2+L$67</f>
        <v>1226.5999999999999</v>
      </c>
      <c r="M63" s="97">
        <f>VLOOKUP($B63,вспомогат!$B$2:$E$161,4,0)*M$2+M$67</f>
        <v>1432.1999999999998</v>
      </c>
      <c r="N63" s="97">
        <f>VLOOKUP($B63,вспомогат!$B$2:$E$161,4,0)*N$2+N$67</f>
        <v>1637.8</v>
      </c>
      <c r="O63" s="97">
        <f>VLOOKUP($B63,вспомогат!$B$2:$E$161,4,0)*O$2+O$67</f>
        <v>1843.4</v>
      </c>
      <c r="P63" s="97">
        <f>VLOOKUP($B63,вспомогат!$B$2:$E$161,4,0)*P$2+P$67</f>
        <v>2049</v>
      </c>
      <c r="Q63" s="97">
        <f>VLOOKUP($B63,вспомогат!$B$2:$E$161,4,0)*Q$2+Q$67</f>
        <v>2204.6</v>
      </c>
      <c r="R63" s="97">
        <f>VLOOKUP($B63,вспомогат!$B$2:$E$161,4,0)*R$2+R$67</f>
        <v>2410.1999999999998</v>
      </c>
      <c r="S63" s="97">
        <f>VLOOKUP($B63,вспомогат!$B$2:$E$161,4,0)*S$2+S$67</f>
        <v>2615.8000000000002</v>
      </c>
      <c r="T63" s="97">
        <f>VLOOKUP($B63,вспомогат!$B$2:$E$161,4,0)*T$2+T$67</f>
        <v>2821.3999999999996</v>
      </c>
      <c r="U63" s="97">
        <f>VLOOKUP($B63,вспомогат!$B$2:$E$161,4,0)*U$2+U$67</f>
        <v>3027</v>
      </c>
      <c r="V63" s="97">
        <f>VLOOKUP($B63,вспомогат!$B$2:$E$161,4,0)*V$2+V$67</f>
        <v>3232.6</v>
      </c>
      <c r="W63" s="97">
        <f>VLOOKUP($B63,вспомогат!$B$2:$E$161,4,0)*W$2+W$67</f>
        <v>3438.2</v>
      </c>
      <c r="X63" s="97">
        <f>VLOOKUP($B63,вспомогат!$B$2:$E$161,4,0)*X$2+X$67</f>
        <v>3643.8</v>
      </c>
      <c r="Y63" s="97">
        <f>VLOOKUP($B63,вспомогат!$B$2:$E$161,4,0)*Y$2+Y$67</f>
        <v>3849.3999999999996</v>
      </c>
      <c r="Z63" s="97">
        <f>VLOOKUP($B63,вспомогат!$B$2:$E$161,4,0)*Z$2+Z$67</f>
        <v>4055</v>
      </c>
    </row>
    <row r="64" spans="2:26">
      <c r="B64" s="88" t="s">
        <v>88</v>
      </c>
      <c r="C64" s="88" t="s">
        <v>85</v>
      </c>
      <c r="D64" s="89" t="s">
        <v>9</v>
      </c>
      <c r="E64" s="94"/>
      <c r="F64" s="95"/>
      <c r="G64" s="97">
        <f>VLOOKUP($B64,вспомогат!$B$2:$E$161,4,0)*G$2+G$67</f>
        <v>271.60000000000002</v>
      </c>
      <c r="H64" s="97">
        <f>VLOOKUP($B64,вспомогат!$B$2:$E$161,4,0)*H$2+H$67</f>
        <v>500.2</v>
      </c>
      <c r="I64" s="97">
        <f>VLOOKUP($B64,вспомогат!$B$2:$E$161,4,0)*I$2+I$67</f>
        <v>728.8</v>
      </c>
      <c r="J64" s="97">
        <f>VLOOKUP($B64,вспомогат!$B$2:$E$161,4,0)*J$2+J$67</f>
        <v>957.4</v>
      </c>
      <c r="K64" s="97">
        <f>VLOOKUP($B64,вспомогат!$B$2:$E$161,4,0)*K$2+K$67</f>
        <v>1136</v>
      </c>
      <c r="L64" s="97">
        <f>VLOOKUP($B64,вспомогат!$B$2:$E$161,4,0)*L$2+L$67</f>
        <v>1364.6</v>
      </c>
      <c r="M64" s="97">
        <f>VLOOKUP($B64,вспомогат!$B$2:$E$161,4,0)*M$2+M$67</f>
        <v>1593.1999999999998</v>
      </c>
      <c r="N64" s="97">
        <f>VLOOKUP($B64,вспомогат!$B$2:$E$161,4,0)*N$2+N$67</f>
        <v>1821.8</v>
      </c>
      <c r="O64" s="97">
        <f>VLOOKUP($B64,вспомогат!$B$2:$E$161,4,0)*O$2+O$67</f>
        <v>2050.4</v>
      </c>
      <c r="P64" s="97">
        <f>VLOOKUP($B64,вспомогат!$B$2:$E$161,4,0)*P$2+P$67</f>
        <v>2279</v>
      </c>
      <c r="Q64" s="97">
        <f>VLOOKUP($B64,вспомогат!$B$2:$E$161,4,0)*Q$2+Q$67</f>
        <v>2457.6</v>
      </c>
      <c r="R64" s="97">
        <f>VLOOKUP($B64,вспомогат!$B$2:$E$161,4,0)*R$2+R$67</f>
        <v>2686.2</v>
      </c>
      <c r="S64" s="97">
        <f>VLOOKUP($B64,вспомогат!$B$2:$E$161,4,0)*S$2+S$67</f>
        <v>2914.8</v>
      </c>
      <c r="T64" s="97">
        <f>VLOOKUP($B64,вспомогат!$B$2:$E$161,4,0)*T$2+T$67</f>
        <v>3143.3999999999996</v>
      </c>
      <c r="U64" s="97">
        <f>VLOOKUP($B64,вспомогат!$B$2:$E$161,4,0)*U$2+U$67</f>
        <v>3372</v>
      </c>
      <c r="V64" s="97">
        <f>VLOOKUP($B64,вспомогат!$B$2:$E$161,4,0)*V$2+V$67</f>
        <v>3600.6</v>
      </c>
      <c r="W64" s="97">
        <f>VLOOKUP($B64,вспомогат!$B$2:$E$161,4,0)*W$2+W$67</f>
        <v>3829.2</v>
      </c>
      <c r="X64" s="97">
        <f>VLOOKUP($B64,вспомогат!$B$2:$E$161,4,0)*X$2+X$67</f>
        <v>4057.8</v>
      </c>
      <c r="Y64" s="97">
        <f>VLOOKUP($B64,вспомогат!$B$2:$E$161,4,0)*Y$2+Y$67</f>
        <v>4286.3999999999996</v>
      </c>
      <c r="Z64" s="97">
        <f>VLOOKUP($B64,вспомогат!$B$2:$E$161,4,0)*Z$2+Z$67</f>
        <v>4515</v>
      </c>
    </row>
    <row r="65" spans="2:26">
      <c r="B65" s="88" t="s">
        <v>89</v>
      </c>
      <c r="C65" s="88" t="s">
        <v>90</v>
      </c>
      <c r="D65" s="89" t="s">
        <v>13</v>
      </c>
      <c r="E65" s="94"/>
      <c r="F65" s="95"/>
      <c r="G65" s="97">
        <f>VLOOKUP($B65,вспомогат!$B$2:$E$161,4,0)*G$2+G$27</f>
        <v>137.5090909090909</v>
      </c>
      <c r="H65" s="97">
        <f>VLOOKUP($B65,вспомогат!$B$2:$E$161,4,0)*H$2+H$27</f>
        <v>232.0181818181818</v>
      </c>
      <c r="I65" s="97">
        <f>VLOOKUP($B65,вспомогат!$B$2:$E$161,4,0)*I$2+I$27</f>
        <v>326.5272727272727</v>
      </c>
      <c r="J65" s="97">
        <f>VLOOKUP($B65,вспомогат!$B$2:$E$161,4,0)*J$2+J$27</f>
        <v>421.0363636363636</v>
      </c>
      <c r="K65" s="97">
        <f>VLOOKUP($B65,вспомогат!$B$2:$E$161,4,0)*K$2+K$27</f>
        <v>465.5454545454545</v>
      </c>
      <c r="L65" s="97">
        <f>VLOOKUP($B65,вспомогат!$B$2:$E$161,4,0)*L$2+L$27</f>
        <v>560.0545454545454</v>
      </c>
      <c r="M65" s="97">
        <f>VLOOKUP($B65,вспомогат!$B$2:$E$161,4,0)*M$2+M$27</f>
        <v>654.56363636363631</v>
      </c>
      <c r="N65" s="97">
        <f>VLOOKUP($B65,вспомогат!$B$2:$E$161,4,0)*N$2+N$27</f>
        <v>749.07272727272721</v>
      </c>
      <c r="O65" s="97">
        <f>VLOOKUP($B65,вспомогат!$B$2:$E$161,4,0)*O$2+O$27</f>
        <v>843.58181818181811</v>
      </c>
      <c r="P65" s="97">
        <f>VLOOKUP($B65,вспомогат!$B$2:$E$161,4,0)*P$2+P$27</f>
        <v>938.09090909090901</v>
      </c>
      <c r="Q65" s="97">
        <f>VLOOKUP($B65,вспомогат!$B$2:$E$161,4,0)*Q$2+Q$27</f>
        <v>982.59999999999991</v>
      </c>
      <c r="R65" s="97">
        <f>VLOOKUP($B65,вспомогат!$B$2:$E$161,4,0)*R$2+R$27</f>
        <v>1077.1090909090908</v>
      </c>
      <c r="S65" s="97">
        <f>VLOOKUP($B65,вспомогат!$B$2:$E$161,4,0)*S$2+S$27</f>
        <v>1171.6181818181817</v>
      </c>
      <c r="T65" s="97">
        <f>VLOOKUP($B65,вспомогат!$B$2:$E$161,4,0)*T$2+T$27</f>
        <v>1266.1272727272726</v>
      </c>
      <c r="U65" s="97">
        <f>VLOOKUP($B65,вспомогат!$B$2:$E$161,4,0)*U$2+U$27</f>
        <v>1360.6363636363635</v>
      </c>
      <c r="V65" s="97">
        <f>VLOOKUP($B65,вспомогат!$B$2:$E$161,4,0)*V$2+V$27</f>
        <v>1455.1454545454544</v>
      </c>
      <c r="W65" s="97">
        <f>VLOOKUP($B65,вспомогат!$B$2:$E$161,4,0)*W$2+W$27</f>
        <v>1549.6545454545453</v>
      </c>
      <c r="X65" s="97">
        <f>VLOOKUP($B65,вспомогат!$B$2:$E$161,4,0)*X$2+X$27</f>
        <v>1644.1636363636362</v>
      </c>
      <c r="Y65" s="97">
        <f>VLOOKUP($B65,вспомогат!$B$2:$E$161,4,0)*Y$2+Y$27</f>
        <v>1738.6727272727271</v>
      </c>
      <c r="Z65" s="97">
        <f>VLOOKUP($B65,вспомогат!$B$2:$E$161,4,0)*Z$2+Z$27</f>
        <v>1833.181818181818</v>
      </c>
    </row>
    <row r="66" spans="2:26">
      <c r="B66" s="88" t="s">
        <v>91</v>
      </c>
      <c r="C66" s="88" t="s">
        <v>90</v>
      </c>
      <c r="D66" s="89" t="s">
        <v>13</v>
      </c>
      <c r="E66" s="94"/>
      <c r="F66" s="95"/>
      <c r="G66" s="97">
        <f>VLOOKUP($B66,вспомогат!$B$2:$E$161,4,0)*G$2+G$27</f>
        <v>142.5090909090909</v>
      </c>
      <c r="H66" s="97">
        <f>VLOOKUP($B66,вспомогат!$B$2:$E$161,4,0)*H$2+H$27</f>
        <v>242.0181818181818</v>
      </c>
      <c r="I66" s="97">
        <f>VLOOKUP($B66,вспомогат!$B$2:$E$161,4,0)*I$2+I$27</f>
        <v>341.5272727272727</v>
      </c>
      <c r="J66" s="97">
        <f>VLOOKUP($B66,вспомогат!$B$2:$E$161,4,0)*J$2+J$27</f>
        <v>441.0363636363636</v>
      </c>
      <c r="K66" s="97">
        <f>VLOOKUP($B66,вспомогат!$B$2:$E$161,4,0)*K$2+K$27</f>
        <v>490.5454545454545</v>
      </c>
      <c r="L66" s="97">
        <f>VLOOKUP($B66,вспомогат!$B$2:$E$161,4,0)*L$2+L$27</f>
        <v>590.0545454545454</v>
      </c>
      <c r="M66" s="97">
        <f>VLOOKUP($B66,вспомогат!$B$2:$E$161,4,0)*M$2+M$27</f>
        <v>689.56363636363631</v>
      </c>
      <c r="N66" s="97">
        <f>VLOOKUP($B66,вспомогат!$B$2:$E$161,4,0)*N$2+N$27</f>
        <v>789.07272727272721</v>
      </c>
      <c r="O66" s="97">
        <f>VLOOKUP($B66,вспомогат!$B$2:$E$161,4,0)*O$2+O$27</f>
        <v>888.58181818181811</v>
      </c>
      <c r="P66" s="97">
        <f>VLOOKUP($B66,вспомогат!$B$2:$E$161,4,0)*P$2+P$27</f>
        <v>988.09090909090901</v>
      </c>
      <c r="Q66" s="97">
        <f>VLOOKUP($B66,вспомогат!$B$2:$E$161,4,0)*Q$2+Q$27</f>
        <v>1037.5999999999999</v>
      </c>
      <c r="R66" s="97">
        <f>VLOOKUP($B66,вспомогат!$B$2:$E$161,4,0)*R$2+R$27</f>
        <v>1137.1090909090908</v>
      </c>
      <c r="S66" s="97">
        <f>VLOOKUP($B66,вспомогат!$B$2:$E$161,4,0)*S$2+S$27</f>
        <v>1236.6181818181817</v>
      </c>
      <c r="T66" s="97">
        <f>VLOOKUP($B66,вспомогат!$B$2:$E$161,4,0)*T$2+T$27</f>
        <v>1336.1272727272726</v>
      </c>
      <c r="U66" s="97">
        <f>VLOOKUP($B66,вспомогат!$B$2:$E$161,4,0)*U$2+U$27</f>
        <v>1435.6363636363635</v>
      </c>
      <c r="V66" s="97">
        <f>VLOOKUP($B66,вспомогат!$B$2:$E$161,4,0)*V$2+V$27</f>
        <v>1535.1454545454544</v>
      </c>
      <c r="W66" s="97">
        <f>VLOOKUP($B66,вспомогат!$B$2:$E$161,4,0)*W$2+W$27</f>
        <v>1634.6545454545453</v>
      </c>
      <c r="X66" s="97">
        <f>VLOOKUP($B66,вспомогат!$B$2:$E$161,4,0)*X$2+X$27</f>
        <v>1734.1636363636362</v>
      </c>
      <c r="Y66" s="97">
        <f>VLOOKUP($B66,вспомогат!$B$2:$E$161,4,0)*Y$2+Y$27</f>
        <v>1833.6727272727271</v>
      </c>
      <c r="Z66" s="97">
        <f>VLOOKUP($B66,вспомогат!$B$2:$E$161,4,0)*Z$2+Z$27</f>
        <v>1933.181818181818</v>
      </c>
    </row>
    <row r="67" spans="2:26">
      <c r="B67" s="85" t="s">
        <v>9</v>
      </c>
      <c r="C67" s="85" t="s">
        <v>115</v>
      </c>
      <c r="D67" s="89" t="s">
        <v>191</v>
      </c>
      <c r="E67" s="94"/>
      <c r="F67" s="95"/>
      <c r="G67" s="97">
        <f>(Лист1!$F$13+Лист1!$H$13+Лист1!$I$13+Лист1!$J$13)*Odessa!G2+Лист1!$J$3+Лист1!$L$13</f>
        <v>136.6</v>
      </c>
      <c r="H67" s="97">
        <f>(Лист1!$F$13+Лист1!$H$13+Лист1!$I$13+Лист1!$J$13)*Odessa!H2+Лист1!$J$3+Лист1!$L$13</f>
        <v>230.2</v>
      </c>
      <c r="I67" s="97">
        <f>(Лист1!$F$13+Лист1!$H$13+Лист1!$I$13+Лист1!$J$13)*Odessa!I2+Лист1!$J$3+Лист1!$L$13</f>
        <v>323.79999999999995</v>
      </c>
      <c r="J67" s="97">
        <f>(Лист1!$F$13+Лист1!$H$13+Лист1!$I$13+Лист1!$J$13)*Odessa!J2+Лист1!$J$3+Лист1!$L$13</f>
        <v>417.4</v>
      </c>
      <c r="K67" s="97">
        <f>(Лист1!$F$13+Лист1!$H$13+Лист1!$I$13+Лист1!$J$13)*Odessa!K2+Лист1!$J$3+Лист1!$L$13-вспомогат!$L$55</f>
        <v>461</v>
      </c>
      <c r="L67" s="97">
        <f>(Лист1!$F$13+Лист1!$H$13+Лист1!$I$13+Лист1!$J$13)*Odessa!L2+Лист1!$J$3+Лист1!$L$13-вспомогат!$L$55</f>
        <v>554.59999999999991</v>
      </c>
      <c r="M67" s="97">
        <f>(Лист1!$F$13+Лист1!$H$13+Лист1!$I$13+Лист1!$J$13)*Odessa!M2+Лист1!$J$3+Лист1!$L$13-вспомогат!$L$55</f>
        <v>648.19999999999993</v>
      </c>
      <c r="N67" s="97">
        <f>(Лист1!$F$13+Лист1!$H$13+Лист1!$I$13+Лист1!$J$13)*Odessa!N2+Лист1!$J$3+Лист1!$L$13-вспомогат!$L$55</f>
        <v>741.8</v>
      </c>
      <c r="O67" s="97">
        <f>(Лист1!$F$13+Лист1!$H$13+Лист1!$I$13+Лист1!$J$13)*Odessa!O2+Лист1!$J$3+Лист1!$L$13-вспомогат!$L$55</f>
        <v>835.4</v>
      </c>
      <c r="P67" s="97">
        <f>(Лист1!$F$13+Лист1!$H$13+Лист1!$I$13+Лист1!$J$13)*Odessa!P2+Лист1!$J$3+Лист1!$L$13-вспомогат!$L$55</f>
        <v>929</v>
      </c>
      <c r="Q67" s="97">
        <f>(Лист1!$F$13+Лист1!$H$13+Лист1!$I$13+Лист1!$J$13)*Odessa!Q2+Лист1!$J$3+Лист1!$L$13-вспомогат!$L$56</f>
        <v>972.59999999999991</v>
      </c>
      <c r="R67" s="97">
        <f>(Лист1!$F$13+Лист1!$H$13+Лист1!$I$13+Лист1!$J$13)*Odessa!R2+Лист1!$J$3+Лист1!$L$13-вспомогат!$L$56</f>
        <v>1066.1999999999998</v>
      </c>
      <c r="S67" s="97">
        <f>(Лист1!$F$13+Лист1!$H$13+Лист1!$I$13+Лист1!$J$13)*Odessa!S2+Лист1!$J$3+Лист1!$L$13-вспомогат!$L$56</f>
        <v>1159.8</v>
      </c>
      <c r="T67" s="97">
        <f>(Лист1!$F$13+Лист1!$H$13+Лист1!$I$13+Лист1!$J$13)*Odessa!T2+Лист1!$J$3+Лист1!$L$13-вспомогат!$L$56</f>
        <v>1253.3999999999999</v>
      </c>
      <c r="U67" s="97">
        <f>(Лист1!$F$13+Лист1!$H$13+Лист1!$I$13+Лист1!$J$13)*Odessa!U2+Лист1!$J$3+Лист1!$L$13-вспомогат!$L$56</f>
        <v>1347</v>
      </c>
      <c r="V67" s="97">
        <f>(Лист1!$F$13+Лист1!$H$13+Лист1!$I$13+Лист1!$J$13)*Odessa!V2+Лист1!$J$3+Лист1!$L$13-вспомогат!$L$56</f>
        <v>1440.6</v>
      </c>
      <c r="W67" s="97">
        <f>(Лист1!$F$13+Лист1!$H$13+Лист1!$I$13+Лист1!$J$13)*Odessa!W2+Лист1!$J$3+Лист1!$L$13-вспомогат!$L$56</f>
        <v>1534.1999999999998</v>
      </c>
      <c r="X67" s="97">
        <f>(Лист1!$F$13+Лист1!$H$13+Лист1!$I$13+Лист1!$J$13)*Odessa!X2+Лист1!$J$3+Лист1!$L$13-вспомогат!$L$56</f>
        <v>1627.8</v>
      </c>
      <c r="Y67" s="97">
        <f>(Лист1!$F$13+Лист1!$H$13+Лист1!$I$13+Лист1!$J$13)*Odessa!Y2+Лист1!$J$3+Лист1!$L$13-вспомогат!$L$56</f>
        <v>1721.3999999999999</v>
      </c>
      <c r="Z67" s="97">
        <f>(Лист1!$F$13+Лист1!$H$13+Лист1!$I$13+Лист1!$J$13)*Odessa!Z2+Лист1!$J$3+Лист1!$L$13-вспомогат!$L$56</f>
        <v>1815</v>
      </c>
    </row>
    <row r="68" spans="2:26">
      <c r="B68" s="88" t="s">
        <v>92</v>
      </c>
      <c r="C68" s="88" t="s">
        <v>93</v>
      </c>
      <c r="D68" s="89" t="s">
        <v>9</v>
      </c>
      <c r="E68" s="94"/>
      <c r="F68" s="95"/>
      <c r="G68" s="97">
        <f>VLOOKUP($B68,вспомогат!$B$2:$E$161,4,0)*G$2+G$67</f>
        <v>178.6</v>
      </c>
      <c r="H68" s="97">
        <f>VLOOKUP($B68,вспомогат!$B$2:$E$161,4,0)*H$2+H$67</f>
        <v>314.2</v>
      </c>
      <c r="I68" s="97">
        <f>VLOOKUP($B68,вспомогат!$B$2:$E$161,4,0)*I$2+I$67</f>
        <v>449.79999999999995</v>
      </c>
      <c r="J68" s="97">
        <f>VLOOKUP($B68,вспомогат!$B$2:$E$161,4,0)*J$2+J$67</f>
        <v>585.4</v>
      </c>
      <c r="K68" s="97">
        <f>VLOOKUP($B68,вспомогат!$B$2:$E$161,4,0)*K$2+K$67</f>
        <v>671</v>
      </c>
      <c r="L68" s="97">
        <f>VLOOKUP($B68,вспомогат!$B$2:$E$161,4,0)*L$2+L$67</f>
        <v>806.59999999999991</v>
      </c>
      <c r="M68" s="97">
        <f>VLOOKUP($B68,вспомогат!$B$2:$E$161,4,0)*M$2+M$67</f>
        <v>942.19999999999993</v>
      </c>
      <c r="N68" s="97">
        <f>VLOOKUP($B68,вспомогат!$B$2:$E$161,4,0)*N$2+N$67</f>
        <v>1077.8</v>
      </c>
      <c r="O68" s="97">
        <f>VLOOKUP($B68,вспомогат!$B$2:$E$161,4,0)*O$2+O$67</f>
        <v>1213.4000000000001</v>
      </c>
      <c r="P68" s="97">
        <f>VLOOKUP($B68,вспомогат!$B$2:$E$161,4,0)*P$2+P$67</f>
        <v>1349</v>
      </c>
      <c r="Q68" s="97">
        <f>VLOOKUP($B68,вспомогат!$B$2:$E$161,4,0)*Q$2+Q$67</f>
        <v>1434.6</v>
      </c>
      <c r="R68" s="97">
        <f>VLOOKUP($B68,вспомогат!$B$2:$E$161,4,0)*R$2+R$67</f>
        <v>1570.1999999999998</v>
      </c>
      <c r="S68" s="97">
        <f>VLOOKUP($B68,вспомогат!$B$2:$E$161,4,0)*S$2+S$67</f>
        <v>1705.8</v>
      </c>
      <c r="T68" s="97">
        <f>VLOOKUP($B68,вспомогат!$B$2:$E$161,4,0)*T$2+T$67</f>
        <v>1841.3999999999999</v>
      </c>
      <c r="U68" s="97">
        <f>VLOOKUP($B68,вспомогат!$B$2:$E$161,4,0)*U$2+U$67</f>
        <v>1977</v>
      </c>
      <c r="V68" s="97">
        <f>VLOOKUP($B68,вспомогат!$B$2:$E$161,4,0)*V$2+V$67</f>
        <v>2112.6</v>
      </c>
      <c r="W68" s="97">
        <f>VLOOKUP($B68,вспомогат!$B$2:$E$161,4,0)*W$2+W$67</f>
        <v>2248.1999999999998</v>
      </c>
      <c r="X68" s="97">
        <f>VLOOKUP($B68,вспомогат!$B$2:$E$161,4,0)*X$2+X$67</f>
        <v>2383.8000000000002</v>
      </c>
      <c r="Y68" s="97">
        <f>VLOOKUP($B68,вспомогат!$B$2:$E$161,4,0)*Y$2+Y$67</f>
        <v>2519.3999999999996</v>
      </c>
      <c r="Z68" s="97">
        <f>VLOOKUP($B68,вспомогат!$B$2:$E$161,4,0)*Z$2+Z$67</f>
        <v>2655</v>
      </c>
    </row>
    <row r="69" spans="2:26">
      <c r="B69" s="88" t="s">
        <v>94</v>
      </c>
      <c r="C69" s="88" t="s">
        <v>95</v>
      </c>
      <c r="D69" s="89" t="s">
        <v>13</v>
      </c>
      <c r="E69" s="94"/>
      <c r="F69" s="95"/>
      <c r="G69" s="97">
        <f>VLOOKUP($B69,вспомогат!$B$2:$E$161,4,0)*G$2+G$27</f>
        <v>137.5090909090909</v>
      </c>
      <c r="H69" s="97">
        <f>VLOOKUP($B69,вспомогат!$B$2:$E$161,4,0)*H$2+H$27</f>
        <v>232.0181818181818</v>
      </c>
      <c r="I69" s="97">
        <f>VLOOKUP($B69,вспомогат!$B$2:$E$161,4,0)*I$2+I$27</f>
        <v>326.5272727272727</v>
      </c>
      <c r="J69" s="97">
        <f>VLOOKUP($B69,вспомогат!$B$2:$E$161,4,0)*J$2+J$27</f>
        <v>421.0363636363636</v>
      </c>
      <c r="K69" s="97">
        <f>VLOOKUP($B69,вспомогат!$B$2:$E$161,4,0)*K$2+K$27</f>
        <v>465.5454545454545</v>
      </c>
      <c r="L69" s="97">
        <f>VLOOKUP($B69,вспомогат!$B$2:$E$161,4,0)*L$2+L$27</f>
        <v>560.0545454545454</v>
      </c>
      <c r="M69" s="97">
        <f>VLOOKUP($B69,вспомогат!$B$2:$E$161,4,0)*M$2+M$27</f>
        <v>654.56363636363631</v>
      </c>
      <c r="N69" s="97">
        <f>VLOOKUP($B69,вспомогат!$B$2:$E$161,4,0)*N$2+N$27</f>
        <v>749.07272727272721</v>
      </c>
      <c r="O69" s="97">
        <f>VLOOKUP($B69,вспомогат!$B$2:$E$161,4,0)*O$2+O$27</f>
        <v>843.58181818181811</v>
      </c>
      <c r="P69" s="97">
        <f>VLOOKUP($B69,вспомогат!$B$2:$E$161,4,0)*P$2+P$27</f>
        <v>938.09090909090901</v>
      </c>
      <c r="Q69" s="97">
        <f>VLOOKUP($B69,вспомогат!$B$2:$E$161,4,0)*Q$2+Q$27</f>
        <v>982.59999999999991</v>
      </c>
      <c r="R69" s="97">
        <f>VLOOKUP($B69,вспомогат!$B$2:$E$161,4,0)*R$2+R$27</f>
        <v>1077.1090909090908</v>
      </c>
      <c r="S69" s="97">
        <f>VLOOKUP($B69,вспомогат!$B$2:$E$161,4,0)*S$2+S$27</f>
        <v>1171.6181818181817</v>
      </c>
      <c r="T69" s="97">
        <f>VLOOKUP($B69,вспомогат!$B$2:$E$161,4,0)*T$2+T$27</f>
        <v>1266.1272727272726</v>
      </c>
      <c r="U69" s="97">
        <f>VLOOKUP($B69,вспомогат!$B$2:$E$161,4,0)*U$2+U$27</f>
        <v>1360.6363636363635</v>
      </c>
      <c r="V69" s="97">
        <f>VLOOKUP($B69,вспомогат!$B$2:$E$161,4,0)*V$2+V$27</f>
        <v>1455.1454545454544</v>
      </c>
      <c r="W69" s="97">
        <f>VLOOKUP($B69,вспомогат!$B$2:$E$161,4,0)*W$2+W$27</f>
        <v>1549.6545454545453</v>
      </c>
      <c r="X69" s="97">
        <f>VLOOKUP($B69,вспомогат!$B$2:$E$161,4,0)*X$2+X$27</f>
        <v>1644.1636363636362</v>
      </c>
      <c r="Y69" s="97">
        <f>VLOOKUP($B69,вспомогат!$B$2:$E$161,4,0)*Y$2+Y$27</f>
        <v>1738.6727272727271</v>
      </c>
      <c r="Z69" s="97">
        <f>VLOOKUP($B69,вспомогат!$B$2:$E$161,4,0)*Z$2+Z$27</f>
        <v>1833.181818181818</v>
      </c>
    </row>
    <row r="70" spans="2:26">
      <c r="B70" s="88" t="s">
        <v>96</v>
      </c>
      <c r="C70" s="88" t="s">
        <v>95</v>
      </c>
      <c r="D70" s="89" t="s">
        <v>13</v>
      </c>
      <c r="E70" s="94"/>
      <c r="F70" s="95"/>
      <c r="G70" s="97">
        <f>VLOOKUP($B70,вспомогат!$B$2:$E$161,4,0)*G$2+G$27</f>
        <v>137.5090909090909</v>
      </c>
      <c r="H70" s="97">
        <f>VLOOKUP($B70,вспомогат!$B$2:$E$161,4,0)*H$2+H$27</f>
        <v>232.0181818181818</v>
      </c>
      <c r="I70" s="97">
        <f>VLOOKUP($B70,вспомогат!$B$2:$E$161,4,0)*I$2+I$27</f>
        <v>326.5272727272727</v>
      </c>
      <c r="J70" s="97">
        <f>VLOOKUP($B70,вспомогат!$B$2:$E$161,4,0)*J$2+J$27</f>
        <v>421.0363636363636</v>
      </c>
      <c r="K70" s="97">
        <f>VLOOKUP($B70,вспомогат!$B$2:$E$161,4,0)*K$2+K$27</f>
        <v>465.5454545454545</v>
      </c>
      <c r="L70" s="97">
        <f>VLOOKUP($B70,вспомогат!$B$2:$E$161,4,0)*L$2+L$27</f>
        <v>560.0545454545454</v>
      </c>
      <c r="M70" s="97">
        <f>VLOOKUP($B70,вспомогат!$B$2:$E$161,4,0)*M$2+M$27</f>
        <v>654.56363636363631</v>
      </c>
      <c r="N70" s="97">
        <f>VLOOKUP($B70,вспомогат!$B$2:$E$161,4,0)*N$2+N$27</f>
        <v>749.07272727272721</v>
      </c>
      <c r="O70" s="97">
        <f>VLOOKUP($B70,вспомогат!$B$2:$E$161,4,0)*O$2+O$27</f>
        <v>843.58181818181811</v>
      </c>
      <c r="P70" s="97">
        <f>VLOOKUP($B70,вспомогат!$B$2:$E$161,4,0)*P$2+P$27</f>
        <v>938.09090909090901</v>
      </c>
      <c r="Q70" s="97">
        <f>VLOOKUP($B70,вспомогат!$B$2:$E$161,4,0)*Q$2+Q$27</f>
        <v>982.59999999999991</v>
      </c>
      <c r="R70" s="97">
        <f>VLOOKUP($B70,вспомогат!$B$2:$E$161,4,0)*R$2+R$27</f>
        <v>1077.1090909090908</v>
      </c>
      <c r="S70" s="97">
        <f>VLOOKUP($B70,вспомогат!$B$2:$E$161,4,0)*S$2+S$27</f>
        <v>1171.6181818181817</v>
      </c>
      <c r="T70" s="97">
        <f>VLOOKUP($B70,вспомогат!$B$2:$E$161,4,0)*T$2+T$27</f>
        <v>1266.1272727272726</v>
      </c>
      <c r="U70" s="97">
        <f>VLOOKUP($B70,вспомогат!$B$2:$E$161,4,0)*U$2+U$27</f>
        <v>1360.6363636363635</v>
      </c>
      <c r="V70" s="97">
        <f>VLOOKUP($B70,вспомогат!$B$2:$E$161,4,0)*V$2+V$27</f>
        <v>1455.1454545454544</v>
      </c>
      <c r="W70" s="97">
        <f>VLOOKUP($B70,вспомогат!$B$2:$E$161,4,0)*W$2+W$27</f>
        <v>1549.6545454545453</v>
      </c>
      <c r="X70" s="97">
        <f>VLOOKUP($B70,вспомогат!$B$2:$E$161,4,0)*X$2+X$27</f>
        <v>1644.1636363636362</v>
      </c>
      <c r="Y70" s="97">
        <f>VLOOKUP($B70,вспомогат!$B$2:$E$161,4,0)*Y$2+Y$27</f>
        <v>1738.6727272727271</v>
      </c>
      <c r="Z70" s="97">
        <f>VLOOKUP($B70,вспомогат!$B$2:$E$161,4,0)*Z$2+Z$27</f>
        <v>1833.181818181818</v>
      </c>
    </row>
    <row r="71" spans="2:26">
      <c r="B71" s="88" t="s">
        <v>97</v>
      </c>
      <c r="C71" s="88" t="s">
        <v>95</v>
      </c>
      <c r="D71" s="89" t="s">
        <v>13</v>
      </c>
      <c r="E71" s="94"/>
      <c r="F71" s="95"/>
      <c r="G71" s="97">
        <f>VLOOKUP($B71,вспомогат!$B$2:$E$161,4,0)*G$2+G$27</f>
        <v>137.5090909090909</v>
      </c>
      <c r="H71" s="97">
        <f>VLOOKUP($B71,вспомогат!$B$2:$E$161,4,0)*H$2+H$27</f>
        <v>232.0181818181818</v>
      </c>
      <c r="I71" s="97">
        <f>VLOOKUP($B71,вспомогат!$B$2:$E$161,4,0)*I$2+I$27</f>
        <v>326.5272727272727</v>
      </c>
      <c r="J71" s="97">
        <f>VLOOKUP($B71,вспомогат!$B$2:$E$161,4,0)*J$2+J$27</f>
        <v>421.0363636363636</v>
      </c>
      <c r="K71" s="97">
        <f>VLOOKUP($B71,вспомогат!$B$2:$E$161,4,0)*K$2+K$27</f>
        <v>465.5454545454545</v>
      </c>
      <c r="L71" s="97">
        <f>VLOOKUP($B71,вспомогат!$B$2:$E$161,4,0)*L$2+L$27</f>
        <v>560.0545454545454</v>
      </c>
      <c r="M71" s="97">
        <f>VLOOKUP($B71,вспомогат!$B$2:$E$161,4,0)*M$2+M$27</f>
        <v>654.56363636363631</v>
      </c>
      <c r="N71" s="97">
        <f>VLOOKUP($B71,вспомогат!$B$2:$E$161,4,0)*N$2+N$27</f>
        <v>749.07272727272721</v>
      </c>
      <c r="O71" s="97">
        <f>VLOOKUP($B71,вспомогат!$B$2:$E$161,4,0)*O$2+O$27</f>
        <v>843.58181818181811</v>
      </c>
      <c r="P71" s="97">
        <f>VLOOKUP($B71,вспомогат!$B$2:$E$161,4,0)*P$2+P$27</f>
        <v>938.09090909090901</v>
      </c>
      <c r="Q71" s="97">
        <f>VLOOKUP($B71,вспомогат!$B$2:$E$161,4,0)*Q$2+Q$27</f>
        <v>982.59999999999991</v>
      </c>
      <c r="R71" s="97">
        <f>VLOOKUP($B71,вспомогат!$B$2:$E$161,4,0)*R$2+R$27</f>
        <v>1077.1090909090908</v>
      </c>
      <c r="S71" s="97">
        <f>VLOOKUP($B71,вспомогат!$B$2:$E$161,4,0)*S$2+S$27</f>
        <v>1171.6181818181817</v>
      </c>
      <c r="T71" s="97">
        <f>VLOOKUP($B71,вспомогат!$B$2:$E$161,4,0)*T$2+T$27</f>
        <v>1266.1272727272726</v>
      </c>
      <c r="U71" s="97">
        <f>VLOOKUP($B71,вспомогат!$B$2:$E$161,4,0)*U$2+U$27</f>
        <v>1360.6363636363635</v>
      </c>
      <c r="V71" s="97">
        <f>VLOOKUP($B71,вспомогат!$B$2:$E$161,4,0)*V$2+V$27</f>
        <v>1455.1454545454544</v>
      </c>
      <c r="W71" s="97">
        <f>VLOOKUP($B71,вспомогат!$B$2:$E$161,4,0)*W$2+W$27</f>
        <v>1549.6545454545453</v>
      </c>
      <c r="X71" s="97">
        <f>VLOOKUP($B71,вспомогат!$B$2:$E$161,4,0)*X$2+X$27</f>
        <v>1644.1636363636362</v>
      </c>
      <c r="Y71" s="97">
        <f>VLOOKUP($B71,вспомогат!$B$2:$E$161,4,0)*Y$2+Y$27</f>
        <v>1738.6727272727271</v>
      </c>
      <c r="Z71" s="97">
        <f>VLOOKUP($B71,вспомогат!$B$2:$E$161,4,0)*Z$2+Z$27</f>
        <v>1833.181818181818</v>
      </c>
    </row>
    <row r="72" spans="2:26">
      <c r="B72" s="88" t="s">
        <v>98</v>
      </c>
      <c r="C72" s="88" t="s">
        <v>99</v>
      </c>
      <c r="D72" s="89" t="s">
        <v>13</v>
      </c>
      <c r="E72" s="94"/>
      <c r="F72" s="95"/>
      <c r="G72" s="97">
        <f>VLOOKUP($B72,вспомогат!$B$2:$E$161,4,0)*G$2+G$27</f>
        <v>137.5090909090909</v>
      </c>
      <c r="H72" s="97">
        <f>VLOOKUP($B72,вспомогат!$B$2:$E$161,4,0)*H$2+H$27</f>
        <v>232.0181818181818</v>
      </c>
      <c r="I72" s="97">
        <f>VLOOKUP($B72,вспомогат!$B$2:$E$161,4,0)*I$2+I$27</f>
        <v>326.5272727272727</v>
      </c>
      <c r="J72" s="97">
        <f>VLOOKUP($B72,вспомогат!$B$2:$E$161,4,0)*J$2+J$27</f>
        <v>421.0363636363636</v>
      </c>
      <c r="K72" s="97">
        <f>VLOOKUP($B72,вспомогат!$B$2:$E$161,4,0)*K$2+K$27</f>
        <v>465.5454545454545</v>
      </c>
      <c r="L72" s="97">
        <f>VLOOKUP($B72,вспомогат!$B$2:$E$161,4,0)*L$2+L$27</f>
        <v>560.0545454545454</v>
      </c>
      <c r="M72" s="97">
        <f>VLOOKUP($B72,вспомогат!$B$2:$E$161,4,0)*M$2+M$27</f>
        <v>654.56363636363631</v>
      </c>
      <c r="N72" s="97">
        <f>VLOOKUP($B72,вспомогат!$B$2:$E$161,4,0)*N$2+N$27</f>
        <v>749.07272727272721</v>
      </c>
      <c r="O72" s="97">
        <f>VLOOKUP($B72,вспомогат!$B$2:$E$161,4,0)*O$2+O$27</f>
        <v>843.58181818181811</v>
      </c>
      <c r="P72" s="97">
        <f>VLOOKUP($B72,вспомогат!$B$2:$E$161,4,0)*P$2+P$27</f>
        <v>938.09090909090901</v>
      </c>
      <c r="Q72" s="97">
        <f>VLOOKUP($B72,вспомогат!$B$2:$E$161,4,0)*Q$2+Q$27</f>
        <v>982.59999999999991</v>
      </c>
      <c r="R72" s="97">
        <f>VLOOKUP($B72,вспомогат!$B$2:$E$161,4,0)*R$2+R$27</f>
        <v>1077.1090909090908</v>
      </c>
      <c r="S72" s="97">
        <f>VLOOKUP($B72,вспомогат!$B$2:$E$161,4,0)*S$2+S$27</f>
        <v>1171.6181818181817</v>
      </c>
      <c r="T72" s="97">
        <f>VLOOKUP($B72,вспомогат!$B$2:$E$161,4,0)*T$2+T$27</f>
        <v>1266.1272727272726</v>
      </c>
      <c r="U72" s="97">
        <f>VLOOKUP($B72,вспомогат!$B$2:$E$161,4,0)*U$2+U$27</f>
        <v>1360.6363636363635</v>
      </c>
      <c r="V72" s="97">
        <f>VLOOKUP($B72,вспомогат!$B$2:$E$161,4,0)*V$2+V$27</f>
        <v>1455.1454545454544</v>
      </c>
      <c r="W72" s="97">
        <f>VLOOKUP($B72,вспомогат!$B$2:$E$161,4,0)*W$2+W$27</f>
        <v>1549.6545454545453</v>
      </c>
      <c r="X72" s="97">
        <f>VLOOKUP($B72,вспомогат!$B$2:$E$161,4,0)*X$2+X$27</f>
        <v>1644.1636363636362</v>
      </c>
      <c r="Y72" s="97">
        <f>VLOOKUP($B72,вспомогат!$B$2:$E$161,4,0)*Y$2+Y$27</f>
        <v>1738.6727272727271</v>
      </c>
      <c r="Z72" s="97">
        <f>VLOOKUP($B72,вспомогат!$B$2:$E$161,4,0)*Z$2+Z$27</f>
        <v>1833.181818181818</v>
      </c>
    </row>
    <row r="73" spans="2:26">
      <c r="B73" s="88" t="s">
        <v>100</v>
      </c>
      <c r="C73" s="88" t="s">
        <v>101</v>
      </c>
      <c r="D73" s="89" t="s">
        <v>9</v>
      </c>
      <c r="E73" s="94"/>
      <c r="F73" s="95"/>
      <c r="G73" s="97">
        <f>VLOOKUP($B73,вспомогат!$B$2:$E$161,4,0)*G$2+G$67</f>
        <v>181.6</v>
      </c>
      <c r="H73" s="97">
        <f>VLOOKUP($B73,вспомогат!$B$2:$E$161,4,0)*H$2+H$67</f>
        <v>320.2</v>
      </c>
      <c r="I73" s="97">
        <f>VLOOKUP($B73,вспомогат!$B$2:$E$161,4,0)*I$2+I$67</f>
        <v>458.79999999999995</v>
      </c>
      <c r="J73" s="97">
        <f>VLOOKUP($B73,вспомогат!$B$2:$E$161,4,0)*J$2+J$67</f>
        <v>597.4</v>
      </c>
      <c r="K73" s="97">
        <f>VLOOKUP($B73,вспомогат!$B$2:$E$161,4,0)*K$2+K$67</f>
        <v>686</v>
      </c>
      <c r="L73" s="97">
        <f>VLOOKUP($B73,вспомогат!$B$2:$E$161,4,0)*L$2+L$67</f>
        <v>824.59999999999991</v>
      </c>
      <c r="M73" s="97">
        <f>VLOOKUP($B73,вспомогат!$B$2:$E$161,4,0)*M$2+M$67</f>
        <v>963.19999999999993</v>
      </c>
      <c r="N73" s="97">
        <f>VLOOKUP($B73,вспомогат!$B$2:$E$161,4,0)*N$2+N$67</f>
        <v>1101.8</v>
      </c>
      <c r="O73" s="97">
        <f>VLOOKUP($B73,вспомогат!$B$2:$E$161,4,0)*O$2+O$67</f>
        <v>1240.4000000000001</v>
      </c>
      <c r="P73" s="97">
        <f>VLOOKUP($B73,вспомогат!$B$2:$E$161,4,0)*P$2+P$67</f>
        <v>1379</v>
      </c>
      <c r="Q73" s="97">
        <f>VLOOKUP($B73,вспомогат!$B$2:$E$161,4,0)*Q$2+Q$67</f>
        <v>1467.6</v>
      </c>
      <c r="R73" s="97">
        <f>VLOOKUP($B73,вспомогат!$B$2:$E$161,4,0)*R$2+R$67</f>
        <v>1606.1999999999998</v>
      </c>
      <c r="S73" s="97">
        <f>VLOOKUP($B73,вспомогат!$B$2:$E$161,4,0)*S$2+S$67</f>
        <v>1744.8</v>
      </c>
      <c r="T73" s="97">
        <f>VLOOKUP($B73,вспомогат!$B$2:$E$161,4,0)*T$2+T$67</f>
        <v>1883.3999999999999</v>
      </c>
      <c r="U73" s="97">
        <f>VLOOKUP($B73,вспомогат!$B$2:$E$161,4,0)*U$2+U$67</f>
        <v>2022</v>
      </c>
      <c r="V73" s="97">
        <f>VLOOKUP($B73,вспомогат!$B$2:$E$161,4,0)*V$2+V$67</f>
        <v>2160.6</v>
      </c>
      <c r="W73" s="97">
        <f>VLOOKUP($B73,вспомогат!$B$2:$E$161,4,0)*W$2+W$67</f>
        <v>2299.1999999999998</v>
      </c>
      <c r="X73" s="97">
        <f>VLOOKUP($B73,вспомогат!$B$2:$E$161,4,0)*X$2+X$67</f>
        <v>2437.8000000000002</v>
      </c>
      <c r="Y73" s="97">
        <f>VLOOKUP($B73,вспомогат!$B$2:$E$161,4,0)*Y$2+Y$67</f>
        <v>2576.3999999999996</v>
      </c>
      <c r="Z73" s="97">
        <f>VLOOKUP($B73,вспомогат!$B$2:$E$161,4,0)*Z$2+Z$67</f>
        <v>2715</v>
      </c>
    </row>
    <row r="74" spans="2:26">
      <c r="B74" s="88" t="s">
        <v>102</v>
      </c>
      <c r="C74" s="88" t="s">
        <v>103</v>
      </c>
      <c r="D74" s="89" t="s">
        <v>13</v>
      </c>
      <c r="E74" s="94"/>
      <c r="F74" s="95"/>
      <c r="G74" s="97">
        <f>VLOOKUP($B74,вспомогат!$B$2:$E$161,4,0)*G$2+G$27</f>
        <v>182.5090909090909</v>
      </c>
      <c r="H74" s="97">
        <f>VLOOKUP($B74,вспомогат!$B$2:$E$161,4,0)*H$2+H$27</f>
        <v>322.0181818181818</v>
      </c>
      <c r="I74" s="97">
        <f>VLOOKUP($B74,вспомогат!$B$2:$E$161,4,0)*I$2+I$27</f>
        <v>461.5272727272727</v>
      </c>
      <c r="J74" s="97">
        <f>VLOOKUP($B74,вспомогат!$B$2:$E$161,4,0)*J$2+J$27</f>
        <v>601.0363636363636</v>
      </c>
      <c r="K74" s="97">
        <f>VLOOKUP($B74,вспомогат!$B$2:$E$161,4,0)*K$2+K$27</f>
        <v>690.5454545454545</v>
      </c>
      <c r="L74" s="97">
        <f>VLOOKUP($B74,вспомогат!$B$2:$E$161,4,0)*L$2+L$27</f>
        <v>830.0545454545454</v>
      </c>
      <c r="M74" s="97">
        <f>VLOOKUP($B74,вспомогат!$B$2:$E$161,4,0)*M$2+M$27</f>
        <v>969.56363636363631</v>
      </c>
      <c r="N74" s="97">
        <f>VLOOKUP($B74,вспомогат!$B$2:$E$161,4,0)*N$2+N$27</f>
        <v>1109.0727272727272</v>
      </c>
      <c r="O74" s="97">
        <f>VLOOKUP($B74,вспомогат!$B$2:$E$161,4,0)*O$2+O$27</f>
        <v>1248.5818181818181</v>
      </c>
      <c r="P74" s="97">
        <f>VLOOKUP($B74,вспомогат!$B$2:$E$161,4,0)*P$2+P$27</f>
        <v>1388.090909090909</v>
      </c>
      <c r="Q74" s="97">
        <f>VLOOKUP($B74,вспомогат!$B$2:$E$161,4,0)*Q$2+Q$27</f>
        <v>1477.6</v>
      </c>
      <c r="R74" s="97">
        <f>VLOOKUP($B74,вспомогат!$B$2:$E$161,4,0)*R$2+R$27</f>
        <v>1617.1090909090908</v>
      </c>
      <c r="S74" s="97">
        <f>VLOOKUP($B74,вспомогат!$B$2:$E$161,4,0)*S$2+S$27</f>
        <v>1756.6181818181817</v>
      </c>
      <c r="T74" s="97">
        <f>VLOOKUP($B74,вспомогат!$B$2:$E$161,4,0)*T$2+T$27</f>
        <v>1896.1272727272726</v>
      </c>
      <c r="U74" s="97">
        <f>VLOOKUP($B74,вспомогат!$B$2:$E$161,4,0)*U$2+U$27</f>
        <v>2035.6363636363635</v>
      </c>
      <c r="V74" s="97">
        <f>VLOOKUP($B74,вспомогат!$B$2:$E$161,4,0)*V$2+V$27</f>
        <v>2175.1454545454544</v>
      </c>
      <c r="W74" s="97">
        <f>VLOOKUP($B74,вспомогат!$B$2:$E$161,4,0)*W$2+W$27</f>
        <v>2314.6545454545453</v>
      </c>
      <c r="X74" s="97">
        <f>VLOOKUP($B74,вспомогат!$B$2:$E$161,4,0)*X$2+X$27</f>
        <v>2454.1636363636362</v>
      </c>
      <c r="Y74" s="97">
        <f>VLOOKUP($B74,вспомогат!$B$2:$E$161,4,0)*Y$2+Y$27</f>
        <v>2593.6727272727271</v>
      </c>
      <c r="Z74" s="97">
        <f>VLOOKUP($B74,вспомогат!$B$2:$E$161,4,0)*Z$2+Z$27</f>
        <v>2733.181818181818</v>
      </c>
    </row>
    <row r="75" spans="2:26">
      <c r="B75" s="88" t="s">
        <v>105</v>
      </c>
      <c r="C75" s="88" t="s">
        <v>103</v>
      </c>
      <c r="D75" s="89" t="s">
        <v>230</v>
      </c>
      <c r="E75" s="94"/>
      <c r="F75" s="95"/>
      <c r="G75" s="97">
        <f>VLOOKUP($B75,вспомогат!$B$2:$E$161,4,0)*G$2+G$26</f>
        <v>286.60000000000002</v>
      </c>
      <c r="H75" s="97">
        <f>VLOOKUP($B75,вспомогат!$B$2:$E$161,4,0)*H$2+H$26</f>
        <v>530.20000000000005</v>
      </c>
      <c r="I75" s="97">
        <f>VLOOKUP($B75,вспомогат!$B$2:$E$161,4,0)*I$2+I$26</f>
        <v>773.8</v>
      </c>
      <c r="J75" s="97">
        <f>VLOOKUP($B75,вспомогат!$B$2:$E$161,4,0)*J$2+J$26</f>
        <v>1017.4</v>
      </c>
      <c r="K75" s="97">
        <f>VLOOKUP($B75,вспомогат!$B$2:$E$161,4,0)*K$2+K$26</f>
        <v>1211</v>
      </c>
      <c r="L75" s="97">
        <f>VLOOKUP($B75,вспомогат!$B$2:$E$161,4,0)*L$2+L$26</f>
        <v>1454.6</v>
      </c>
      <c r="M75" s="97">
        <f>VLOOKUP($B75,вспомогат!$B$2:$E$161,4,0)*M$2+M$26</f>
        <v>1698.1999999999998</v>
      </c>
      <c r="N75" s="97">
        <f>VLOOKUP($B75,вспомогат!$B$2:$E$161,4,0)*N$2+N$26</f>
        <v>1941.8</v>
      </c>
      <c r="O75" s="97">
        <f>VLOOKUP($B75,вспомогат!$B$2:$E$161,4,0)*O$2+O$26</f>
        <v>2185.3999999999996</v>
      </c>
      <c r="P75" s="97">
        <f>VLOOKUP($B75,вспомогат!$B$2:$E$161,4,0)*P$2+P$26</f>
        <v>2379</v>
      </c>
      <c r="Q75" s="97">
        <f>VLOOKUP($B75,вспомогат!$B$2:$E$161,4,0)*Q$2+Q$26</f>
        <v>2622.6</v>
      </c>
      <c r="R75" s="97">
        <f>VLOOKUP($B75,вспомогат!$B$2:$E$161,4,0)*R$2+R$26</f>
        <v>2866.2</v>
      </c>
      <c r="S75" s="97">
        <f>VLOOKUP($B75,вспомогат!$B$2:$E$161,4,0)*S$2+S$26</f>
        <v>3109.8</v>
      </c>
      <c r="T75" s="97">
        <f>VLOOKUP($B75,вспомогат!$B$2:$E$161,4,0)*T$2+T$26</f>
        <v>3353.3999999999996</v>
      </c>
      <c r="U75" s="97">
        <f>VLOOKUP($B75,вспомогат!$B$2:$E$161,4,0)*U$2+U$26</f>
        <v>3597</v>
      </c>
      <c r="V75" s="97">
        <f>VLOOKUP($B75,вспомогат!$B$2:$E$161,4,0)*V$2+V$26</f>
        <v>3840.6</v>
      </c>
      <c r="W75" s="97">
        <f>VLOOKUP($B75,вспомогат!$B$2:$E$161,4,0)*W$2+W$26</f>
        <v>4084.2</v>
      </c>
      <c r="X75" s="97">
        <f>VLOOKUP($B75,вспомогат!$B$2:$E$161,4,0)*X$2+X$26</f>
        <v>4327.7999999999993</v>
      </c>
      <c r="Y75" s="97">
        <f>VLOOKUP($B75,вспомогат!$B$2:$E$161,4,0)*Y$2+Y$26</f>
        <v>4571.3999999999996</v>
      </c>
      <c r="Z75" s="97">
        <f>VLOOKUP($B75,вспомогат!$B$2:$E$161,4,0)*Z$2+Z$26</f>
        <v>4815</v>
      </c>
    </row>
    <row r="76" spans="2:26">
      <c r="B76" s="88" t="s">
        <v>106</v>
      </c>
      <c r="C76" s="88" t="s">
        <v>103</v>
      </c>
      <c r="D76" s="89" t="s">
        <v>9</v>
      </c>
      <c r="E76" s="94"/>
      <c r="F76" s="95"/>
      <c r="G76" s="97">
        <f>VLOOKUP($B76,вспомогат!$B$2:$E$161,4,0)*G$2+G$67</f>
        <v>236.6</v>
      </c>
      <c r="H76" s="97">
        <f>VLOOKUP($B76,вспомогат!$B$2:$E$161,4,0)*H$2+H$67</f>
        <v>430.2</v>
      </c>
      <c r="I76" s="97">
        <f>VLOOKUP($B76,вспомогат!$B$2:$E$161,4,0)*I$2+I$67</f>
        <v>623.79999999999995</v>
      </c>
      <c r="J76" s="97">
        <f>VLOOKUP($B76,вспомогат!$B$2:$E$161,4,0)*J$2+J$67</f>
        <v>817.4</v>
      </c>
      <c r="K76" s="97">
        <f>VLOOKUP($B76,вспомогат!$B$2:$E$161,4,0)*K$2+K$67</f>
        <v>961</v>
      </c>
      <c r="L76" s="97">
        <f>VLOOKUP($B76,вспомогат!$B$2:$E$161,4,0)*L$2+L$67</f>
        <v>1154.5999999999999</v>
      </c>
      <c r="M76" s="97">
        <f>VLOOKUP($B76,вспомогат!$B$2:$E$161,4,0)*M$2+M$67</f>
        <v>1348.1999999999998</v>
      </c>
      <c r="N76" s="97">
        <f>VLOOKUP($B76,вспомогат!$B$2:$E$161,4,0)*N$2+N$67</f>
        <v>1541.8</v>
      </c>
      <c r="O76" s="97">
        <f>VLOOKUP($B76,вспомогат!$B$2:$E$161,4,0)*O$2+O$67</f>
        <v>1735.4</v>
      </c>
      <c r="P76" s="97">
        <f>VLOOKUP($B76,вспомогат!$B$2:$E$161,4,0)*P$2+P$67</f>
        <v>1929</v>
      </c>
      <c r="Q76" s="97">
        <f>VLOOKUP($B76,вспомогат!$B$2:$E$161,4,0)*Q$2+Q$67</f>
        <v>2072.6</v>
      </c>
      <c r="R76" s="97">
        <f>VLOOKUP($B76,вспомогат!$B$2:$E$161,4,0)*R$2+R$67</f>
        <v>2266.1999999999998</v>
      </c>
      <c r="S76" s="97">
        <f>VLOOKUP($B76,вспомогат!$B$2:$E$161,4,0)*S$2+S$67</f>
        <v>2459.8000000000002</v>
      </c>
      <c r="T76" s="97">
        <f>VLOOKUP($B76,вспомогат!$B$2:$E$161,4,0)*T$2+T$67</f>
        <v>2653.3999999999996</v>
      </c>
      <c r="U76" s="97">
        <f>VLOOKUP($B76,вспомогат!$B$2:$E$161,4,0)*U$2+U$67</f>
        <v>2847</v>
      </c>
      <c r="V76" s="97">
        <f>VLOOKUP($B76,вспомогат!$B$2:$E$161,4,0)*V$2+V$67</f>
        <v>3040.6</v>
      </c>
      <c r="W76" s="97">
        <f>VLOOKUP($B76,вспомогат!$B$2:$E$161,4,0)*W$2+W$67</f>
        <v>3234.2</v>
      </c>
      <c r="X76" s="97">
        <f>VLOOKUP($B76,вспомогат!$B$2:$E$161,4,0)*X$2+X$67</f>
        <v>3427.8</v>
      </c>
      <c r="Y76" s="97">
        <f>VLOOKUP($B76,вспомогат!$B$2:$E$161,4,0)*Y$2+Y$67</f>
        <v>3621.3999999999996</v>
      </c>
      <c r="Z76" s="97">
        <f>VLOOKUP($B76,вспомогат!$B$2:$E$161,4,0)*Z$2+Z$67</f>
        <v>3815</v>
      </c>
    </row>
    <row r="77" spans="2:26">
      <c r="B77" s="88" t="s">
        <v>107</v>
      </c>
      <c r="C77" s="88" t="s">
        <v>103</v>
      </c>
      <c r="D77" s="89" t="s">
        <v>9</v>
      </c>
      <c r="E77" s="94"/>
      <c r="F77" s="95"/>
      <c r="G77" s="97">
        <f>VLOOKUP($B77,вспомогат!$B$2:$E$161,4,0)*G$2+G$67</f>
        <v>236.6</v>
      </c>
      <c r="H77" s="97">
        <f>VLOOKUP($B77,вспомогат!$B$2:$E$161,4,0)*H$2+H$67</f>
        <v>430.2</v>
      </c>
      <c r="I77" s="97">
        <f>VLOOKUP($B77,вспомогат!$B$2:$E$161,4,0)*I$2+I$67</f>
        <v>623.79999999999995</v>
      </c>
      <c r="J77" s="97">
        <f>VLOOKUP($B77,вспомогат!$B$2:$E$161,4,0)*J$2+J$67</f>
        <v>817.4</v>
      </c>
      <c r="K77" s="97">
        <f>VLOOKUP($B77,вспомогат!$B$2:$E$161,4,0)*K$2+K$67</f>
        <v>961</v>
      </c>
      <c r="L77" s="97">
        <f>VLOOKUP($B77,вспомогат!$B$2:$E$161,4,0)*L$2+L$67</f>
        <v>1154.5999999999999</v>
      </c>
      <c r="M77" s="97">
        <f>VLOOKUP($B77,вспомогат!$B$2:$E$161,4,0)*M$2+M$67</f>
        <v>1348.1999999999998</v>
      </c>
      <c r="N77" s="97">
        <f>VLOOKUP($B77,вспомогат!$B$2:$E$161,4,0)*N$2+N$67</f>
        <v>1541.8</v>
      </c>
      <c r="O77" s="97">
        <f>VLOOKUP($B77,вспомогат!$B$2:$E$161,4,0)*O$2+O$67</f>
        <v>1735.4</v>
      </c>
      <c r="P77" s="97">
        <f>VLOOKUP($B77,вспомогат!$B$2:$E$161,4,0)*P$2+P$67</f>
        <v>1929</v>
      </c>
      <c r="Q77" s="97">
        <f>VLOOKUP($B77,вспомогат!$B$2:$E$161,4,0)*Q$2+Q$67</f>
        <v>2072.6</v>
      </c>
      <c r="R77" s="97">
        <f>VLOOKUP($B77,вспомогат!$B$2:$E$161,4,0)*R$2+R$67</f>
        <v>2266.1999999999998</v>
      </c>
      <c r="S77" s="97">
        <f>VLOOKUP($B77,вспомогат!$B$2:$E$161,4,0)*S$2+S$67</f>
        <v>2459.8000000000002</v>
      </c>
      <c r="T77" s="97">
        <f>VLOOKUP($B77,вспомогат!$B$2:$E$161,4,0)*T$2+T$67</f>
        <v>2653.3999999999996</v>
      </c>
      <c r="U77" s="97">
        <f>VLOOKUP($B77,вспомогат!$B$2:$E$161,4,0)*U$2+U$67</f>
        <v>2847</v>
      </c>
      <c r="V77" s="97">
        <f>VLOOKUP($B77,вспомогат!$B$2:$E$161,4,0)*V$2+V$67</f>
        <v>3040.6</v>
      </c>
      <c r="W77" s="97">
        <f>VLOOKUP($B77,вспомогат!$B$2:$E$161,4,0)*W$2+W$67</f>
        <v>3234.2</v>
      </c>
      <c r="X77" s="97">
        <f>VLOOKUP($B77,вспомогат!$B$2:$E$161,4,0)*X$2+X$67</f>
        <v>3427.8</v>
      </c>
      <c r="Y77" s="97">
        <f>VLOOKUP($B77,вспомогат!$B$2:$E$161,4,0)*Y$2+Y$67</f>
        <v>3621.3999999999996</v>
      </c>
      <c r="Z77" s="97">
        <f>VLOOKUP($B77,вспомогат!$B$2:$E$161,4,0)*Z$2+Z$67</f>
        <v>3815</v>
      </c>
    </row>
    <row r="78" spans="2:26">
      <c r="B78" s="88" t="s">
        <v>108</v>
      </c>
      <c r="C78" s="88" t="s">
        <v>103</v>
      </c>
      <c r="D78" s="89" t="s">
        <v>9</v>
      </c>
      <c r="E78" s="94"/>
      <c r="F78" s="95"/>
      <c r="G78" s="97">
        <f>VLOOKUP($B78,вспомогат!$B$2:$E$161,4,0)*G$2+G$67</f>
        <v>206.6</v>
      </c>
      <c r="H78" s="97">
        <f>VLOOKUP($B78,вспомогат!$B$2:$E$161,4,0)*H$2+H$67</f>
        <v>370.2</v>
      </c>
      <c r="I78" s="97">
        <f>VLOOKUP($B78,вспомогат!$B$2:$E$161,4,0)*I$2+I$67</f>
        <v>533.79999999999995</v>
      </c>
      <c r="J78" s="97">
        <f>VLOOKUP($B78,вспомогат!$B$2:$E$161,4,0)*J$2+J$67</f>
        <v>697.4</v>
      </c>
      <c r="K78" s="97">
        <f>VLOOKUP($B78,вспомогат!$B$2:$E$161,4,0)*K$2+K$67</f>
        <v>811</v>
      </c>
      <c r="L78" s="97">
        <f>VLOOKUP($B78,вспомогат!$B$2:$E$161,4,0)*L$2+L$67</f>
        <v>974.59999999999991</v>
      </c>
      <c r="M78" s="97">
        <f>VLOOKUP($B78,вспомогат!$B$2:$E$161,4,0)*M$2+M$67</f>
        <v>1138.1999999999998</v>
      </c>
      <c r="N78" s="97">
        <f>VLOOKUP($B78,вспомогат!$B$2:$E$161,4,0)*N$2+N$67</f>
        <v>1301.8</v>
      </c>
      <c r="O78" s="97">
        <f>VLOOKUP($B78,вспомогат!$B$2:$E$161,4,0)*O$2+O$67</f>
        <v>1465.4</v>
      </c>
      <c r="P78" s="97">
        <f>VLOOKUP($B78,вспомогат!$B$2:$E$161,4,0)*P$2+P$67</f>
        <v>1629</v>
      </c>
      <c r="Q78" s="97">
        <f>VLOOKUP($B78,вспомогат!$B$2:$E$161,4,0)*Q$2+Q$67</f>
        <v>1742.6</v>
      </c>
      <c r="R78" s="97">
        <f>VLOOKUP($B78,вспомогат!$B$2:$E$161,4,0)*R$2+R$67</f>
        <v>1906.1999999999998</v>
      </c>
      <c r="S78" s="97">
        <f>VLOOKUP($B78,вспомогат!$B$2:$E$161,4,0)*S$2+S$67</f>
        <v>2069.8000000000002</v>
      </c>
      <c r="T78" s="97">
        <f>VLOOKUP($B78,вспомогат!$B$2:$E$161,4,0)*T$2+T$67</f>
        <v>2233.3999999999996</v>
      </c>
      <c r="U78" s="97">
        <f>VLOOKUP($B78,вспомогат!$B$2:$E$161,4,0)*U$2+U$67</f>
        <v>2397</v>
      </c>
      <c r="V78" s="97">
        <f>VLOOKUP($B78,вспомогат!$B$2:$E$161,4,0)*V$2+V$67</f>
        <v>2560.6</v>
      </c>
      <c r="W78" s="97">
        <f>VLOOKUP($B78,вспомогат!$B$2:$E$161,4,0)*W$2+W$67</f>
        <v>2724.2</v>
      </c>
      <c r="X78" s="97">
        <f>VLOOKUP($B78,вспомогат!$B$2:$E$161,4,0)*X$2+X$67</f>
        <v>2887.8</v>
      </c>
      <c r="Y78" s="97">
        <f>VLOOKUP($B78,вспомогат!$B$2:$E$161,4,0)*Y$2+Y$67</f>
        <v>3051.3999999999996</v>
      </c>
      <c r="Z78" s="97">
        <f>VLOOKUP($B78,вспомогат!$B$2:$E$161,4,0)*Z$2+Z$67</f>
        <v>3215</v>
      </c>
    </row>
    <row r="79" spans="2:26">
      <c r="B79" s="88" t="s">
        <v>109</v>
      </c>
      <c r="C79" s="88" t="s">
        <v>110</v>
      </c>
      <c r="D79" s="89" t="s">
        <v>9</v>
      </c>
      <c r="E79" s="94"/>
      <c r="F79" s="95"/>
      <c r="G79" s="97">
        <f>VLOOKUP($B79,вспомогат!$B$2:$E$161,4,0)*G$2+G$67</f>
        <v>183.6</v>
      </c>
      <c r="H79" s="97">
        <f>VLOOKUP($B79,вспомогат!$B$2:$E$161,4,0)*H$2+H$67</f>
        <v>324.2</v>
      </c>
      <c r="I79" s="97">
        <f>VLOOKUP($B79,вспомогат!$B$2:$E$161,4,0)*I$2+I$67</f>
        <v>464.79999999999995</v>
      </c>
      <c r="J79" s="97">
        <f>VLOOKUP($B79,вспомогат!$B$2:$E$161,4,0)*J$2+J$67</f>
        <v>605.4</v>
      </c>
      <c r="K79" s="97">
        <f>VLOOKUP($B79,вспомогат!$B$2:$E$161,4,0)*K$2+K$67</f>
        <v>696</v>
      </c>
      <c r="L79" s="97">
        <f>VLOOKUP($B79,вспомогат!$B$2:$E$161,4,0)*L$2+L$67</f>
        <v>836.59999999999991</v>
      </c>
      <c r="M79" s="97">
        <f>VLOOKUP($B79,вспомогат!$B$2:$E$161,4,0)*M$2+M$67</f>
        <v>977.19999999999993</v>
      </c>
      <c r="N79" s="97">
        <f>VLOOKUP($B79,вспомогат!$B$2:$E$161,4,0)*N$2+N$67</f>
        <v>1117.8</v>
      </c>
      <c r="O79" s="97">
        <f>VLOOKUP($B79,вспомогат!$B$2:$E$161,4,0)*O$2+O$67</f>
        <v>1258.4000000000001</v>
      </c>
      <c r="P79" s="97">
        <f>VLOOKUP($B79,вспомогат!$B$2:$E$161,4,0)*P$2+P$67</f>
        <v>1399</v>
      </c>
      <c r="Q79" s="97">
        <f>VLOOKUP($B79,вспомогат!$B$2:$E$161,4,0)*Q$2+Q$67</f>
        <v>1489.6</v>
      </c>
      <c r="R79" s="97">
        <f>VLOOKUP($B79,вспомогат!$B$2:$E$161,4,0)*R$2+R$67</f>
        <v>1630.1999999999998</v>
      </c>
      <c r="S79" s="97">
        <f>VLOOKUP($B79,вспомогат!$B$2:$E$161,4,0)*S$2+S$67</f>
        <v>1770.8</v>
      </c>
      <c r="T79" s="97">
        <f>VLOOKUP($B79,вспомогат!$B$2:$E$161,4,0)*T$2+T$67</f>
        <v>1911.3999999999999</v>
      </c>
      <c r="U79" s="97">
        <f>VLOOKUP($B79,вспомогат!$B$2:$E$161,4,0)*U$2+U$67</f>
        <v>2052</v>
      </c>
      <c r="V79" s="97">
        <f>VLOOKUP($B79,вспомогат!$B$2:$E$161,4,0)*V$2+V$67</f>
        <v>2192.6</v>
      </c>
      <c r="W79" s="97">
        <f>VLOOKUP($B79,вспомогат!$B$2:$E$161,4,0)*W$2+W$67</f>
        <v>2333.1999999999998</v>
      </c>
      <c r="X79" s="97">
        <f>VLOOKUP($B79,вспомогат!$B$2:$E$161,4,0)*X$2+X$67</f>
        <v>2473.8000000000002</v>
      </c>
      <c r="Y79" s="97">
        <f>VLOOKUP($B79,вспомогат!$B$2:$E$161,4,0)*Y$2+Y$67</f>
        <v>2614.3999999999996</v>
      </c>
      <c r="Z79" s="97">
        <f>VLOOKUP($B79,вспомогат!$B$2:$E$161,4,0)*Z$2+Z$67</f>
        <v>2755</v>
      </c>
    </row>
    <row r="80" spans="2:26">
      <c r="B80" s="88" t="s">
        <v>111</v>
      </c>
      <c r="C80" s="88" t="s">
        <v>110</v>
      </c>
      <c r="D80" s="89" t="s">
        <v>13</v>
      </c>
      <c r="E80" s="94"/>
      <c r="F80" s="95"/>
      <c r="G80" s="97">
        <f>VLOOKUP($B80,вспомогат!$B$2:$E$161,4,0)*G$2+G$27</f>
        <v>137.5090909090909</v>
      </c>
      <c r="H80" s="97">
        <f>VLOOKUP($B80,вспомогат!$B$2:$E$161,4,0)*H$2+H$27</f>
        <v>232.0181818181818</v>
      </c>
      <c r="I80" s="97">
        <f>VLOOKUP($B80,вспомогат!$B$2:$E$161,4,0)*I$2+I$27</f>
        <v>326.5272727272727</v>
      </c>
      <c r="J80" s="97">
        <f>VLOOKUP($B80,вспомогат!$B$2:$E$161,4,0)*J$2+J$27</f>
        <v>421.0363636363636</v>
      </c>
      <c r="K80" s="97">
        <f>VLOOKUP($B80,вспомогат!$B$2:$E$161,4,0)*K$2+K$27</f>
        <v>465.5454545454545</v>
      </c>
      <c r="L80" s="97">
        <f>VLOOKUP($B80,вспомогат!$B$2:$E$161,4,0)*L$2+L$27</f>
        <v>560.0545454545454</v>
      </c>
      <c r="M80" s="97">
        <f>VLOOKUP($B80,вспомогат!$B$2:$E$161,4,0)*M$2+M$27</f>
        <v>654.56363636363631</v>
      </c>
      <c r="N80" s="97">
        <f>VLOOKUP($B80,вспомогат!$B$2:$E$161,4,0)*N$2+N$27</f>
        <v>749.07272727272721</v>
      </c>
      <c r="O80" s="97">
        <f>VLOOKUP($B80,вспомогат!$B$2:$E$161,4,0)*O$2+O$27</f>
        <v>843.58181818181811</v>
      </c>
      <c r="P80" s="97">
        <f>VLOOKUP($B80,вспомогат!$B$2:$E$161,4,0)*P$2+P$27</f>
        <v>938.09090909090901</v>
      </c>
      <c r="Q80" s="97">
        <f>VLOOKUP($B80,вспомогат!$B$2:$E$161,4,0)*Q$2+Q$27</f>
        <v>982.59999999999991</v>
      </c>
      <c r="R80" s="97">
        <f>VLOOKUP($B80,вспомогат!$B$2:$E$161,4,0)*R$2+R$27</f>
        <v>1077.1090909090908</v>
      </c>
      <c r="S80" s="97">
        <f>VLOOKUP($B80,вспомогат!$B$2:$E$161,4,0)*S$2+S$27</f>
        <v>1171.6181818181817</v>
      </c>
      <c r="T80" s="97">
        <f>VLOOKUP($B80,вспомогат!$B$2:$E$161,4,0)*T$2+T$27</f>
        <v>1266.1272727272726</v>
      </c>
      <c r="U80" s="97">
        <f>VLOOKUP($B80,вспомогат!$B$2:$E$161,4,0)*U$2+U$27</f>
        <v>1360.6363636363635</v>
      </c>
      <c r="V80" s="97">
        <f>VLOOKUP($B80,вспомогат!$B$2:$E$161,4,0)*V$2+V$27</f>
        <v>1455.1454545454544</v>
      </c>
      <c r="W80" s="97">
        <f>VLOOKUP($B80,вспомогат!$B$2:$E$161,4,0)*W$2+W$27</f>
        <v>1549.6545454545453</v>
      </c>
      <c r="X80" s="97">
        <f>VLOOKUP($B80,вспомогат!$B$2:$E$161,4,0)*X$2+X$27</f>
        <v>1644.1636363636362</v>
      </c>
      <c r="Y80" s="97">
        <f>VLOOKUP($B80,вспомогат!$B$2:$E$161,4,0)*Y$2+Y$27</f>
        <v>1738.6727272727271</v>
      </c>
      <c r="Z80" s="97">
        <f>VLOOKUP($B80,вспомогат!$B$2:$E$161,4,0)*Z$2+Z$27</f>
        <v>1833.181818181818</v>
      </c>
    </row>
    <row r="81" spans="2:26">
      <c r="B81" s="88" t="s">
        <v>112</v>
      </c>
      <c r="C81" s="88" t="s">
        <v>110</v>
      </c>
      <c r="D81" s="89" t="s">
        <v>13</v>
      </c>
      <c r="E81" s="94"/>
      <c r="F81" s="95"/>
      <c r="G81" s="97">
        <f>VLOOKUP($B81,вспомогат!$B$2:$E$161,4,0)*G$2+G$27</f>
        <v>137.5090909090909</v>
      </c>
      <c r="H81" s="97">
        <f>VLOOKUP($B81,вспомогат!$B$2:$E$161,4,0)*H$2+H$27</f>
        <v>232.0181818181818</v>
      </c>
      <c r="I81" s="97">
        <f>VLOOKUP($B81,вспомогат!$B$2:$E$161,4,0)*I$2+I$27</f>
        <v>326.5272727272727</v>
      </c>
      <c r="J81" s="97">
        <f>VLOOKUP($B81,вспомогат!$B$2:$E$161,4,0)*J$2+J$27</f>
        <v>421.0363636363636</v>
      </c>
      <c r="K81" s="97">
        <f>VLOOKUP($B81,вспомогат!$B$2:$E$161,4,0)*K$2+K$27</f>
        <v>465.5454545454545</v>
      </c>
      <c r="L81" s="97">
        <f>VLOOKUP($B81,вспомогат!$B$2:$E$161,4,0)*L$2+L$27</f>
        <v>560.0545454545454</v>
      </c>
      <c r="M81" s="97">
        <f>VLOOKUP($B81,вспомогат!$B$2:$E$161,4,0)*M$2+M$27</f>
        <v>654.56363636363631</v>
      </c>
      <c r="N81" s="97">
        <f>VLOOKUP($B81,вспомогат!$B$2:$E$161,4,0)*N$2+N$27</f>
        <v>749.07272727272721</v>
      </c>
      <c r="O81" s="97">
        <f>VLOOKUP($B81,вспомогат!$B$2:$E$161,4,0)*O$2+O$27</f>
        <v>843.58181818181811</v>
      </c>
      <c r="P81" s="97">
        <f>VLOOKUP($B81,вспомогат!$B$2:$E$161,4,0)*P$2+P$27</f>
        <v>938.09090909090901</v>
      </c>
      <c r="Q81" s="97">
        <f>VLOOKUP($B81,вспомогат!$B$2:$E$161,4,0)*Q$2+Q$27</f>
        <v>982.59999999999991</v>
      </c>
      <c r="R81" s="97">
        <f>VLOOKUP($B81,вспомогат!$B$2:$E$161,4,0)*R$2+R$27</f>
        <v>1077.1090909090908</v>
      </c>
      <c r="S81" s="97">
        <f>VLOOKUP($B81,вспомогат!$B$2:$E$161,4,0)*S$2+S$27</f>
        <v>1171.6181818181817</v>
      </c>
      <c r="T81" s="97">
        <f>VLOOKUP($B81,вспомогат!$B$2:$E$161,4,0)*T$2+T$27</f>
        <v>1266.1272727272726</v>
      </c>
      <c r="U81" s="97">
        <f>VLOOKUP($B81,вспомогат!$B$2:$E$161,4,0)*U$2+U$27</f>
        <v>1360.6363636363635</v>
      </c>
      <c r="V81" s="97">
        <f>VLOOKUP($B81,вспомогат!$B$2:$E$161,4,0)*V$2+V$27</f>
        <v>1455.1454545454544</v>
      </c>
      <c r="W81" s="97">
        <f>VLOOKUP($B81,вспомогат!$B$2:$E$161,4,0)*W$2+W$27</f>
        <v>1549.6545454545453</v>
      </c>
      <c r="X81" s="97">
        <f>VLOOKUP($B81,вспомогат!$B$2:$E$161,4,0)*X$2+X$27</f>
        <v>1644.1636363636362</v>
      </c>
      <c r="Y81" s="97">
        <f>VLOOKUP($B81,вспомогат!$B$2:$E$161,4,0)*Y$2+Y$27</f>
        <v>1738.6727272727271</v>
      </c>
      <c r="Z81" s="97">
        <f>VLOOKUP($B81,вспомогат!$B$2:$E$161,4,0)*Z$2+Z$27</f>
        <v>1833.181818181818</v>
      </c>
    </row>
    <row r="82" spans="2:26">
      <c r="B82" s="88" t="s">
        <v>166</v>
      </c>
      <c r="C82" s="88" t="s">
        <v>60</v>
      </c>
      <c r="D82" s="89" t="s">
        <v>13</v>
      </c>
      <c r="E82" s="94"/>
      <c r="F82" s="95"/>
      <c r="G82" s="97">
        <f>VLOOKUP($B82,вспомогат!$B$2:$E$161,4,0)*G$2+G$27</f>
        <v>142.5090909090909</v>
      </c>
      <c r="H82" s="97">
        <f>VLOOKUP($B82,вспомогат!$B$2:$E$161,4,0)*H$2+H$27</f>
        <v>242.0181818181818</v>
      </c>
      <c r="I82" s="97">
        <f>VLOOKUP($B82,вспомогат!$B$2:$E$161,4,0)*I$2+I$27</f>
        <v>341.5272727272727</v>
      </c>
      <c r="J82" s="97">
        <f>VLOOKUP($B82,вспомогат!$B$2:$E$161,4,0)*J$2+J$27</f>
        <v>441.0363636363636</v>
      </c>
      <c r="K82" s="97">
        <f>VLOOKUP($B82,вспомогат!$B$2:$E$161,4,0)*K$2+K$27</f>
        <v>490.5454545454545</v>
      </c>
      <c r="L82" s="97">
        <f>VLOOKUP($B82,вспомогат!$B$2:$E$161,4,0)*L$2+L$27</f>
        <v>590.0545454545454</v>
      </c>
      <c r="M82" s="97">
        <f>VLOOKUP($B82,вспомогат!$B$2:$E$161,4,0)*M$2+M$27</f>
        <v>689.56363636363631</v>
      </c>
      <c r="N82" s="97">
        <f>VLOOKUP($B82,вспомогат!$B$2:$E$161,4,0)*N$2+N$27</f>
        <v>789.07272727272721</v>
      </c>
      <c r="O82" s="97">
        <f>VLOOKUP($B82,вспомогат!$B$2:$E$161,4,0)*O$2+O$27</f>
        <v>888.58181818181811</v>
      </c>
      <c r="P82" s="97">
        <f>VLOOKUP($B82,вспомогат!$B$2:$E$161,4,0)*P$2+P$27</f>
        <v>988.09090909090901</v>
      </c>
      <c r="Q82" s="97">
        <f>VLOOKUP($B82,вспомогат!$B$2:$E$161,4,0)*Q$2+Q$27</f>
        <v>1037.5999999999999</v>
      </c>
      <c r="R82" s="97">
        <f>VLOOKUP($B82,вспомогат!$B$2:$E$161,4,0)*R$2+R$27</f>
        <v>1137.1090909090908</v>
      </c>
      <c r="S82" s="97">
        <f>VLOOKUP($B82,вспомогат!$B$2:$E$161,4,0)*S$2+S$27</f>
        <v>1236.6181818181817</v>
      </c>
      <c r="T82" s="97">
        <f>VLOOKUP($B82,вспомогат!$B$2:$E$161,4,0)*T$2+T$27</f>
        <v>1336.1272727272726</v>
      </c>
      <c r="U82" s="97">
        <f>VLOOKUP($B82,вспомогат!$B$2:$E$161,4,0)*U$2+U$27</f>
        <v>1435.6363636363635</v>
      </c>
      <c r="V82" s="97">
        <f>VLOOKUP($B82,вспомогат!$B$2:$E$161,4,0)*V$2+V$27</f>
        <v>1535.1454545454544</v>
      </c>
      <c r="W82" s="97">
        <f>VLOOKUP($B82,вспомогат!$B$2:$E$161,4,0)*W$2+W$27</f>
        <v>1634.6545454545453</v>
      </c>
      <c r="X82" s="97">
        <f>VLOOKUP($B82,вспомогат!$B$2:$E$161,4,0)*X$2+X$27</f>
        <v>1734.1636363636362</v>
      </c>
      <c r="Y82" s="97">
        <f>VLOOKUP($B82,вспомогат!$B$2:$E$161,4,0)*Y$2+Y$27</f>
        <v>1833.6727272727271</v>
      </c>
      <c r="Z82" s="97">
        <f>VLOOKUP($B82,вспомогат!$B$2:$E$161,4,0)*Z$2+Z$27</f>
        <v>1933.181818181818</v>
      </c>
    </row>
    <row r="83" spans="2:26">
      <c r="B83" s="88" t="s">
        <v>167</v>
      </c>
      <c r="C83" s="88" t="s">
        <v>60</v>
      </c>
      <c r="D83" s="89" t="s">
        <v>13</v>
      </c>
      <c r="E83" s="94"/>
      <c r="F83" s="95"/>
      <c r="G83" s="97">
        <f>VLOOKUP($B83,вспомогат!$B$2:$E$161,4,0)*G$2+G$27</f>
        <v>142.5090909090909</v>
      </c>
      <c r="H83" s="97">
        <f>VLOOKUP($B83,вспомогат!$B$2:$E$161,4,0)*H$2+H$27</f>
        <v>242.0181818181818</v>
      </c>
      <c r="I83" s="97">
        <f>VLOOKUP($B83,вспомогат!$B$2:$E$161,4,0)*I$2+I$27</f>
        <v>341.5272727272727</v>
      </c>
      <c r="J83" s="97">
        <f>VLOOKUP($B83,вспомогат!$B$2:$E$161,4,0)*J$2+J$27</f>
        <v>441.0363636363636</v>
      </c>
      <c r="K83" s="97">
        <f>VLOOKUP($B83,вспомогат!$B$2:$E$161,4,0)*K$2+K$27</f>
        <v>490.5454545454545</v>
      </c>
      <c r="L83" s="97">
        <f>VLOOKUP($B83,вспомогат!$B$2:$E$161,4,0)*L$2+L$27</f>
        <v>590.0545454545454</v>
      </c>
      <c r="M83" s="97">
        <f>VLOOKUP($B83,вспомогат!$B$2:$E$161,4,0)*M$2+M$27</f>
        <v>689.56363636363631</v>
      </c>
      <c r="N83" s="97">
        <f>VLOOKUP($B83,вспомогат!$B$2:$E$161,4,0)*N$2+N$27</f>
        <v>789.07272727272721</v>
      </c>
      <c r="O83" s="97">
        <f>VLOOKUP($B83,вспомогат!$B$2:$E$161,4,0)*O$2+O$27</f>
        <v>888.58181818181811</v>
      </c>
      <c r="P83" s="97">
        <f>VLOOKUP($B83,вспомогат!$B$2:$E$161,4,0)*P$2+P$27</f>
        <v>988.09090909090901</v>
      </c>
      <c r="Q83" s="97">
        <f>VLOOKUP($B83,вспомогат!$B$2:$E$161,4,0)*Q$2+Q$27</f>
        <v>1037.5999999999999</v>
      </c>
      <c r="R83" s="97">
        <f>VLOOKUP($B83,вспомогат!$B$2:$E$161,4,0)*R$2+R$27</f>
        <v>1137.1090909090908</v>
      </c>
      <c r="S83" s="97">
        <f>VLOOKUP($B83,вспомогат!$B$2:$E$161,4,0)*S$2+S$27</f>
        <v>1236.6181818181817</v>
      </c>
      <c r="T83" s="97">
        <f>VLOOKUP($B83,вспомогат!$B$2:$E$161,4,0)*T$2+T$27</f>
        <v>1336.1272727272726</v>
      </c>
      <c r="U83" s="97">
        <f>VLOOKUP($B83,вспомогат!$B$2:$E$161,4,0)*U$2+U$27</f>
        <v>1435.6363636363635</v>
      </c>
      <c r="V83" s="97">
        <f>VLOOKUP($B83,вспомогат!$B$2:$E$161,4,0)*V$2+V$27</f>
        <v>1535.1454545454544</v>
      </c>
      <c r="W83" s="97">
        <f>VLOOKUP($B83,вспомогат!$B$2:$E$161,4,0)*W$2+W$27</f>
        <v>1634.6545454545453</v>
      </c>
      <c r="X83" s="97">
        <f>VLOOKUP($B83,вспомогат!$B$2:$E$161,4,0)*X$2+X$27</f>
        <v>1734.1636363636362</v>
      </c>
      <c r="Y83" s="97">
        <f>VLOOKUP($B83,вспомогат!$B$2:$E$161,4,0)*Y$2+Y$27</f>
        <v>1833.6727272727271</v>
      </c>
      <c r="Z83" s="97">
        <f>VLOOKUP($B83,вспомогат!$B$2:$E$161,4,0)*Z$2+Z$27</f>
        <v>1933.181818181818</v>
      </c>
    </row>
    <row r="84" spans="2:26">
      <c r="B84" s="88" t="s">
        <v>164</v>
      </c>
      <c r="C84" s="88" t="s">
        <v>24</v>
      </c>
      <c r="D84" s="89" t="s">
        <v>13</v>
      </c>
      <c r="E84" s="94"/>
      <c r="F84" s="95"/>
      <c r="G84" s="97">
        <f>VLOOKUP($B84,вспомогат!$B$2:$E$161,4,0)*G$2+G$27</f>
        <v>157.5090909090909</v>
      </c>
      <c r="H84" s="97">
        <f>VLOOKUP($B84,вспомогат!$B$2:$E$161,4,0)*H$2+H$27</f>
        <v>272.0181818181818</v>
      </c>
      <c r="I84" s="97">
        <f>VLOOKUP($B84,вспомогат!$B$2:$E$161,4,0)*I$2+I$27</f>
        <v>386.5272727272727</v>
      </c>
      <c r="J84" s="97">
        <f>VLOOKUP($B84,вспомогат!$B$2:$E$161,4,0)*J$2+J$27</f>
        <v>501.0363636363636</v>
      </c>
      <c r="K84" s="97">
        <f>VLOOKUP($B84,вспомогат!$B$2:$E$161,4,0)*K$2+K$27</f>
        <v>565.5454545454545</v>
      </c>
      <c r="L84" s="97">
        <f>VLOOKUP($B84,вспомогат!$B$2:$E$161,4,0)*L$2+L$27</f>
        <v>680.0545454545454</v>
      </c>
      <c r="M84" s="97">
        <f>VLOOKUP($B84,вспомогат!$B$2:$E$161,4,0)*M$2+M$27</f>
        <v>794.56363636363631</v>
      </c>
      <c r="N84" s="97">
        <f>VLOOKUP($B84,вспомогат!$B$2:$E$161,4,0)*N$2+N$27</f>
        <v>909.07272727272721</v>
      </c>
      <c r="O84" s="97">
        <f>VLOOKUP($B84,вспомогат!$B$2:$E$161,4,0)*O$2+O$27</f>
        <v>1023.5818181818181</v>
      </c>
      <c r="P84" s="97">
        <f>VLOOKUP($B84,вспомогат!$B$2:$E$161,4,0)*P$2+P$27</f>
        <v>1138.090909090909</v>
      </c>
      <c r="Q84" s="97">
        <f>VLOOKUP($B84,вспомогат!$B$2:$E$161,4,0)*Q$2+Q$27</f>
        <v>1202.5999999999999</v>
      </c>
      <c r="R84" s="97">
        <f>VLOOKUP($B84,вспомогат!$B$2:$E$161,4,0)*R$2+R$27</f>
        <v>1317.1090909090908</v>
      </c>
      <c r="S84" s="97">
        <f>VLOOKUP($B84,вспомогат!$B$2:$E$161,4,0)*S$2+S$27</f>
        <v>1431.6181818181817</v>
      </c>
      <c r="T84" s="97">
        <f>VLOOKUP($B84,вспомогат!$B$2:$E$161,4,0)*T$2+T$27</f>
        <v>1546.1272727272726</v>
      </c>
      <c r="U84" s="97">
        <f>VLOOKUP($B84,вспомогат!$B$2:$E$161,4,0)*U$2+U$27</f>
        <v>1660.6363636363635</v>
      </c>
      <c r="V84" s="97">
        <f>VLOOKUP($B84,вспомогат!$B$2:$E$161,4,0)*V$2+V$27</f>
        <v>1775.1454545454544</v>
      </c>
      <c r="W84" s="97">
        <f>VLOOKUP($B84,вспомогат!$B$2:$E$161,4,0)*W$2+W$27</f>
        <v>1889.6545454545453</v>
      </c>
      <c r="X84" s="97">
        <f>VLOOKUP($B84,вспомогат!$B$2:$E$161,4,0)*X$2+X$27</f>
        <v>2004.1636363636362</v>
      </c>
      <c r="Y84" s="97">
        <f>VLOOKUP($B84,вспомогат!$B$2:$E$161,4,0)*Y$2+Y$27</f>
        <v>2118.6727272727271</v>
      </c>
      <c r="Z84" s="97">
        <f>VLOOKUP($B84,вспомогат!$B$2:$E$161,4,0)*Z$2+Z$27</f>
        <v>2233.181818181818</v>
      </c>
    </row>
    <row r="85" spans="2:26">
      <c r="B85" s="88" t="s">
        <v>168</v>
      </c>
      <c r="C85" s="88" t="s">
        <v>20</v>
      </c>
      <c r="D85" s="89" t="s">
        <v>13</v>
      </c>
      <c r="E85" s="94"/>
      <c r="F85" s="95"/>
      <c r="G85" s="97">
        <f>VLOOKUP($B85,вспомогат!$B$2:$E$161,4,0)*G$2+G$27</f>
        <v>157.5090909090909</v>
      </c>
      <c r="H85" s="97">
        <f>VLOOKUP($B85,вспомогат!$B$2:$E$161,4,0)*H$2+H$27</f>
        <v>272.0181818181818</v>
      </c>
      <c r="I85" s="97">
        <f>VLOOKUP($B85,вспомогат!$B$2:$E$161,4,0)*I$2+I$27</f>
        <v>386.5272727272727</v>
      </c>
      <c r="J85" s="97">
        <f>VLOOKUP($B85,вспомогат!$B$2:$E$161,4,0)*J$2+J$27</f>
        <v>501.0363636363636</v>
      </c>
      <c r="K85" s="97">
        <f>VLOOKUP($B85,вспомогат!$B$2:$E$161,4,0)*K$2+K$27</f>
        <v>565.5454545454545</v>
      </c>
      <c r="L85" s="97">
        <f>VLOOKUP($B85,вспомогат!$B$2:$E$161,4,0)*L$2+L$27</f>
        <v>680.0545454545454</v>
      </c>
      <c r="M85" s="97">
        <f>VLOOKUP($B85,вспомогат!$B$2:$E$161,4,0)*M$2+M$27</f>
        <v>794.56363636363631</v>
      </c>
      <c r="N85" s="97">
        <f>VLOOKUP($B85,вспомогат!$B$2:$E$161,4,0)*N$2+N$27</f>
        <v>909.07272727272721</v>
      </c>
      <c r="O85" s="97">
        <f>VLOOKUP($B85,вспомогат!$B$2:$E$161,4,0)*O$2+O$27</f>
        <v>1023.5818181818181</v>
      </c>
      <c r="P85" s="97">
        <f>VLOOKUP($B85,вспомогат!$B$2:$E$161,4,0)*P$2+P$27</f>
        <v>1138.090909090909</v>
      </c>
      <c r="Q85" s="97">
        <f>VLOOKUP($B85,вспомогат!$B$2:$E$161,4,0)*Q$2+Q$27</f>
        <v>1202.5999999999999</v>
      </c>
      <c r="R85" s="97">
        <f>VLOOKUP($B85,вспомогат!$B$2:$E$161,4,0)*R$2+R$27</f>
        <v>1317.1090909090908</v>
      </c>
      <c r="S85" s="97">
        <f>VLOOKUP($B85,вспомогат!$B$2:$E$161,4,0)*S$2+S$27</f>
        <v>1431.6181818181817</v>
      </c>
      <c r="T85" s="97">
        <f>VLOOKUP($B85,вспомогат!$B$2:$E$161,4,0)*T$2+T$27</f>
        <v>1546.1272727272726</v>
      </c>
      <c r="U85" s="97">
        <f>VLOOKUP($B85,вспомогат!$B$2:$E$161,4,0)*U$2+U$27</f>
        <v>1660.6363636363635</v>
      </c>
      <c r="V85" s="97">
        <f>VLOOKUP($B85,вспомогат!$B$2:$E$161,4,0)*V$2+V$27</f>
        <v>1775.1454545454544</v>
      </c>
      <c r="W85" s="97">
        <f>VLOOKUP($B85,вспомогат!$B$2:$E$161,4,0)*W$2+W$27</f>
        <v>1889.6545454545453</v>
      </c>
      <c r="X85" s="97">
        <f>VLOOKUP($B85,вспомогат!$B$2:$E$161,4,0)*X$2+X$27</f>
        <v>2004.1636363636362</v>
      </c>
      <c r="Y85" s="97">
        <f>VLOOKUP($B85,вспомогат!$B$2:$E$161,4,0)*Y$2+Y$27</f>
        <v>2118.6727272727271</v>
      </c>
      <c r="Z85" s="97">
        <f>VLOOKUP($B85,вспомогат!$B$2:$E$161,4,0)*Z$2+Z$27</f>
        <v>2233.181818181818</v>
      </c>
    </row>
    <row r="86" spans="2:26">
      <c r="B86" s="88" t="s">
        <v>165</v>
      </c>
      <c r="C86" s="88" t="s">
        <v>24</v>
      </c>
      <c r="D86" s="89" t="s">
        <v>13</v>
      </c>
      <c r="E86" s="94"/>
      <c r="F86" s="95"/>
      <c r="G86" s="97">
        <f>VLOOKUP($B86,вспомогат!$B$2:$E$161,4,0)*G$2+G$27</f>
        <v>138.5090909090909</v>
      </c>
      <c r="H86" s="97">
        <f>VLOOKUP($B86,вспомогат!$B$2:$E$161,4,0)*H$2+H$27</f>
        <v>234.0181818181818</v>
      </c>
      <c r="I86" s="97">
        <f>VLOOKUP($B86,вспомогат!$B$2:$E$161,4,0)*I$2+I$27</f>
        <v>329.5272727272727</v>
      </c>
      <c r="J86" s="97">
        <f>VLOOKUP($B86,вспомогат!$B$2:$E$161,4,0)*J$2+J$27</f>
        <v>425.0363636363636</v>
      </c>
      <c r="K86" s="97">
        <f>VLOOKUP($B86,вспомогат!$B$2:$E$161,4,0)*K$2+K$27</f>
        <v>470.5454545454545</v>
      </c>
      <c r="L86" s="97">
        <f>VLOOKUP($B86,вспомогат!$B$2:$E$161,4,0)*L$2+L$27</f>
        <v>566.0545454545454</v>
      </c>
      <c r="M86" s="97">
        <f>VLOOKUP($B86,вспомогат!$B$2:$E$161,4,0)*M$2+M$27</f>
        <v>661.56363636363631</v>
      </c>
      <c r="N86" s="97">
        <f>VLOOKUP($B86,вспомогат!$B$2:$E$161,4,0)*N$2+N$27</f>
        <v>757.07272727272721</v>
      </c>
      <c r="O86" s="97">
        <f>VLOOKUP($B86,вспомогат!$B$2:$E$161,4,0)*O$2+O$27</f>
        <v>852.58181818181811</v>
      </c>
      <c r="P86" s="97">
        <f>VLOOKUP($B86,вспомогат!$B$2:$E$161,4,0)*P$2+P$27</f>
        <v>948.09090909090901</v>
      </c>
      <c r="Q86" s="97">
        <f>VLOOKUP($B86,вспомогат!$B$2:$E$161,4,0)*Q$2+Q$27</f>
        <v>993.59999999999991</v>
      </c>
      <c r="R86" s="97">
        <f>VLOOKUP($B86,вспомогат!$B$2:$E$161,4,0)*R$2+R$27</f>
        <v>1089.1090909090908</v>
      </c>
      <c r="S86" s="97">
        <f>VLOOKUP($B86,вспомогат!$B$2:$E$161,4,0)*S$2+S$27</f>
        <v>1184.6181818181817</v>
      </c>
      <c r="T86" s="97">
        <f>VLOOKUP($B86,вспомогат!$B$2:$E$161,4,0)*T$2+T$27</f>
        <v>1280.1272727272726</v>
      </c>
      <c r="U86" s="97">
        <f>VLOOKUP($B86,вспомогат!$B$2:$E$161,4,0)*U$2+U$27</f>
        <v>1375.6363636363635</v>
      </c>
      <c r="V86" s="97">
        <f>VLOOKUP($B86,вспомогат!$B$2:$E$161,4,0)*V$2+V$27</f>
        <v>1471.1454545454544</v>
      </c>
      <c r="W86" s="97">
        <f>VLOOKUP($B86,вспомогат!$B$2:$E$161,4,0)*W$2+W$27</f>
        <v>1566.6545454545453</v>
      </c>
      <c r="X86" s="97">
        <f>VLOOKUP($B86,вспомогат!$B$2:$E$161,4,0)*X$2+X$27</f>
        <v>1662.1636363636362</v>
      </c>
      <c r="Y86" s="97">
        <f>VLOOKUP($B86,вспомогат!$B$2:$E$161,4,0)*Y$2+Y$27</f>
        <v>1757.6727272727271</v>
      </c>
      <c r="Z86" s="97">
        <f>VLOOKUP($B86,вспомогат!$B$2:$E$161,4,0)*Z$2+Z$27</f>
        <v>1853.181818181818</v>
      </c>
    </row>
    <row r="87" spans="2:26">
      <c r="B87" s="88" t="s">
        <v>181</v>
      </c>
      <c r="C87" s="88" t="s">
        <v>103</v>
      </c>
      <c r="D87" s="89" t="s">
        <v>9</v>
      </c>
      <c r="E87" s="94"/>
      <c r="F87" s="95"/>
      <c r="G87" s="97">
        <f>VLOOKUP($B87,вспомогат!$B$2:$E$161,4,0)*G$2+G$67</f>
        <v>233.6</v>
      </c>
      <c r="H87" s="97">
        <f>VLOOKUP($B87,вспомогат!$B$2:$E$161,4,0)*H$2+H$67</f>
        <v>424.2</v>
      </c>
      <c r="I87" s="97">
        <f>VLOOKUP($B87,вспомогат!$B$2:$E$161,4,0)*I$2+I$67</f>
        <v>614.79999999999995</v>
      </c>
      <c r="J87" s="97">
        <f>VLOOKUP($B87,вспомогат!$B$2:$E$161,4,0)*J$2+J$67</f>
        <v>805.4</v>
      </c>
      <c r="K87" s="97">
        <f>VLOOKUP($B87,вспомогат!$B$2:$E$161,4,0)*K$2+K$67</f>
        <v>946</v>
      </c>
      <c r="L87" s="97">
        <f>VLOOKUP($B87,вспомогат!$B$2:$E$161,4,0)*L$2+L$67</f>
        <v>1136.5999999999999</v>
      </c>
      <c r="M87" s="97">
        <f>VLOOKUP($B87,вспомогат!$B$2:$E$161,4,0)*M$2+M$67</f>
        <v>1327.1999999999998</v>
      </c>
      <c r="N87" s="97">
        <f>VLOOKUP($B87,вспомогат!$B$2:$E$161,4,0)*N$2+N$67</f>
        <v>1517.8</v>
      </c>
      <c r="O87" s="97">
        <f>VLOOKUP($B87,вспомогат!$B$2:$E$161,4,0)*O$2+O$67</f>
        <v>1708.4</v>
      </c>
      <c r="P87" s="97">
        <f>VLOOKUP($B87,вспомогат!$B$2:$E$161,4,0)*P$2+P$67</f>
        <v>1899</v>
      </c>
      <c r="Q87" s="97">
        <f>VLOOKUP($B87,вспомогат!$B$2:$E$161,4,0)*Q$2+Q$67</f>
        <v>2039.6</v>
      </c>
      <c r="R87" s="97">
        <f>VLOOKUP($B87,вспомогат!$B$2:$E$161,4,0)*R$2+R$67</f>
        <v>2230.1999999999998</v>
      </c>
      <c r="S87" s="97">
        <f>VLOOKUP($B87,вспомогат!$B$2:$E$161,4,0)*S$2+S$67</f>
        <v>2420.8000000000002</v>
      </c>
      <c r="T87" s="97">
        <f>VLOOKUP($B87,вспомогат!$B$2:$E$161,4,0)*T$2+T$67</f>
        <v>2611.3999999999996</v>
      </c>
      <c r="U87" s="97">
        <f>VLOOKUP($B87,вспомогат!$B$2:$E$161,4,0)*U$2+U$67</f>
        <v>2802</v>
      </c>
      <c r="V87" s="97">
        <f>VLOOKUP($B87,вспомогат!$B$2:$E$161,4,0)*V$2+V$67</f>
        <v>2992.6</v>
      </c>
      <c r="W87" s="97">
        <f>VLOOKUP($B87,вспомогат!$B$2:$E$161,4,0)*W$2+W$67</f>
        <v>3183.2</v>
      </c>
      <c r="X87" s="97">
        <f>VLOOKUP($B87,вспомогат!$B$2:$E$161,4,0)*X$2+X$67</f>
        <v>3373.8</v>
      </c>
      <c r="Y87" s="97">
        <f>VLOOKUP($B87,вспомогат!$B$2:$E$161,4,0)*Y$2+Y$67</f>
        <v>3564.3999999999996</v>
      </c>
      <c r="Z87" s="97">
        <f>VLOOKUP($B87,вспомогат!$B$2:$E$161,4,0)*Z$2+Z$67</f>
        <v>3755</v>
      </c>
    </row>
    <row r="88" spans="2:26">
      <c r="B88" s="2" t="s">
        <v>227</v>
      </c>
      <c r="C88" s="12" t="s">
        <v>216</v>
      </c>
      <c r="D88" s="15" t="s">
        <v>9</v>
      </c>
      <c r="E88" s="94"/>
      <c r="F88" s="95"/>
      <c r="G88" s="97">
        <f>VLOOKUP($B88,вспомогат!$B$2:$E$161,4,0)*G$2+G$67</f>
        <v>226.6</v>
      </c>
      <c r="H88" s="97">
        <f>VLOOKUP($B88,вспомогат!$B$2:$E$161,4,0)*H$2+H$67</f>
        <v>410.2</v>
      </c>
      <c r="I88" s="97">
        <f>VLOOKUP($B88,вспомогат!$B$2:$E$161,4,0)*I$2+I$67</f>
        <v>593.79999999999995</v>
      </c>
      <c r="J88" s="97">
        <f>VLOOKUP($B88,вспомогат!$B$2:$E$161,4,0)*J$2+J$67</f>
        <v>777.4</v>
      </c>
      <c r="K88" s="97">
        <f>VLOOKUP($B88,вспомогат!$B$2:$E$161,4,0)*K$2+K$67</f>
        <v>911</v>
      </c>
      <c r="L88" s="97">
        <f>VLOOKUP($B88,вспомогат!$B$2:$E$161,4,0)*L$2+L$67</f>
        <v>1094.5999999999999</v>
      </c>
      <c r="M88" s="97">
        <f>VLOOKUP($B88,вспомогат!$B$2:$E$161,4,0)*M$2+M$67</f>
        <v>1278.1999999999998</v>
      </c>
      <c r="N88" s="97">
        <f>VLOOKUP($B88,вспомогат!$B$2:$E$161,4,0)*N$2+N$67</f>
        <v>1461.8</v>
      </c>
      <c r="O88" s="97">
        <f>VLOOKUP($B88,вспомогат!$B$2:$E$161,4,0)*O$2+O$67</f>
        <v>1645.4</v>
      </c>
      <c r="P88" s="97">
        <f>VLOOKUP($B88,вспомогат!$B$2:$E$161,4,0)*P$2+P$67</f>
        <v>1829</v>
      </c>
      <c r="Q88" s="97">
        <f>VLOOKUP($B88,вспомогат!$B$2:$E$161,4,0)*Q$2+Q$67</f>
        <v>1962.6</v>
      </c>
      <c r="R88" s="97">
        <f>VLOOKUP($B88,вспомогат!$B$2:$E$161,4,0)*R$2+R$67</f>
        <v>2146.1999999999998</v>
      </c>
      <c r="S88" s="97">
        <f>VLOOKUP($B88,вспомогат!$B$2:$E$161,4,0)*S$2+S$67</f>
        <v>2329.8000000000002</v>
      </c>
      <c r="T88" s="97">
        <f>VLOOKUP($B88,вспомогат!$B$2:$E$161,4,0)*T$2+T$67</f>
        <v>2513.3999999999996</v>
      </c>
      <c r="U88" s="97">
        <f>VLOOKUP($B88,вспомогат!$B$2:$E$161,4,0)*U$2+U$67</f>
        <v>2697</v>
      </c>
      <c r="V88" s="97">
        <f>VLOOKUP($B88,вспомогат!$B$2:$E$161,4,0)*V$2+V$67</f>
        <v>2880.6</v>
      </c>
      <c r="W88" s="97">
        <f>VLOOKUP($B88,вспомогат!$B$2:$E$161,4,0)*W$2+W$67</f>
        <v>3064.2</v>
      </c>
      <c r="X88" s="97">
        <f>VLOOKUP($B88,вспомогат!$B$2:$E$161,4,0)*X$2+X$67</f>
        <v>3247.8</v>
      </c>
      <c r="Y88" s="97">
        <f>VLOOKUP($B88,вспомогат!$B$2:$E$161,4,0)*Y$2+Y$67</f>
        <v>3431.3999999999996</v>
      </c>
      <c r="Z88" s="97">
        <f>VLOOKUP($B88,вспомогат!$B$2:$E$161,4,0)*Z$2+Z$67</f>
        <v>3615</v>
      </c>
    </row>
    <row r="89" spans="2:26">
      <c r="B89" s="12" t="s">
        <v>228</v>
      </c>
      <c r="C89" s="12" t="s">
        <v>229</v>
      </c>
      <c r="D89" s="15" t="s">
        <v>9</v>
      </c>
      <c r="E89" s="94"/>
      <c r="F89" s="95"/>
      <c r="G89" s="97">
        <f>VLOOKUP($B89,вспомогат!$B$2:$E$161,4,0)*G$2+G$67</f>
        <v>223.6</v>
      </c>
      <c r="H89" s="97">
        <f>VLOOKUP($B89,вспомогат!$B$2:$E$161,4,0)*H$2+H$67</f>
        <v>404.2</v>
      </c>
      <c r="I89" s="97">
        <f>VLOOKUP($B89,вспомогат!$B$2:$E$161,4,0)*I$2+I$67</f>
        <v>584.79999999999995</v>
      </c>
      <c r="J89" s="97">
        <f>VLOOKUP($B89,вспомогат!$B$2:$E$161,4,0)*J$2+J$67</f>
        <v>765.4</v>
      </c>
      <c r="K89" s="97">
        <f>VLOOKUP($B89,вспомогат!$B$2:$E$161,4,0)*K$2+K$67</f>
        <v>896</v>
      </c>
      <c r="L89" s="97">
        <f>VLOOKUP($B89,вспомогат!$B$2:$E$161,4,0)*L$2+L$67</f>
        <v>1076.5999999999999</v>
      </c>
      <c r="M89" s="97">
        <f>VLOOKUP($B89,вспомогат!$B$2:$E$161,4,0)*M$2+M$67</f>
        <v>1257.1999999999998</v>
      </c>
      <c r="N89" s="97">
        <f>VLOOKUP($B89,вспомогат!$B$2:$E$161,4,0)*N$2+N$67</f>
        <v>1437.8</v>
      </c>
      <c r="O89" s="97">
        <f>VLOOKUP($B89,вспомогат!$B$2:$E$161,4,0)*O$2+O$67</f>
        <v>1618.4</v>
      </c>
      <c r="P89" s="97">
        <f>VLOOKUP($B89,вспомогат!$B$2:$E$161,4,0)*P$2+P$67</f>
        <v>1799</v>
      </c>
      <c r="Q89" s="97">
        <f>VLOOKUP($B89,вспомогат!$B$2:$E$161,4,0)*Q$2+Q$67</f>
        <v>1929.6</v>
      </c>
      <c r="R89" s="97">
        <f>VLOOKUP($B89,вспомогат!$B$2:$E$161,4,0)*R$2+R$67</f>
        <v>2110.1999999999998</v>
      </c>
      <c r="S89" s="97">
        <f>VLOOKUP($B89,вспомогат!$B$2:$E$161,4,0)*S$2+S$67</f>
        <v>2290.8000000000002</v>
      </c>
      <c r="T89" s="97">
        <f>VLOOKUP($B89,вспомогат!$B$2:$E$161,4,0)*T$2+T$67</f>
        <v>2471.3999999999996</v>
      </c>
      <c r="U89" s="97">
        <f>VLOOKUP($B89,вспомогат!$B$2:$E$161,4,0)*U$2+U$67</f>
        <v>2652</v>
      </c>
      <c r="V89" s="97">
        <f>VLOOKUP($B89,вспомогат!$B$2:$E$161,4,0)*V$2+V$67</f>
        <v>2832.6</v>
      </c>
      <c r="W89" s="97">
        <f>VLOOKUP($B89,вспомогат!$B$2:$E$161,4,0)*W$2+W$67</f>
        <v>3013.2</v>
      </c>
      <c r="X89" s="97">
        <f>VLOOKUP($B89,вспомогат!$B$2:$E$161,4,0)*X$2+X$67</f>
        <v>3193.8</v>
      </c>
      <c r="Y89" s="97">
        <f>VLOOKUP($B89,вспомогат!$B$2:$E$161,4,0)*Y$2+Y$67</f>
        <v>3374.3999999999996</v>
      </c>
      <c r="Z89" s="97">
        <f>VLOOKUP($B89,вспомогат!$B$2:$E$161,4,0)*Z$2+Z$67</f>
        <v>3555</v>
      </c>
    </row>
    <row r="90" spans="2:26">
      <c r="B90" s="88" t="s">
        <v>36</v>
      </c>
      <c r="C90" s="88" t="s">
        <v>37</v>
      </c>
      <c r="D90" s="89" t="s">
        <v>230</v>
      </c>
      <c r="E90" s="2"/>
      <c r="F90" s="2"/>
      <c r="G90" s="98" t="e">
        <f>VLOOKUP($B90,вспомогат!$B$2:$E$161,4,0)*G$2+G$26</f>
        <v>#VALUE!</v>
      </c>
      <c r="H90" s="98" t="e">
        <f>VLOOKUP($B90,вспомогат!$B$2:$E$161,4,0)*H$2+H$26</f>
        <v>#VALUE!</v>
      </c>
      <c r="I90" s="98" t="e">
        <f>VLOOKUP($B90,вспомогат!$B$2:$E$161,4,0)*I$2+I$26</f>
        <v>#VALUE!</v>
      </c>
      <c r="J90" s="98" t="e">
        <f>VLOOKUP($B90,вспомогат!$B$2:$E$161,4,0)*J$2+J$26</f>
        <v>#VALUE!</v>
      </c>
      <c r="K90" s="98" t="e">
        <f>VLOOKUP($B90,вспомогат!$B$2:$E$161,4,0)*K$2+K$26</f>
        <v>#VALUE!</v>
      </c>
      <c r="L90" s="98" t="e">
        <f>VLOOKUP($B90,вспомогат!$B$2:$E$161,4,0)*L$2+L$26</f>
        <v>#VALUE!</v>
      </c>
      <c r="M90" s="98" t="e">
        <f>VLOOKUP($B90,вспомогат!$B$2:$E$161,4,0)*M$2+M$26</f>
        <v>#VALUE!</v>
      </c>
      <c r="N90" s="98" t="e">
        <f>VLOOKUP($B90,вспомогат!$B$2:$E$161,4,0)*N$2+N$26</f>
        <v>#VALUE!</v>
      </c>
      <c r="O90" s="98" t="e">
        <f>VLOOKUP($B90,вспомогат!$B$2:$E$161,4,0)*O$2+O$26</f>
        <v>#VALUE!</v>
      </c>
      <c r="P90" s="98" t="e">
        <f>VLOOKUP($B90,вспомогат!$B$2:$E$161,4,0)*P$2+P$26</f>
        <v>#VALUE!</v>
      </c>
      <c r="Q90" s="98" t="e">
        <f>VLOOKUP($B90,вспомогат!$B$2:$E$161,4,0)*Q$2+Q$26</f>
        <v>#VALUE!</v>
      </c>
      <c r="R90" s="98" t="e">
        <f>VLOOKUP($B90,вспомогат!$B$2:$E$161,4,0)*R$2+R$26</f>
        <v>#VALUE!</v>
      </c>
      <c r="S90" s="98" t="e">
        <f>VLOOKUP($B90,вспомогат!$B$2:$E$161,4,0)*S$2+S$26</f>
        <v>#VALUE!</v>
      </c>
      <c r="T90" s="98" t="e">
        <f>VLOOKUP($B90,вспомогат!$B$2:$E$161,4,0)*T$2+T$26</f>
        <v>#VALUE!</v>
      </c>
      <c r="U90" s="98" t="e">
        <f>VLOOKUP($B90,вспомогат!$B$2:$E$161,4,0)*U$2+U$26</f>
        <v>#VALUE!</v>
      </c>
      <c r="V90" s="98" t="e">
        <f>VLOOKUP($B90,вспомогат!$B$2:$E$161,4,0)*V$2+V$26</f>
        <v>#VALUE!</v>
      </c>
      <c r="W90" s="98" t="e">
        <f>VLOOKUP($B90,вспомогат!$B$2:$E$161,4,0)*W$2+W$26</f>
        <v>#VALUE!</v>
      </c>
      <c r="X90" s="98" t="e">
        <f>VLOOKUP($B90,вспомогат!$B$2:$E$161,4,0)*X$2+X$26</f>
        <v>#VALUE!</v>
      </c>
      <c r="Y90" s="98" t="e">
        <f>VLOOKUP($B90,вспомогат!$B$2:$E$161,4,0)*Y$2+Y$26</f>
        <v>#VALUE!</v>
      </c>
      <c r="Z90" s="98" t="e">
        <f>VLOOKUP($B90,вспомогат!$B$2:$E$161,4,0)*Z$2+Z$26</f>
        <v>#VALUE!</v>
      </c>
    </row>
    <row r="91" spans="2:26">
      <c r="B91" s="88" t="s">
        <v>7</v>
      </c>
      <c r="C91" s="88" t="s">
        <v>197</v>
      </c>
      <c r="D91" s="89" t="s">
        <v>9</v>
      </c>
      <c r="E91" s="2"/>
      <c r="F91" s="2"/>
      <c r="G91" s="98" t="e">
        <f>VLOOKUP($B91,вспомогат!$B$2:$E$161,4,0)*G$2+G$67</f>
        <v>#VALUE!</v>
      </c>
      <c r="H91" s="98" t="e">
        <f>VLOOKUP($B91,вспомогат!$B$2:$E$161,4,0)*H$2+H$67</f>
        <v>#VALUE!</v>
      </c>
      <c r="I91" s="98" t="e">
        <f>VLOOKUP($B91,вспомогат!$B$2:$E$161,4,0)*I$2+I$67</f>
        <v>#VALUE!</v>
      </c>
      <c r="J91" s="98" t="e">
        <f>VLOOKUP($B91,вспомогат!$B$2:$E$161,4,0)*J$2+J$67</f>
        <v>#VALUE!</v>
      </c>
      <c r="K91" s="98" t="e">
        <f>VLOOKUP($B91,вспомогат!$B$2:$E$161,4,0)*K$2+K$67</f>
        <v>#VALUE!</v>
      </c>
      <c r="L91" s="98" t="e">
        <f>VLOOKUP($B91,вспомогат!$B$2:$E$161,4,0)*L$2+L$67</f>
        <v>#VALUE!</v>
      </c>
      <c r="M91" s="98" t="e">
        <f>VLOOKUP($B91,вспомогат!$B$2:$E$161,4,0)*M$2+M$67</f>
        <v>#VALUE!</v>
      </c>
      <c r="N91" s="98" t="e">
        <f>VLOOKUP($B91,вспомогат!$B$2:$E$161,4,0)*N$2+N$67</f>
        <v>#VALUE!</v>
      </c>
      <c r="O91" s="98" t="e">
        <f>VLOOKUP($B91,вспомогат!$B$2:$E$161,4,0)*O$2+O$67</f>
        <v>#VALUE!</v>
      </c>
      <c r="P91" s="98" t="e">
        <f>VLOOKUP($B91,вспомогат!$B$2:$E$161,4,0)*P$2+P$67</f>
        <v>#VALUE!</v>
      </c>
      <c r="Q91" s="98" t="e">
        <f>VLOOKUP($B91,вспомогат!$B$2:$E$161,4,0)*Q$2+Q$67</f>
        <v>#VALUE!</v>
      </c>
      <c r="R91" s="98" t="e">
        <f>VLOOKUP($B91,вспомогат!$B$2:$E$161,4,0)*R$2+R$67</f>
        <v>#VALUE!</v>
      </c>
      <c r="S91" s="98" t="e">
        <f>VLOOKUP($B91,вспомогат!$B$2:$E$161,4,0)*S$2+S$67</f>
        <v>#VALUE!</v>
      </c>
      <c r="T91" s="98" t="e">
        <f>VLOOKUP($B91,вспомогат!$B$2:$E$161,4,0)*T$2+T$67</f>
        <v>#VALUE!</v>
      </c>
      <c r="U91" s="98" t="e">
        <f>VLOOKUP($B91,вспомогат!$B$2:$E$161,4,0)*U$2+U$67</f>
        <v>#VALUE!</v>
      </c>
      <c r="V91" s="98" t="e">
        <f>VLOOKUP($B91,вспомогат!$B$2:$E$161,4,0)*V$2+V$67</f>
        <v>#VALUE!</v>
      </c>
      <c r="W91" s="98" t="e">
        <f>VLOOKUP($B91,вспомогат!$B$2:$E$161,4,0)*W$2+W$67</f>
        <v>#VALUE!</v>
      </c>
      <c r="X91" s="98" t="e">
        <f>VLOOKUP($B91,вспомогат!$B$2:$E$161,4,0)*X$2+X$67</f>
        <v>#VALUE!</v>
      </c>
      <c r="Y91" s="98" t="e">
        <f>VLOOKUP($B91,вспомогат!$B$2:$E$161,4,0)*Y$2+Y$67</f>
        <v>#VALUE!</v>
      </c>
      <c r="Z91" s="98" t="e">
        <f>VLOOKUP($B91,вспомогат!$B$2:$E$161,4,0)*Z$2+Z$67</f>
        <v>#VALUE!</v>
      </c>
    </row>
    <row r="92" spans="2:26">
      <c r="B92" s="88" t="s">
        <v>57</v>
      </c>
      <c r="C92" s="88" t="s">
        <v>58</v>
      </c>
      <c r="D92" s="89" t="s">
        <v>9</v>
      </c>
      <c r="E92" s="2"/>
      <c r="F92" s="2"/>
      <c r="G92" s="98" t="e">
        <f>VLOOKUP($B92,вспомогат!$B$2:$E$161,4,0)*G$2+G$27</f>
        <v>#VALUE!</v>
      </c>
      <c r="H92" s="98" t="e">
        <f>VLOOKUP($B92,вспомогат!$B$2:$E$161,4,0)*H$2+H$27</f>
        <v>#VALUE!</v>
      </c>
      <c r="I92" s="98" t="e">
        <f>VLOOKUP($B92,вспомогат!$B$2:$E$161,4,0)*I$2+I$27</f>
        <v>#VALUE!</v>
      </c>
      <c r="J92" s="98" t="e">
        <f>VLOOKUP($B92,вспомогат!$B$2:$E$161,4,0)*J$2+J$27</f>
        <v>#VALUE!</v>
      </c>
      <c r="K92" s="98" t="e">
        <f>VLOOKUP($B92,вспомогат!$B$2:$E$161,4,0)*K$2+K$27</f>
        <v>#VALUE!</v>
      </c>
      <c r="L92" s="98" t="e">
        <f>VLOOKUP($B92,вспомогат!$B$2:$E$161,4,0)*L$2+L$27</f>
        <v>#VALUE!</v>
      </c>
      <c r="M92" s="98" t="e">
        <f>VLOOKUP($B92,вспомогат!$B$2:$E$161,4,0)*M$2+M$27</f>
        <v>#VALUE!</v>
      </c>
      <c r="N92" s="98" t="e">
        <f>VLOOKUP($B92,вспомогат!$B$2:$E$161,4,0)*N$2+N$27</f>
        <v>#VALUE!</v>
      </c>
      <c r="O92" s="98" t="e">
        <f>VLOOKUP($B92,вспомогат!$B$2:$E$161,4,0)*O$2+O$27</f>
        <v>#VALUE!</v>
      </c>
      <c r="P92" s="98" t="e">
        <f>VLOOKUP($B92,вспомогат!$B$2:$E$161,4,0)*P$2+P$27</f>
        <v>#VALUE!</v>
      </c>
      <c r="Q92" s="98" t="e">
        <f>VLOOKUP($B92,вспомогат!$B$2:$E$161,4,0)*Q$2+Q$27</f>
        <v>#VALUE!</v>
      </c>
      <c r="R92" s="98" t="e">
        <f>VLOOKUP($B92,вспомогат!$B$2:$E$161,4,0)*R$2+R$27</f>
        <v>#VALUE!</v>
      </c>
      <c r="S92" s="98" t="e">
        <f>VLOOKUP($B92,вспомогат!$B$2:$E$161,4,0)*S$2+S$27</f>
        <v>#VALUE!</v>
      </c>
      <c r="T92" s="98" t="e">
        <f>VLOOKUP($B92,вспомогат!$B$2:$E$161,4,0)*T$2+T$27</f>
        <v>#VALUE!</v>
      </c>
      <c r="U92" s="98" t="e">
        <f>VLOOKUP($B92,вспомогат!$B$2:$E$161,4,0)*U$2+U$27</f>
        <v>#VALUE!</v>
      </c>
      <c r="V92" s="98" t="e">
        <f>VLOOKUP($B92,вспомогат!$B$2:$E$161,4,0)*V$2+V$27</f>
        <v>#VALUE!</v>
      </c>
      <c r="W92" s="98" t="e">
        <f>VLOOKUP($B92,вспомогат!$B$2:$E$161,4,0)*W$2+W$27</f>
        <v>#VALUE!</v>
      </c>
      <c r="X92" s="98" t="e">
        <f>VLOOKUP($B92,вспомогат!$B$2:$E$161,4,0)*X$2+X$27</f>
        <v>#VALUE!</v>
      </c>
      <c r="Y92" s="98" t="e">
        <f>VLOOKUP($B92,вспомогат!$B$2:$E$161,4,0)*Y$2+Y$27</f>
        <v>#VALUE!</v>
      </c>
      <c r="Z92" s="98" t="e">
        <f>VLOOKUP($B92,вспомогат!$B$2:$E$161,4,0)*Z$2+Z$27</f>
        <v>#VALUE!</v>
      </c>
    </row>
    <row r="93" spans="2:26">
      <c r="B93" s="88" t="s">
        <v>247</v>
      </c>
      <c r="C93" s="88" t="s">
        <v>103</v>
      </c>
      <c r="D93" s="89" t="s">
        <v>230</v>
      </c>
      <c r="E93" s="2"/>
      <c r="F93" s="2"/>
      <c r="G93" s="97" t="e">
        <f>VLOOKUP($B93,вспомогат!$B$2:$E$161,4,0)*G$2+G$26</f>
        <v>#VALUE!</v>
      </c>
      <c r="H93" s="97" t="e">
        <f>VLOOKUP($B93,вспомогат!$B$2:$E$161,4,0)*H$2+H$26</f>
        <v>#VALUE!</v>
      </c>
      <c r="I93" s="97" t="e">
        <f>VLOOKUP($B93,вспомогат!$B$2:$E$161,4,0)*I$2+I$26</f>
        <v>#VALUE!</v>
      </c>
      <c r="J93" s="97" t="e">
        <f>VLOOKUP($B93,вспомогат!$B$2:$E$161,4,0)*J$2+J$26</f>
        <v>#VALUE!</v>
      </c>
      <c r="K93" s="97" t="e">
        <f>VLOOKUP($B93,вспомогат!$B$2:$E$161,4,0)*K$2+K$26</f>
        <v>#VALUE!</v>
      </c>
      <c r="L93" s="97" t="e">
        <f>VLOOKUP($B93,вспомогат!$B$2:$E$161,4,0)*L$2+L$26</f>
        <v>#VALUE!</v>
      </c>
      <c r="M93" s="97" t="e">
        <f>VLOOKUP($B93,вспомогат!$B$2:$E$161,4,0)*M$2+M$26</f>
        <v>#VALUE!</v>
      </c>
      <c r="N93" s="97" t="e">
        <f>VLOOKUP($B93,вспомогат!$B$2:$E$161,4,0)*N$2+N$26</f>
        <v>#VALUE!</v>
      </c>
      <c r="O93" s="97" t="e">
        <f>VLOOKUP($B93,вспомогат!$B$2:$E$161,4,0)*O$2+O$26</f>
        <v>#VALUE!</v>
      </c>
      <c r="P93" s="97" t="e">
        <f>VLOOKUP($B93,вспомогат!$B$2:$E$161,4,0)*P$2+P$26</f>
        <v>#VALUE!</v>
      </c>
      <c r="Q93" s="97" t="e">
        <f>VLOOKUP($B93,вспомогат!$B$2:$E$161,4,0)*Q$2+Q$26</f>
        <v>#VALUE!</v>
      </c>
      <c r="R93" s="97" t="e">
        <f>VLOOKUP($B93,вспомогат!$B$2:$E$161,4,0)*R$2+R$26</f>
        <v>#VALUE!</v>
      </c>
      <c r="S93" s="97" t="e">
        <f>VLOOKUP($B93,вспомогат!$B$2:$E$161,4,0)*S$2+S$26</f>
        <v>#VALUE!</v>
      </c>
      <c r="T93" s="97" t="e">
        <f>VLOOKUP($B93,вспомогат!$B$2:$E$161,4,0)*T$2+T$26</f>
        <v>#VALUE!</v>
      </c>
      <c r="U93" s="97" t="e">
        <f>VLOOKUP($B93,вспомогат!$B$2:$E$161,4,0)*U$2+U$26</f>
        <v>#VALUE!</v>
      </c>
      <c r="V93" s="97" t="e">
        <f>VLOOKUP($B93,вспомогат!$B$2:$E$161,4,0)*V$2+V$26</f>
        <v>#VALUE!</v>
      </c>
      <c r="W93" s="97" t="e">
        <f>VLOOKUP($B93,вспомогат!$B$2:$E$161,4,0)*W$2+W$26</f>
        <v>#VALUE!</v>
      </c>
      <c r="X93" s="97" t="e">
        <f>VLOOKUP($B93,вспомогат!$B$2:$E$161,4,0)*X$2+X$26</f>
        <v>#VALUE!</v>
      </c>
      <c r="Y93" s="97" t="e">
        <f>VLOOKUP($B93,вспомогат!$B$2:$E$161,4,0)*Y$2+Y$26</f>
        <v>#VALUE!</v>
      </c>
      <c r="Z93" s="97" t="e">
        <f>VLOOKUP($B93,вспомогат!$B$2:$E$161,4,0)*Z$2+Z$26</f>
        <v>#VALUE!</v>
      </c>
    </row>
    <row r="94" spans="2:26">
      <c r="B94" s="12" t="s">
        <v>232</v>
      </c>
      <c r="C94" s="88" t="s">
        <v>75</v>
      </c>
      <c r="D94" s="89" t="s">
        <v>230</v>
      </c>
      <c r="E94" s="2"/>
      <c r="F94" s="2"/>
      <c r="G94" s="97" t="e">
        <f>VLOOKUP($B94,вспомогат!$B$2:$E$161,4,0)*G$2+G$26</f>
        <v>#VALUE!</v>
      </c>
      <c r="H94" s="97" t="e">
        <f>VLOOKUP($B94,вспомогат!$B$2:$E$161,4,0)*H$2+H$26</f>
        <v>#VALUE!</v>
      </c>
      <c r="I94" s="97" t="e">
        <f>VLOOKUP($B94,вспомогат!$B$2:$E$161,4,0)*I$2+I$26</f>
        <v>#VALUE!</v>
      </c>
      <c r="J94" s="97" t="e">
        <f>VLOOKUP($B94,вспомогат!$B$2:$E$161,4,0)*J$2+J$26</f>
        <v>#VALUE!</v>
      </c>
      <c r="K94" s="97" t="e">
        <f>VLOOKUP($B94,вспомогат!$B$2:$E$161,4,0)*K$2+K$26</f>
        <v>#VALUE!</v>
      </c>
      <c r="L94" s="97" t="e">
        <f>VLOOKUP($B94,вспомогат!$B$2:$E$161,4,0)*L$2+L$26</f>
        <v>#VALUE!</v>
      </c>
      <c r="M94" s="97" t="e">
        <f>VLOOKUP($B94,вспомогат!$B$2:$E$161,4,0)*M$2+M$26</f>
        <v>#VALUE!</v>
      </c>
      <c r="N94" s="97" t="e">
        <f>VLOOKUP($B94,вспомогат!$B$2:$E$161,4,0)*N$2+N$26</f>
        <v>#VALUE!</v>
      </c>
      <c r="O94" s="97" t="e">
        <f>VLOOKUP($B94,вспомогат!$B$2:$E$161,4,0)*O$2+O$26</f>
        <v>#VALUE!</v>
      </c>
      <c r="P94" s="97" t="e">
        <f>VLOOKUP($B94,вспомогат!$B$2:$E$161,4,0)*P$2+P$26</f>
        <v>#VALUE!</v>
      </c>
      <c r="Q94" s="97" t="e">
        <f>VLOOKUP($B94,вспомогат!$B$2:$E$161,4,0)*Q$2+Q$26</f>
        <v>#VALUE!</v>
      </c>
      <c r="R94" s="97" t="e">
        <f>VLOOKUP($B94,вспомогат!$B$2:$E$161,4,0)*R$2+R$26</f>
        <v>#VALUE!</v>
      </c>
      <c r="S94" s="97" t="e">
        <f>VLOOKUP($B94,вспомогат!$B$2:$E$161,4,0)*S$2+S$26</f>
        <v>#VALUE!</v>
      </c>
      <c r="T94" s="97" t="e">
        <f>VLOOKUP($B94,вспомогат!$B$2:$E$161,4,0)*T$2+T$26</f>
        <v>#VALUE!</v>
      </c>
      <c r="U94" s="97" t="e">
        <f>VLOOKUP($B94,вспомогат!$B$2:$E$161,4,0)*U$2+U$26</f>
        <v>#VALUE!</v>
      </c>
      <c r="V94" s="97" t="e">
        <f>VLOOKUP($B94,вспомогат!$B$2:$E$161,4,0)*V$2+V$26</f>
        <v>#VALUE!</v>
      </c>
      <c r="W94" s="97" t="e">
        <f>VLOOKUP($B94,вспомогат!$B$2:$E$161,4,0)*W$2+W$26</f>
        <v>#VALUE!</v>
      </c>
      <c r="X94" s="97" t="e">
        <f>VLOOKUP($B94,вспомогат!$B$2:$E$161,4,0)*X$2+X$26</f>
        <v>#VALUE!</v>
      </c>
      <c r="Y94" s="97" t="e">
        <f>VLOOKUP($B94,вспомогат!$B$2:$E$161,4,0)*Y$2+Y$26</f>
        <v>#VALUE!</v>
      </c>
      <c r="Z94" s="97" t="e">
        <f>VLOOKUP($B94,вспомогат!$B$2:$E$161,4,0)*Z$2+Z$26</f>
        <v>#VALUE!</v>
      </c>
    </row>
    <row r="95" spans="2:26">
      <c r="B95" s="12" t="s">
        <v>235</v>
      </c>
      <c r="C95" s="88" t="s">
        <v>58</v>
      </c>
      <c r="D95" s="89" t="s">
        <v>230</v>
      </c>
      <c r="E95" s="2"/>
      <c r="F95" s="2"/>
      <c r="G95" s="97" t="e">
        <f>VLOOKUP($B95,вспомогат!$B$2:$E$161,4,0)*G$2+G$26</f>
        <v>#VALUE!</v>
      </c>
      <c r="H95" s="97" t="e">
        <f>VLOOKUP($B95,вспомогат!$B$2:$E$161,4,0)*H$2+H$26</f>
        <v>#VALUE!</v>
      </c>
      <c r="I95" s="97" t="e">
        <f>VLOOKUP($B95,вспомогат!$B$2:$E$161,4,0)*I$2+I$26</f>
        <v>#VALUE!</v>
      </c>
      <c r="J95" s="97" t="e">
        <f>VLOOKUP($B95,вспомогат!$B$2:$E$161,4,0)*J$2+J$26</f>
        <v>#VALUE!</v>
      </c>
      <c r="K95" s="97" t="e">
        <f>VLOOKUP($B95,вспомогат!$B$2:$E$161,4,0)*K$2+K$26</f>
        <v>#VALUE!</v>
      </c>
      <c r="L95" s="97" t="e">
        <f>VLOOKUP($B95,вспомогат!$B$2:$E$161,4,0)*L$2+L$26</f>
        <v>#VALUE!</v>
      </c>
      <c r="M95" s="97" t="e">
        <f>VLOOKUP($B95,вспомогат!$B$2:$E$161,4,0)*M$2+M$26</f>
        <v>#VALUE!</v>
      </c>
      <c r="N95" s="97" t="e">
        <f>VLOOKUP($B95,вспомогат!$B$2:$E$161,4,0)*N$2+N$26</f>
        <v>#VALUE!</v>
      </c>
      <c r="O95" s="97" t="e">
        <f>VLOOKUP($B95,вспомогат!$B$2:$E$161,4,0)*O$2+O$26</f>
        <v>#VALUE!</v>
      </c>
      <c r="P95" s="97" t="e">
        <f>VLOOKUP($B95,вспомогат!$B$2:$E$161,4,0)*P$2+P$26</f>
        <v>#VALUE!</v>
      </c>
      <c r="Q95" s="97" t="e">
        <f>VLOOKUP($B95,вспомогат!$B$2:$E$161,4,0)*Q$2+Q$26</f>
        <v>#VALUE!</v>
      </c>
      <c r="R95" s="97" t="e">
        <f>VLOOKUP($B95,вспомогат!$B$2:$E$161,4,0)*R$2+R$26</f>
        <v>#VALUE!</v>
      </c>
      <c r="S95" s="97" t="e">
        <f>VLOOKUP($B95,вспомогат!$B$2:$E$161,4,0)*S$2+S$26</f>
        <v>#VALUE!</v>
      </c>
      <c r="T95" s="97" t="e">
        <f>VLOOKUP($B95,вспомогат!$B$2:$E$161,4,0)*T$2+T$26</f>
        <v>#VALUE!</v>
      </c>
      <c r="U95" s="97" t="e">
        <f>VLOOKUP($B95,вспомогат!$B$2:$E$161,4,0)*U$2+U$26</f>
        <v>#VALUE!</v>
      </c>
      <c r="V95" s="97" t="e">
        <f>VLOOKUP($B95,вспомогат!$B$2:$E$161,4,0)*V$2+V$26</f>
        <v>#VALUE!</v>
      </c>
      <c r="W95" s="97" t="e">
        <f>VLOOKUP($B95,вспомогат!$B$2:$E$161,4,0)*W$2+W$26</f>
        <v>#VALUE!</v>
      </c>
      <c r="X95" s="97" t="e">
        <f>VLOOKUP($B95,вспомогат!$B$2:$E$161,4,0)*X$2+X$26</f>
        <v>#VALUE!</v>
      </c>
      <c r="Y95" s="97" t="e">
        <f>VLOOKUP($B95,вспомогат!$B$2:$E$161,4,0)*Y$2+Y$26</f>
        <v>#VALUE!</v>
      </c>
      <c r="Z95" s="97" t="e">
        <f>VLOOKUP($B95,вспомогат!$B$2:$E$161,4,0)*Z$2+Z$26</f>
        <v>#VALUE!</v>
      </c>
    </row>
    <row r="96" spans="2:26">
      <c r="B96" s="12" t="s">
        <v>262</v>
      </c>
      <c r="C96" s="88" t="s">
        <v>263</v>
      </c>
      <c r="D96" s="89" t="s">
        <v>230</v>
      </c>
      <c r="E96" s="2"/>
      <c r="F96" s="2"/>
      <c r="G96" s="97" t="e">
        <f>VLOOKUP($B96,вспомогат!$B$2:$E$161,4,0)*G$2+G$26</f>
        <v>#VALUE!</v>
      </c>
      <c r="H96" s="97" t="e">
        <f>VLOOKUP($B96,вспомогат!$B$2:$E$161,4,0)*H$2+H$26</f>
        <v>#VALUE!</v>
      </c>
      <c r="I96" s="97" t="e">
        <f>VLOOKUP($B96,вспомогат!$B$2:$E$161,4,0)*I$2+I$26</f>
        <v>#VALUE!</v>
      </c>
      <c r="J96" s="97" t="e">
        <f>VLOOKUP($B96,вспомогат!$B$2:$E$161,4,0)*J$2+J$26</f>
        <v>#VALUE!</v>
      </c>
      <c r="K96" s="97" t="e">
        <f>VLOOKUP($B96,вспомогат!$B$2:$E$161,4,0)*K$2+K$26</f>
        <v>#VALUE!</v>
      </c>
      <c r="L96" s="97" t="e">
        <f>VLOOKUP($B96,вспомогат!$B$2:$E$161,4,0)*L$2+L$26</f>
        <v>#VALUE!</v>
      </c>
      <c r="M96" s="97" t="e">
        <f>VLOOKUP($B96,вспомогат!$B$2:$E$161,4,0)*M$2+M$26</f>
        <v>#VALUE!</v>
      </c>
      <c r="N96" s="97" t="e">
        <f>VLOOKUP($B96,вспомогат!$B$2:$E$161,4,0)*N$2+N$26</f>
        <v>#VALUE!</v>
      </c>
      <c r="O96" s="97" t="e">
        <f>VLOOKUP($B96,вспомогат!$B$2:$E$161,4,0)*O$2+O$26</f>
        <v>#VALUE!</v>
      </c>
      <c r="P96" s="97" t="e">
        <f>VLOOKUP($B96,вспомогат!$B$2:$E$161,4,0)*P$2+P$26</f>
        <v>#VALUE!</v>
      </c>
      <c r="Q96" s="97" t="e">
        <f>VLOOKUP($B96,вспомогат!$B$2:$E$161,4,0)*Q$2+Q$26</f>
        <v>#VALUE!</v>
      </c>
      <c r="R96" s="97" t="e">
        <f>VLOOKUP($B96,вспомогат!$B$2:$E$161,4,0)*R$2+R$26</f>
        <v>#VALUE!</v>
      </c>
      <c r="S96" s="97" t="e">
        <f>VLOOKUP($B96,вспомогат!$B$2:$E$161,4,0)*S$2+S$26</f>
        <v>#VALUE!</v>
      </c>
      <c r="T96" s="97" t="e">
        <f>VLOOKUP($B96,вспомогат!$B$2:$E$161,4,0)*T$2+T$26</f>
        <v>#VALUE!</v>
      </c>
      <c r="U96" s="97" t="e">
        <f>VLOOKUP($B96,вспомогат!$B$2:$E$161,4,0)*U$2+U$26</f>
        <v>#VALUE!</v>
      </c>
      <c r="V96" s="97" t="e">
        <f>VLOOKUP($B96,вспомогат!$B$2:$E$161,4,0)*V$2+V$26</f>
        <v>#VALUE!</v>
      </c>
      <c r="W96" s="97" t="e">
        <f>VLOOKUP($B96,вспомогат!$B$2:$E$161,4,0)*W$2+W$26</f>
        <v>#VALUE!</v>
      </c>
      <c r="X96" s="97" t="e">
        <f>VLOOKUP($B96,вспомогат!$B$2:$E$161,4,0)*X$2+X$26</f>
        <v>#VALUE!</v>
      </c>
      <c r="Y96" s="97" t="e">
        <f>VLOOKUP($B96,вспомогат!$B$2:$E$161,4,0)*Y$2+Y$26</f>
        <v>#VALUE!</v>
      </c>
      <c r="Z96" s="97" t="e">
        <f>VLOOKUP($B96,вспомогат!$B$2:$E$161,4,0)*Z$2+Z$26</f>
        <v>#VALUE!</v>
      </c>
    </row>
    <row r="97" spans="2:26">
      <c r="B97" s="121" t="s">
        <v>236</v>
      </c>
      <c r="C97" s="88" t="s">
        <v>103</v>
      </c>
      <c r="D97" s="89" t="s">
        <v>13</v>
      </c>
      <c r="E97" s="2"/>
      <c r="F97" s="2"/>
      <c r="G97" s="97">
        <f>VLOOKUP($B97,вспомогат!$B$2:$E$161,4,0)*G$2+G$27</f>
        <v>208.5090909090909</v>
      </c>
      <c r="H97" s="97">
        <f>VLOOKUP($B97,вспомогат!$B$2:$E$161,4,0)*H$2+H$27</f>
        <v>374.0181818181818</v>
      </c>
      <c r="I97" s="97">
        <f>VLOOKUP($B97,вспомогат!$B$2:$E$161,4,0)*I$2+I$27</f>
        <v>539.5272727272727</v>
      </c>
      <c r="J97" s="97">
        <f>VLOOKUP($B97,вспомогат!$B$2:$E$161,4,0)*J$2+J$27</f>
        <v>705.0363636363636</v>
      </c>
      <c r="K97" s="97">
        <f>VLOOKUP($B97,вспомогат!$B$2:$E$161,4,0)*K$2+K$27</f>
        <v>820.5454545454545</v>
      </c>
      <c r="L97" s="97">
        <f>VLOOKUP($B97,вспомогат!$B$2:$E$161,4,0)*L$2+L$27</f>
        <v>986.0545454545454</v>
      </c>
      <c r="M97" s="97">
        <f>VLOOKUP($B97,вспомогат!$B$2:$E$161,4,0)*M$2+M$27</f>
        <v>1151.5636363636363</v>
      </c>
      <c r="N97" s="97">
        <f>VLOOKUP($B97,вспомогат!$B$2:$E$161,4,0)*N$2+N$27</f>
        <v>1317.0727272727272</v>
      </c>
      <c r="O97" s="97">
        <f>VLOOKUP($B97,вспомогат!$B$2:$E$161,4,0)*O$2+O$27</f>
        <v>1482.5818181818181</v>
      </c>
      <c r="P97" s="97">
        <f>VLOOKUP($B97,вспомогат!$B$2:$E$161,4,0)*P$2+P$27</f>
        <v>1648.090909090909</v>
      </c>
      <c r="Q97" s="97">
        <f>VLOOKUP($B97,вспомогат!$B$2:$E$161,4,0)*Q$2+Q$27</f>
        <v>1763.6</v>
      </c>
      <c r="R97" s="97">
        <f>VLOOKUP($B97,вспомогат!$B$2:$E$161,4,0)*R$2+R$27</f>
        <v>1929.1090909090908</v>
      </c>
      <c r="S97" s="97">
        <f>VLOOKUP($B97,вспомогат!$B$2:$E$161,4,0)*S$2+S$27</f>
        <v>2094.6181818181817</v>
      </c>
      <c r="T97" s="97">
        <f>VLOOKUP($B97,вспомогат!$B$2:$E$161,4,0)*T$2+T$27</f>
        <v>2260.1272727272726</v>
      </c>
      <c r="U97" s="97">
        <f>VLOOKUP($B97,вспомогат!$B$2:$E$161,4,0)*U$2+U$27</f>
        <v>2425.6363636363635</v>
      </c>
      <c r="V97" s="97">
        <f>VLOOKUP($B97,вспомогат!$B$2:$E$161,4,0)*V$2+V$27</f>
        <v>2591.1454545454544</v>
      </c>
      <c r="W97" s="97">
        <f>VLOOKUP($B97,вспомогат!$B$2:$E$161,4,0)*W$2+W$27</f>
        <v>2756.6545454545453</v>
      </c>
      <c r="X97" s="97">
        <f>VLOOKUP($B97,вспомогат!$B$2:$E$161,4,0)*X$2+X$27</f>
        <v>2922.1636363636362</v>
      </c>
      <c r="Y97" s="97">
        <f>VLOOKUP($B97,вспомогат!$B$2:$E$161,4,0)*Y$2+Y$27</f>
        <v>3087.6727272727271</v>
      </c>
      <c r="Z97" s="97">
        <f>VLOOKUP($B97,вспомогат!$B$2:$E$161,4,0)*Z$2+Z$27</f>
        <v>3253.181818181818</v>
      </c>
    </row>
    <row r="98" spans="2:26">
      <c r="B98" s="121" t="s">
        <v>264</v>
      </c>
      <c r="C98" s="121" t="s">
        <v>197</v>
      </c>
      <c r="D98" s="89" t="s">
        <v>230</v>
      </c>
      <c r="E98" s="2"/>
      <c r="F98" s="2"/>
      <c r="G98" s="97" t="e">
        <f>VLOOKUP($B98,вспомогат!$B$2:$E$161,4,0)*G$2+G$26</f>
        <v>#VALUE!</v>
      </c>
      <c r="H98" s="97" t="e">
        <f>VLOOKUP($B98,вспомогат!$B$2:$E$161,4,0)*H$2+H$26</f>
        <v>#VALUE!</v>
      </c>
      <c r="I98" s="97" t="e">
        <f>VLOOKUP($B98,вспомогат!$B$2:$E$161,4,0)*I$2+I$26</f>
        <v>#VALUE!</v>
      </c>
      <c r="J98" s="97" t="e">
        <f>VLOOKUP($B98,вспомогат!$B$2:$E$161,4,0)*J$2+J$26</f>
        <v>#VALUE!</v>
      </c>
      <c r="K98" s="97" t="e">
        <f>VLOOKUP($B98,вспомогат!$B$2:$E$161,4,0)*K$2+K$26</f>
        <v>#VALUE!</v>
      </c>
      <c r="L98" s="97" t="e">
        <f>VLOOKUP($B98,вспомогат!$B$2:$E$161,4,0)*L$2+L$26</f>
        <v>#VALUE!</v>
      </c>
      <c r="M98" s="97" t="e">
        <f>VLOOKUP($B98,вспомогат!$B$2:$E$161,4,0)*M$2+M$26</f>
        <v>#VALUE!</v>
      </c>
      <c r="N98" s="97" t="e">
        <f>VLOOKUP($B98,вспомогат!$B$2:$E$161,4,0)*N$2+N$26</f>
        <v>#VALUE!</v>
      </c>
      <c r="O98" s="97" t="e">
        <f>VLOOKUP($B98,вспомогат!$B$2:$E$161,4,0)*O$2+O$26</f>
        <v>#VALUE!</v>
      </c>
      <c r="P98" s="97" t="e">
        <f>VLOOKUP($B98,вспомогат!$B$2:$E$161,4,0)*P$2+P$26</f>
        <v>#VALUE!</v>
      </c>
      <c r="Q98" s="97" t="e">
        <f>VLOOKUP($B98,вспомогат!$B$2:$E$161,4,0)*Q$2+Q$26</f>
        <v>#VALUE!</v>
      </c>
      <c r="R98" s="97" t="e">
        <f>VLOOKUP($B98,вспомогат!$B$2:$E$161,4,0)*R$2+R$26</f>
        <v>#VALUE!</v>
      </c>
      <c r="S98" s="97" t="e">
        <f>VLOOKUP($B98,вспомогат!$B$2:$E$161,4,0)*S$2+S$26</f>
        <v>#VALUE!</v>
      </c>
      <c r="T98" s="97" t="e">
        <f>VLOOKUP($B98,вспомогат!$B$2:$E$161,4,0)*T$2+T$26</f>
        <v>#VALUE!</v>
      </c>
      <c r="U98" s="97" t="e">
        <f>VLOOKUP($B98,вспомогат!$B$2:$E$161,4,0)*U$2+U$26</f>
        <v>#VALUE!</v>
      </c>
      <c r="V98" s="97" t="e">
        <f>VLOOKUP($B98,вспомогат!$B$2:$E$161,4,0)*V$2+V$26</f>
        <v>#VALUE!</v>
      </c>
      <c r="W98" s="97" t="e">
        <f>VLOOKUP($B98,вспомогат!$B$2:$E$161,4,0)*W$2+W$26</f>
        <v>#VALUE!</v>
      </c>
      <c r="X98" s="97" t="e">
        <f>VLOOKUP($B98,вспомогат!$B$2:$E$161,4,0)*X$2+X$26</f>
        <v>#VALUE!</v>
      </c>
      <c r="Y98" s="97" t="e">
        <f>VLOOKUP($B98,вспомогат!$B$2:$E$161,4,0)*Y$2+Y$26</f>
        <v>#VALUE!</v>
      </c>
      <c r="Z98" s="97" t="e">
        <f>VLOOKUP($B98,вспомогат!$B$2:$E$161,4,0)*Z$2+Z$26</f>
        <v>#VALUE!</v>
      </c>
    </row>
    <row r="99" spans="2:26">
      <c r="B99" s="121" t="s">
        <v>237</v>
      </c>
      <c r="C99" s="88" t="s">
        <v>103</v>
      </c>
      <c r="D99" s="89" t="s">
        <v>13</v>
      </c>
      <c r="E99" s="2"/>
      <c r="F99" s="2"/>
      <c r="G99" s="97">
        <f>VLOOKUP($B99,вспомогат!$B$2:$E$161,4,0)*G$2+G$27</f>
        <v>207.5090909090909</v>
      </c>
      <c r="H99" s="97">
        <f>VLOOKUP($B99,вспомогат!$B$2:$E$161,4,0)*H$2+H$27</f>
        <v>372.0181818181818</v>
      </c>
      <c r="I99" s="97">
        <f>VLOOKUP($B99,вспомогат!$B$2:$E$161,4,0)*I$2+I$27</f>
        <v>536.5272727272727</v>
      </c>
      <c r="J99" s="97">
        <f>VLOOKUP($B99,вспомогат!$B$2:$E$161,4,0)*J$2+J$27</f>
        <v>701.0363636363636</v>
      </c>
      <c r="K99" s="97">
        <f>VLOOKUP($B99,вспомогат!$B$2:$E$161,4,0)*K$2+K$27</f>
        <v>815.5454545454545</v>
      </c>
      <c r="L99" s="97">
        <f>VLOOKUP($B99,вспомогат!$B$2:$E$161,4,0)*L$2+L$27</f>
        <v>980.0545454545454</v>
      </c>
      <c r="M99" s="97">
        <f>VLOOKUP($B99,вспомогат!$B$2:$E$161,4,0)*M$2+M$27</f>
        <v>1144.5636363636363</v>
      </c>
      <c r="N99" s="97">
        <f>VLOOKUP($B99,вспомогат!$B$2:$E$161,4,0)*N$2+N$27</f>
        <v>1309.0727272727272</v>
      </c>
      <c r="O99" s="97">
        <f>VLOOKUP($B99,вспомогат!$B$2:$E$161,4,0)*O$2+O$27</f>
        <v>1473.5818181818181</v>
      </c>
      <c r="P99" s="97">
        <f>VLOOKUP($B99,вспомогат!$B$2:$E$161,4,0)*P$2+P$27</f>
        <v>1638.090909090909</v>
      </c>
      <c r="Q99" s="97">
        <f>VLOOKUP($B99,вспомогат!$B$2:$E$161,4,0)*Q$2+Q$27</f>
        <v>1752.6</v>
      </c>
      <c r="R99" s="97">
        <f>VLOOKUP($B99,вспомогат!$B$2:$E$161,4,0)*R$2+R$27</f>
        <v>1917.1090909090908</v>
      </c>
      <c r="S99" s="97">
        <f>VLOOKUP($B99,вспомогат!$B$2:$E$161,4,0)*S$2+S$27</f>
        <v>2081.6181818181817</v>
      </c>
      <c r="T99" s="97">
        <f>VLOOKUP($B99,вспомогат!$B$2:$E$161,4,0)*T$2+T$27</f>
        <v>2246.1272727272726</v>
      </c>
      <c r="U99" s="97">
        <f>VLOOKUP($B99,вспомогат!$B$2:$E$161,4,0)*U$2+U$27</f>
        <v>2410.6363636363635</v>
      </c>
      <c r="V99" s="97">
        <f>VLOOKUP($B99,вспомогат!$B$2:$E$161,4,0)*V$2+V$27</f>
        <v>2575.1454545454544</v>
      </c>
      <c r="W99" s="97">
        <f>VLOOKUP($B99,вспомогат!$B$2:$E$161,4,0)*W$2+W$27</f>
        <v>2739.6545454545453</v>
      </c>
      <c r="X99" s="97">
        <f>VLOOKUP($B99,вспомогат!$B$2:$E$161,4,0)*X$2+X$27</f>
        <v>2904.1636363636362</v>
      </c>
      <c r="Y99" s="97">
        <f>VLOOKUP($B99,вспомогат!$B$2:$E$161,4,0)*Y$2+Y$27</f>
        <v>3068.6727272727271</v>
      </c>
      <c r="Z99" s="97">
        <f>VLOOKUP($B99,вспомогат!$B$2:$E$161,4,0)*Z$2+Z$27</f>
        <v>3233.181818181818</v>
      </c>
    </row>
    <row r="100" spans="2:26">
      <c r="B100" s="12" t="s">
        <v>7</v>
      </c>
      <c r="C100" s="12" t="s">
        <v>8</v>
      </c>
      <c r="D100" s="89" t="s">
        <v>230</v>
      </c>
      <c r="E100" s="2"/>
      <c r="F100" s="2"/>
      <c r="G100" s="97" t="e">
        <f>VLOOKUP($B100,вспомогат!$B$2:$E$161,4,0)*G$2+G$26</f>
        <v>#VALUE!</v>
      </c>
      <c r="H100" s="97" t="e">
        <f>VLOOKUP($B100,вспомогат!$B$2:$E$161,4,0)*H$2+H$26</f>
        <v>#VALUE!</v>
      </c>
      <c r="I100" s="97" t="e">
        <f>VLOOKUP($B100,вспомогат!$B$2:$E$161,4,0)*I$2+I$26</f>
        <v>#VALUE!</v>
      </c>
      <c r="J100" s="97" t="e">
        <f>VLOOKUP($B100,вспомогат!$B$2:$E$161,4,0)*J$2+J$26</f>
        <v>#VALUE!</v>
      </c>
      <c r="K100" s="97" t="e">
        <f>VLOOKUP($B100,вспомогат!$B$2:$E$161,4,0)*K$2+K$26</f>
        <v>#VALUE!</v>
      </c>
      <c r="L100" s="97" t="e">
        <f>VLOOKUP($B100,вспомогат!$B$2:$E$161,4,0)*L$2+L$26</f>
        <v>#VALUE!</v>
      </c>
      <c r="M100" s="97" t="e">
        <f>VLOOKUP($B100,вспомогат!$B$2:$E$161,4,0)*M$2+M$26</f>
        <v>#VALUE!</v>
      </c>
      <c r="N100" s="97" t="e">
        <f>VLOOKUP($B100,вспомогат!$B$2:$E$161,4,0)*N$2+N$26</f>
        <v>#VALUE!</v>
      </c>
      <c r="O100" s="97" t="e">
        <f>VLOOKUP($B100,вспомогат!$B$2:$E$161,4,0)*O$2+O$26</f>
        <v>#VALUE!</v>
      </c>
      <c r="P100" s="97" t="e">
        <f>VLOOKUP($B100,вспомогат!$B$2:$E$161,4,0)*P$2+P$26</f>
        <v>#VALUE!</v>
      </c>
      <c r="Q100" s="97" t="e">
        <f>VLOOKUP($B100,вспомогат!$B$2:$E$161,4,0)*Q$2+Q$26</f>
        <v>#VALUE!</v>
      </c>
      <c r="R100" s="97" t="e">
        <f>VLOOKUP($B100,вспомогат!$B$2:$E$161,4,0)*R$2+R$26</f>
        <v>#VALUE!</v>
      </c>
      <c r="S100" s="97" t="e">
        <f>VLOOKUP($B100,вспомогат!$B$2:$E$161,4,0)*S$2+S$26</f>
        <v>#VALUE!</v>
      </c>
      <c r="T100" s="97" t="e">
        <f>VLOOKUP($B100,вспомогат!$B$2:$E$161,4,0)*T$2+T$26</f>
        <v>#VALUE!</v>
      </c>
      <c r="U100" s="97" t="e">
        <f>VLOOKUP($B100,вспомогат!$B$2:$E$161,4,0)*U$2+U$26</f>
        <v>#VALUE!</v>
      </c>
      <c r="V100" s="97" t="e">
        <f>VLOOKUP($B100,вспомогат!$B$2:$E$161,4,0)*V$2+V$26</f>
        <v>#VALUE!</v>
      </c>
      <c r="W100" s="97" t="e">
        <f>VLOOKUP($B100,вспомогат!$B$2:$E$161,4,0)*W$2+W$26</f>
        <v>#VALUE!</v>
      </c>
      <c r="X100" s="97" t="e">
        <f>VLOOKUP($B100,вспомогат!$B$2:$E$161,4,0)*X$2+X$26</f>
        <v>#VALUE!</v>
      </c>
      <c r="Y100" s="97" t="e">
        <f>VLOOKUP($B100,вспомогат!$B$2:$E$161,4,0)*Y$2+Y$26</f>
        <v>#VALUE!</v>
      </c>
      <c r="Z100" s="97" t="e">
        <f>VLOOKUP($B100,вспомогат!$B$2:$E$161,4,0)*Z$2+Z$26</f>
        <v>#VALUE!</v>
      </c>
    </row>
    <row r="101" spans="2:26">
      <c r="B101" s="121" t="s">
        <v>238</v>
      </c>
      <c r="C101" s="121" t="s">
        <v>22</v>
      </c>
      <c r="D101" s="89" t="s">
        <v>230</v>
      </c>
      <c r="E101" s="2"/>
      <c r="F101" s="2"/>
      <c r="G101" s="97" t="e">
        <f>VLOOKUP($B101,вспомогат!$B$2:$E$161,4,0)*G$2+G$26</f>
        <v>#VALUE!</v>
      </c>
      <c r="H101" s="97" t="e">
        <f>VLOOKUP($B101,вспомогат!$B$2:$E$161,4,0)*H$2+H$26</f>
        <v>#VALUE!</v>
      </c>
      <c r="I101" s="97" t="e">
        <f>VLOOKUP($B101,вспомогат!$B$2:$E$161,4,0)*I$2+I$26</f>
        <v>#VALUE!</v>
      </c>
      <c r="J101" s="97" t="e">
        <f>VLOOKUP($B101,вспомогат!$B$2:$E$161,4,0)*J$2+J$26</f>
        <v>#VALUE!</v>
      </c>
      <c r="K101" s="97" t="e">
        <f>VLOOKUP($B101,вспомогат!$B$2:$E$161,4,0)*K$2+K$26</f>
        <v>#VALUE!</v>
      </c>
      <c r="L101" s="97" t="e">
        <f>VLOOKUP($B101,вспомогат!$B$2:$E$161,4,0)*L$2+L$26</f>
        <v>#VALUE!</v>
      </c>
      <c r="M101" s="97" t="e">
        <f>VLOOKUP($B101,вспомогат!$B$2:$E$161,4,0)*M$2+M$26</f>
        <v>#VALUE!</v>
      </c>
      <c r="N101" s="97" t="e">
        <f>VLOOKUP($B101,вспомогат!$B$2:$E$161,4,0)*N$2+N$26</f>
        <v>#VALUE!</v>
      </c>
      <c r="O101" s="97" t="e">
        <f>VLOOKUP($B101,вспомогат!$B$2:$E$161,4,0)*O$2+O$26</f>
        <v>#VALUE!</v>
      </c>
      <c r="P101" s="97" t="e">
        <f>VLOOKUP($B101,вспомогат!$B$2:$E$161,4,0)*P$2+P$26</f>
        <v>#VALUE!</v>
      </c>
      <c r="Q101" s="97" t="e">
        <f>VLOOKUP($B101,вспомогат!$B$2:$E$161,4,0)*Q$2+Q$26</f>
        <v>#VALUE!</v>
      </c>
      <c r="R101" s="97" t="e">
        <f>VLOOKUP($B101,вспомогат!$B$2:$E$161,4,0)*R$2+R$26</f>
        <v>#VALUE!</v>
      </c>
      <c r="S101" s="97" t="e">
        <f>VLOOKUP($B101,вспомогат!$B$2:$E$161,4,0)*S$2+S$26</f>
        <v>#VALUE!</v>
      </c>
      <c r="T101" s="97" t="e">
        <f>VLOOKUP($B101,вспомогат!$B$2:$E$161,4,0)*T$2+T$26</f>
        <v>#VALUE!</v>
      </c>
      <c r="U101" s="97" t="e">
        <f>VLOOKUP($B101,вспомогат!$B$2:$E$161,4,0)*U$2+U$26</f>
        <v>#VALUE!</v>
      </c>
      <c r="V101" s="97" t="e">
        <f>VLOOKUP($B101,вспомогат!$B$2:$E$161,4,0)*V$2+V$26</f>
        <v>#VALUE!</v>
      </c>
      <c r="W101" s="97" t="e">
        <f>VLOOKUP($B101,вспомогат!$B$2:$E$161,4,0)*W$2+W$26</f>
        <v>#VALUE!</v>
      </c>
      <c r="X101" s="97" t="e">
        <f>VLOOKUP($B101,вспомогат!$B$2:$E$161,4,0)*X$2+X$26</f>
        <v>#VALUE!</v>
      </c>
      <c r="Y101" s="97" t="e">
        <f>VLOOKUP($B101,вспомогат!$B$2:$E$161,4,0)*Y$2+Y$26</f>
        <v>#VALUE!</v>
      </c>
      <c r="Z101" s="97" t="e">
        <f>VLOOKUP($B101,вспомогат!$B$2:$E$161,4,0)*Z$2+Z$26</f>
        <v>#VALUE!</v>
      </c>
    </row>
    <row r="102" spans="2:26">
      <c r="B102" s="121" t="s">
        <v>265</v>
      </c>
      <c r="C102" s="121" t="s">
        <v>266</v>
      </c>
      <c r="D102" s="89" t="s">
        <v>230</v>
      </c>
      <c r="E102" s="2"/>
      <c r="F102" s="2"/>
      <c r="G102" s="97" t="e">
        <f>VLOOKUP($B102,вспомогат!$B$2:$E$161,4,0)*G$2+G$26</f>
        <v>#VALUE!</v>
      </c>
      <c r="H102" s="97" t="e">
        <f>VLOOKUP($B102,вспомогат!$B$2:$E$161,4,0)*H$2+H$26</f>
        <v>#VALUE!</v>
      </c>
      <c r="I102" s="97" t="e">
        <f>VLOOKUP($B102,вспомогат!$B$2:$E$161,4,0)*I$2+I$26</f>
        <v>#VALUE!</v>
      </c>
      <c r="J102" s="97" t="e">
        <f>VLOOKUP($B102,вспомогат!$B$2:$E$161,4,0)*J$2+J$26</f>
        <v>#VALUE!</v>
      </c>
      <c r="K102" s="97" t="e">
        <f>VLOOKUP($B102,вспомогат!$B$2:$E$161,4,0)*K$2+K$26</f>
        <v>#VALUE!</v>
      </c>
      <c r="L102" s="97" t="e">
        <f>VLOOKUP($B102,вспомогат!$B$2:$E$161,4,0)*L$2+L$26</f>
        <v>#VALUE!</v>
      </c>
      <c r="M102" s="97" t="e">
        <f>VLOOKUP($B102,вспомогат!$B$2:$E$161,4,0)*M$2+M$26</f>
        <v>#VALUE!</v>
      </c>
      <c r="N102" s="97" t="e">
        <f>VLOOKUP($B102,вспомогат!$B$2:$E$161,4,0)*N$2+N$26</f>
        <v>#VALUE!</v>
      </c>
      <c r="O102" s="97" t="e">
        <f>VLOOKUP($B102,вспомогат!$B$2:$E$161,4,0)*O$2+O$26</f>
        <v>#VALUE!</v>
      </c>
      <c r="P102" s="97" t="e">
        <f>VLOOKUP($B102,вспомогат!$B$2:$E$161,4,0)*P$2+P$26</f>
        <v>#VALUE!</v>
      </c>
      <c r="Q102" s="97" t="e">
        <f>VLOOKUP($B102,вспомогат!$B$2:$E$161,4,0)*Q$2+Q$26</f>
        <v>#VALUE!</v>
      </c>
      <c r="R102" s="97" t="e">
        <f>VLOOKUP($B102,вспомогат!$B$2:$E$161,4,0)*R$2+R$26</f>
        <v>#VALUE!</v>
      </c>
      <c r="S102" s="97" t="e">
        <f>VLOOKUP($B102,вспомогат!$B$2:$E$161,4,0)*S$2+S$26</f>
        <v>#VALUE!</v>
      </c>
      <c r="T102" s="97" t="e">
        <f>VLOOKUP($B102,вспомогат!$B$2:$E$161,4,0)*T$2+T$26</f>
        <v>#VALUE!</v>
      </c>
      <c r="U102" s="97" t="e">
        <f>VLOOKUP($B102,вспомогат!$B$2:$E$161,4,0)*U$2+U$26</f>
        <v>#VALUE!</v>
      </c>
      <c r="V102" s="97" t="e">
        <f>VLOOKUP($B102,вспомогат!$B$2:$E$161,4,0)*V$2+V$26</f>
        <v>#VALUE!</v>
      </c>
      <c r="W102" s="97" t="e">
        <f>VLOOKUP($B102,вспомогат!$B$2:$E$161,4,0)*W$2+W$26</f>
        <v>#VALUE!</v>
      </c>
      <c r="X102" s="97" t="e">
        <f>VLOOKUP($B102,вспомогат!$B$2:$E$161,4,0)*X$2+X$26</f>
        <v>#VALUE!</v>
      </c>
      <c r="Y102" s="97" t="e">
        <f>VLOOKUP($B102,вспомогат!$B$2:$E$161,4,0)*Y$2+Y$26</f>
        <v>#VALUE!</v>
      </c>
      <c r="Z102" s="97" t="e">
        <f>VLOOKUP($B102,вспомогат!$B$2:$E$161,4,0)*Z$2+Z$26</f>
        <v>#VALUE!</v>
      </c>
    </row>
    <row r="103" spans="2:26">
      <c r="B103" s="121" t="s">
        <v>239</v>
      </c>
      <c r="C103" s="88" t="s">
        <v>103</v>
      </c>
      <c r="D103" s="89" t="s">
        <v>13</v>
      </c>
      <c r="E103" s="2"/>
      <c r="F103" s="2"/>
      <c r="G103" s="97">
        <f>VLOOKUP($B103,вспомогат!$B$2:$E$161,4,0)*G$2+G$27</f>
        <v>217.5090909090909</v>
      </c>
      <c r="H103" s="97">
        <f>VLOOKUP($B103,вспомогат!$B$2:$E$161,4,0)*H$2+H$27</f>
        <v>392.0181818181818</v>
      </c>
      <c r="I103" s="97">
        <f>VLOOKUP($B103,вспомогат!$B$2:$E$161,4,0)*I$2+I$27</f>
        <v>566.5272727272727</v>
      </c>
      <c r="J103" s="97">
        <f>VLOOKUP($B103,вспомогат!$B$2:$E$161,4,0)*J$2+J$27</f>
        <v>741.0363636363636</v>
      </c>
      <c r="K103" s="97">
        <f>VLOOKUP($B103,вспомогат!$B$2:$E$161,4,0)*K$2+K$27</f>
        <v>865.5454545454545</v>
      </c>
      <c r="L103" s="97">
        <f>VLOOKUP($B103,вспомогат!$B$2:$E$161,4,0)*L$2+L$27</f>
        <v>1040.0545454545454</v>
      </c>
      <c r="M103" s="97">
        <f>VLOOKUP($B103,вспомогат!$B$2:$E$161,4,0)*M$2+M$27</f>
        <v>1214.5636363636363</v>
      </c>
      <c r="N103" s="97">
        <f>VLOOKUP($B103,вспомогат!$B$2:$E$161,4,0)*N$2+N$27</f>
        <v>1389.0727272727272</v>
      </c>
      <c r="O103" s="97">
        <f>VLOOKUP($B103,вспомогат!$B$2:$E$161,4,0)*O$2+O$27</f>
        <v>1563.5818181818181</v>
      </c>
      <c r="P103" s="97">
        <f>VLOOKUP($B103,вспомогат!$B$2:$E$161,4,0)*P$2+P$27</f>
        <v>1738.090909090909</v>
      </c>
      <c r="Q103" s="97">
        <f>VLOOKUP($B103,вспомогат!$B$2:$E$161,4,0)*Q$2+Q$27</f>
        <v>1862.6</v>
      </c>
      <c r="R103" s="97">
        <f>VLOOKUP($B103,вспомогат!$B$2:$E$161,4,0)*R$2+R$27</f>
        <v>2037.1090909090908</v>
      </c>
      <c r="S103" s="97">
        <f>VLOOKUP($B103,вспомогат!$B$2:$E$161,4,0)*S$2+S$27</f>
        <v>2211.6181818181817</v>
      </c>
      <c r="T103" s="97">
        <f>VLOOKUP($B103,вспомогат!$B$2:$E$161,4,0)*T$2+T$27</f>
        <v>2386.1272727272726</v>
      </c>
      <c r="U103" s="97">
        <f>VLOOKUP($B103,вспомогат!$B$2:$E$161,4,0)*U$2+U$27</f>
        <v>2560.6363636363635</v>
      </c>
      <c r="V103" s="97">
        <f>VLOOKUP($B103,вспомогат!$B$2:$E$161,4,0)*V$2+V$27</f>
        <v>2735.1454545454544</v>
      </c>
      <c r="W103" s="97">
        <f>VLOOKUP($B103,вспомогат!$B$2:$E$161,4,0)*W$2+W$27</f>
        <v>2909.6545454545453</v>
      </c>
      <c r="X103" s="97">
        <f>VLOOKUP($B103,вспомогат!$B$2:$E$161,4,0)*X$2+X$27</f>
        <v>3084.1636363636362</v>
      </c>
      <c r="Y103" s="97">
        <f>VLOOKUP($B103,вспомогат!$B$2:$E$161,4,0)*Y$2+Y$27</f>
        <v>3258.6727272727271</v>
      </c>
      <c r="Z103" s="97">
        <f>VLOOKUP($B103,вспомогат!$B$2:$E$161,4,0)*Z$2+Z$27</f>
        <v>3433.181818181818</v>
      </c>
    </row>
    <row r="104" spans="2:26">
      <c r="B104" s="121" t="s">
        <v>240</v>
      </c>
      <c r="C104" s="88" t="s">
        <v>103</v>
      </c>
      <c r="D104" s="89" t="s">
        <v>230</v>
      </c>
      <c r="E104" s="2"/>
      <c r="F104" s="2"/>
      <c r="G104" s="97" t="e">
        <f>VLOOKUP($B104,вспомогат!$B$2:$E$161,4,0)*G$2+G$26</f>
        <v>#VALUE!</v>
      </c>
      <c r="H104" s="97" t="e">
        <f>VLOOKUP($B104,вспомогат!$B$2:$E$161,4,0)*H$2+H$26</f>
        <v>#VALUE!</v>
      </c>
      <c r="I104" s="97" t="e">
        <f>VLOOKUP($B104,вспомогат!$B$2:$E$161,4,0)*I$2+I$26</f>
        <v>#VALUE!</v>
      </c>
      <c r="J104" s="97" t="e">
        <f>VLOOKUP($B104,вспомогат!$B$2:$E$161,4,0)*J$2+J$26</f>
        <v>#VALUE!</v>
      </c>
      <c r="K104" s="97" t="e">
        <f>VLOOKUP($B104,вспомогат!$B$2:$E$161,4,0)*K$2+K$26</f>
        <v>#VALUE!</v>
      </c>
      <c r="L104" s="97" t="e">
        <f>VLOOKUP($B104,вспомогат!$B$2:$E$161,4,0)*L$2+L$26</f>
        <v>#VALUE!</v>
      </c>
      <c r="M104" s="97" t="e">
        <f>VLOOKUP($B104,вспомогат!$B$2:$E$161,4,0)*M$2+M$26</f>
        <v>#VALUE!</v>
      </c>
      <c r="N104" s="97" t="e">
        <f>VLOOKUP($B104,вспомогат!$B$2:$E$161,4,0)*N$2+N$26</f>
        <v>#VALUE!</v>
      </c>
      <c r="O104" s="97" t="e">
        <f>VLOOKUP($B104,вспомогат!$B$2:$E$161,4,0)*O$2+O$26</f>
        <v>#VALUE!</v>
      </c>
      <c r="P104" s="97" t="e">
        <f>VLOOKUP($B104,вспомогат!$B$2:$E$161,4,0)*P$2+P$26</f>
        <v>#VALUE!</v>
      </c>
      <c r="Q104" s="97" t="e">
        <f>VLOOKUP($B104,вспомогат!$B$2:$E$161,4,0)*Q$2+Q$26</f>
        <v>#VALUE!</v>
      </c>
      <c r="R104" s="97" t="e">
        <f>VLOOKUP($B104,вспомогат!$B$2:$E$161,4,0)*R$2+R$26</f>
        <v>#VALUE!</v>
      </c>
      <c r="S104" s="97" t="e">
        <f>VLOOKUP($B104,вспомогат!$B$2:$E$161,4,0)*S$2+S$26</f>
        <v>#VALUE!</v>
      </c>
      <c r="T104" s="97" t="e">
        <f>VLOOKUP($B104,вспомогат!$B$2:$E$161,4,0)*T$2+T$26</f>
        <v>#VALUE!</v>
      </c>
      <c r="U104" s="97" t="e">
        <f>VLOOKUP($B104,вспомогат!$B$2:$E$161,4,0)*U$2+U$26</f>
        <v>#VALUE!</v>
      </c>
      <c r="V104" s="97" t="e">
        <f>VLOOKUP($B104,вспомогат!$B$2:$E$161,4,0)*V$2+V$26</f>
        <v>#VALUE!</v>
      </c>
      <c r="W104" s="97" t="e">
        <f>VLOOKUP($B104,вспомогат!$B$2:$E$161,4,0)*W$2+W$26</f>
        <v>#VALUE!</v>
      </c>
      <c r="X104" s="97" t="e">
        <f>VLOOKUP($B104,вспомогат!$B$2:$E$161,4,0)*X$2+X$26</f>
        <v>#VALUE!</v>
      </c>
      <c r="Y104" s="97" t="e">
        <f>VLOOKUP($B104,вспомогат!$B$2:$E$161,4,0)*Y$2+Y$26</f>
        <v>#VALUE!</v>
      </c>
      <c r="Z104" s="97" t="e">
        <f>VLOOKUP($B104,вспомогат!$B$2:$E$161,4,0)*Z$2+Z$26</f>
        <v>#VALUE!</v>
      </c>
    </row>
    <row r="105" spans="2:26">
      <c r="B105" s="81" t="s">
        <v>231</v>
      </c>
      <c r="C105" s="81" t="s">
        <v>77</v>
      </c>
      <c r="D105" s="89" t="s">
        <v>230</v>
      </c>
      <c r="E105" s="2"/>
      <c r="F105" s="2"/>
      <c r="G105" s="97" t="e">
        <f>VLOOKUP($B105,вспомогат!$B$2:$E$161,4,0)*G$2+G$26</f>
        <v>#VALUE!</v>
      </c>
      <c r="H105" s="97" t="e">
        <f>VLOOKUP($B105,вспомогат!$B$2:$E$161,4,0)*H$2+H$26</f>
        <v>#VALUE!</v>
      </c>
      <c r="I105" s="97" t="e">
        <f>VLOOKUP($B105,вспомогат!$B$2:$E$161,4,0)*I$2+I$26</f>
        <v>#VALUE!</v>
      </c>
      <c r="J105" s="97" t="e">
        <f>VLOOKUP($B105,вспомогат!$B$2:$E$161,4,0)*J$2+J$26</f>
        <v>#VALUE!</v>
      </c>
      <c r="K105" s="97" t="e">
        <f>VLOOKUP($B105,вспомогат!$B$2:$E$161,4,0)*K$2+K$26</f>
        <v>#VALUE!</v>
      </c>
      <c r="L105" s="97" t="e">
        <f>VLOOKUP($B105,вспомогат!$B$2:$E$161,4,0)*L$2+L$26</f>
        <v>#VALUE!</v>
      </c>
      <c r="M105" s="97" t="e">
        <f>VLOOKUP($B105,вспомогат!$B$2:$E$161,4,0)*M$2+M$26</f>
        <v>#VALUE!</v>
      </c>
      <c r="N105" s="97" t="e">
        <f>VLOOKUP($B105,вспомогат!$B$2:$E$161,4,0)*N$2+N$26</f>
        <v>#VALUE!</v>
      </c>
      <c r="O105" s="97" t="e">
        <f>VLOOKUP($B105,вспомогат!$B$2:$E$161,4,0)*O$2+O$26</f>
        <v>#VALUE!</v>
      </c>
      <c r="P105" s="97" t="e">
        <f>VLOOKUP($B105,вспомогат!$B$2:$E$161,4,0)*P$2+P$26</f>
        <v>#VALUE!</v>
      </c>
      <c r="Q105" s="97" t="e">
        <f>VLOOKUP($B105,вспомогат!$B$2:$E$161,4,0)*Q$2+Q$26</f>
        <v>#VALUE!</v>
      </c>
      <c r="R105" s="97" t="e">
        <f>VLOOKUP($B105,вспомогат!$B$2:$E$161,4,0)*R$2+R$26</f>
        <v>#VALUE!</v>
      </c>
      <c r="S105" s="97" t="e">
        <f>VLOOKUP($B105,вспомогат!$B$2:$E$161,4,0)*S$2+S$26</f>
        <v>#VALUE!</v>
      </c>
      <c r="T105" s="97" t="e">
        <f>VLOOKUP($B105,вспомогат!$B$2:$E$161,4,0)*T$2+T$26</f>
        <v>#VALUE!</v>
      </c>
      <c r="U105" s="97" t="e">
        <f>VLOOKUP($B105,вспомогат!$B$2:$E$161,4,0)*U$2+U$26</f>
        <v>#VALUE!</v>
      </c>
      <c r="V105" s="97" t="e">
        <f>VLOOKUP($B105,вспомогат!$B$2:$E$161,4,0)*V$2+V$26</f>
        <v>#VALUE!</v>
      </c>
      <c r="W105" s="97" t="e">
        <f>VLOOKUP($B105,вспомогат!$B$2:$E$161,4,0)*W$2+W$26</f>
        <v>#VALUE!</v>
      </c>
      <c r="X105" s="97" t="e">
        <f>VLOOKUP($B105,вспомогат!$B$2:$E$161,4,0)*X$2+X$26</f>
        <v>#VALUE!</v>
      </c>
      <c r="Y105" s="97" t="e">
        <f>VLOOKUP($B105,вспомогат!$B$2:$E$161,4,0)*Y$2+Y$26</f>
        <v>#VALUE!</v>
      </c>
      <c r="Z105" s="97" t="e">
        <f>VLOOKUP($B105,вспомогат!$B$2:$E$161,4,0)*Z$2+Z$26</f>
        <v>#VALUE!</v>
      </c>
    </row>
    <row r="106" spans="2:26">
      <c r="B106" s="124" t="s">
        <v>241</v>
      </c>
      <c r="C106" s="88" t="s">
        <v>103</v>
      </c>
      <c r="D106" s="89" t="s">
        <v>13</v>
      </c>
      <c r="E106" s="2"/>
      <c r="F106" s="2"/>
      <c r="G106" s="97">
        <f>VLOOKUP($B106,вспомогат!$B$2:$E$161,4,0)*G$2+G$27</f>
        <v>265.5090909090909</v>
      </c>
      <c r="H106" s="97">
        <f>VLOOKUP($B106,вспомогат!$B$2:$E$161,4,0)*H$2+H$27</f>
        <v>488.0181818181818</v>
      </c>
      <c r="I106" s="97">
        <f>VLOOKUP($B106,вспомогат!$B$2:$E$161,4,0)*I$2+I$27</f>
        <v>710.5272727272727</v>
      </c>
      <c r="J106" s="97">
        <f>VLOOKUP($B106,вспомогат!$B$2:$E$161,4,0)*J$2+J$27</f>
        <v>933.0363636363636</v>
      </c>
      <c r="K106" s="97">
        <f>VLOOKUP($B106,вспомогат!$B$2:$E$161,4,0)*K$2+K$27</f>
        <v>1105.5454545454545</v>
      </c>
      <c r="L106" s="97">
        <f>VLOOKUP($B106,вспомогат!$B$2:$E$161,4,0)*L$2+L$27</f>
        <v>1328.0545454545454</v>
      </c>
      <c r="M106" s="97">
        <f>VLOOKUP($B106,вспомогат!$B$2:$E$161,4,0)*M$2+M$27</f>
        <v>1550.5636363636363</v>
      </c>
      <c r="N106" s="97">
        <f>VLOOKUP($B106,вспомогат!$B$2:$E$161,4,0)*N$2+N$27</f>
        <v>1773.0727272727272</v>
      </c>
      <c r="O106" s="97">
        <f>VLOOKUP($B106,вспомогат!$B$2:$E$161,4,0)*O$2+O$27</f>
        <v>1995.5818181818181</v>
      </c>
      <c r="P106" s="97">
        <f>VLOOKUP($B106,вспомогат!$B$2:$E$161,4,0)*P$2+P$27</f>
        <v>2218.090909090909</v>
      </c>
      <c r="Q106" s="97">
        <f>VLOOKUP($B106,вспомогат!$B$2:$E$161,4,0)*Q$2+Q$27</f>
        <v>2390.6</v>
      </c>
      <c r="R106" s="97">
        <f>VLOOKUP($B106,вспомогат!$B$2:$E$161,4,0)*R$2+R$27</f>
        <v>2613.1090909090908</v>
      </c>
      <c r="S106" s="97">
        <f>VLOOKUP($B106,вспомогат!$B$2:$E$161,4,0)*S$2+S$27</f>
        <v>2835.6181818181817</v>
      </c>
      <c r="T106" s="97">
        <f>VLOOKUP($B106,вспомогат!$B$2:$E$161,4,0)*T$2+T$27</f>
        <v>3058.1272727272726</v>
      </c>
      <c r="U106" s="97">
        <f>VLOOKUP($B106,вспомогат!$B$2:$E$161,4,0)*U$2+U$27</f>
        <v>3280.6363636363635</v>
      </c>
      <c r="V106" s="97">
        <f>VLOOKUP($B106,вспомогат!$B$2:$E$161,4,0)*V$2+V$27</f>
        <v>3503.1454545454544</v>
      </c>
      <c r="W106" s="97">
        <f>VLOOKUP($B106,вспомогат!$B$2:$E$161,4,0)*W$2+W$27</f>
        <v>3725.6545454545453</v>
      </c>
      <c r="X106" s="97">
        <f>VLOOKUP($B106,вспомогат!$B$2:$E$161,4,0)*X$2+X$27</f>
        <v>3948.1636363636362</v>
      </c>
      <c r="Y106" s="97">
        <f>VLOOKUP($B106,вспомогат!$B$2:$E$161,4,0)*Y$2+Y$27</f>
        <v>4170.6727272727276</v>
      </c>
      <c r="Z106" s="97">
        <f>VLOOKUP($B106,вспомогат!$B$2:$E$161,4,0)*Z$2+Z$27</f>
        <v>4393.181818181818</v>
      </c>
    </row>
    <row r="107" spans="2:26">
      <c r="B107" s="121" t="s">
        <v>242</v>
      </c>
      <c r="C107" s="88" t="s">
        <v>103</v>
      </c>
      <c r="D107" s="89" t="s">
        <v>230</v>
      </c>
      <c r="E107" s="2"/>
      <c r="F107" s="2"/>
      <c r="G107" s="97" t="e">
        <f>VLOOKUP($B107,вспомогат!$B$2:$E$161,4,0)*G$2+G$26</f>
        <v>#VALUE!</v>
      </c>
      <c r="H107" s="97" t="e">
        <f>VLOOKUP($B107,вспомогат!$B$2:$E$161,4,0)*H$2+H$26</f>
        <v>#VALUE!</v>
      </c>
      <c r="I107" s="97" t="e">
        <f>VLOOKUP($B107,вспомогат!$B$2:$E$161,4,0)*I$2+I$26</f>
        <v>#VALUE!</v>
      </c>
      <c r="J107" s="97" t="e">
        <f>VLOOKUP($B107,вспомогат!$B$2:$E$161,4,0)*J$2+J$26</f>
        <v>#VALUE!</v>
      </c>
      <c r="K107" s="97" t="e">
        <f>VLOOKUP($B107,вспомогат!$B$2:$E$161,4,0)*K$2+K$26</f>
        <v>#VALUE!</v>
      </c>
      <c r="L107" s="97" t="e">
        <f>VLOOKUP($B107,вспомогат!$B$2:$E$161,4,0)*L$2+L$26</f>
        <v>#VALUE!</v>
      </c>
      <c r="M107" s="97" t="e">
        <f>VLOOKUP($B107,вспомогат!$B$2:$E$161,4,0)*M$2+M$26</f>
        <v>#VALUE!</v>
      </c>
      <c r="N107" s="97" t="e">
        <f>VLOOKUP($B107,вспомогат!$B$2:$E$161,4,0)*N$2+N$26</f>
        <v>#VALUE!</v>
      </c>
      <c r="O107" s="97" t="e">
        <f>VLOOKUP($B107,вспомогат!$B$2:$E$161,4,0)*O$2+O$26</f>
        <v>#VALUE!</v>
      </c>
      <c r="P107" s="97" t="e">
        <f>VLOOKUP($B107,вспомогат!$B$2:$E$161,4,0)*P$2+P$26</f>
        <v>#VALUE!</v>
      </c>
      <c r="Q107" s="97" t="e">
        <f>VLOOKUP($B107,вспомогат!$B$2:$E$161,4,0)*Q$2+Q$26</f>
        <v>#VALUE!</v>
      </c>
      <c r="R107" s="97" t="e">
        <f>VLOOKUP($B107,вспомогат!$B$2:$E$161,4,0)*R$2+R$26</f>
        <v>#VALUE!</v>
      </c>
      <c r="S107" s="97" t="e">
        <f>VLOOKUP($B107,вспомогат!$B$2:$E$161,4,0)*S$2+S$26</f>
        <v>#VALUE!</v>
      </c>
      <c r="T107" s="97" t="e">
        <f>VLOOKUP($B107,вспомогат!$B$2:$E$161,4,0)*T$2+T$26</f>
        <v>#VALUE!</v>
      </c>
      <c r="U107" s="97" t="e">
        <f>VLOOKUP($B107,вспомогат!$B$2:$E$161,4,0)*U$2+U$26</f>
        <v>#VALUE!</v>
      </c>
      <c r="V107" s="97" t="e">
        <f>VLOOKUP($B107,вспомогат!$B$2:$E$161,4,0)*V$2+V$26</f>
        <v>#VALUE!</v>
      </c>
      <c r="W107" s="97" t="e">
        <f>VLOOKUP($B107,вспомогат!$B$2:$E$161,4,0)*W$2+W$26</f>
        <v>#VALUE!</v>
      </c>
      <c r="X107" s="97" t="e">
        <f>VLOOKUP($B107,вспомогат!$B$2:$E$161,4,0)*X$2+X$26</f>
        <v>#VALUE!</v>
      </c>
      <c r="Y107" s="97" t="e">
        <f>VLOOKUP($B107,вспомогат!$B$2:$E$161,4,0)*Y$2+Y$26</f>
        <v>#VALUE!</v>
      </c>
      <c r="Z107" s="97" t="e">
        <f>VLOOKUP($B107,вспомогат!$B$2:$E$161,4,0)*Z$2+Z$26</f>
        <v>#VALUE!</v>
      </c>
    </row>
    <row r="108" spans="2:26">
      <c r="B108" s="121" t="s">
        <v>267</v>
      </c>
      <c r="C108" s="121" t="s">
        <v>8</v>
      </c>
      <c r="D108" s="89" t="s">
        <v>230</v>
      </c>
      <c r="E108" s="2"/>
      <c r="F108" s="2"/>
      <c r="G108" s="97" t="e">
        <f>VLOOKUP($B108,вспомогат!$B$2:$E$161,4,0)*G$2+G$26</f>
        <v>#VALUE!</v>
      </c>
      <c r="H108" s="97" t="e">
        <f>VLOOKUP($B108,вспомогат!$B$2:$E$161,4,0)*H$2+H$26</f>
        <v>#VALUE!</v>
      </c>
      <c r="I108" s="97" t="e">
        <f>VLOOKUP($B108,вспомогат!$B$2:$E$161,4,0)*I$2+I$26</f>
        <v>#VALUE!</v>
      </c>
      <c r="J108" s="97" t="e">
        <f>VLOOKUP($B108,вспомогат!$B$2:$E$161,4,0)*J$2+J$26</f>
        <v>#VALUE!</v>
      </c>
      <c r="K108" s="97" t="e">
        <f>VLOOKUP($B108,вспомогат!$B$2:$E$161,4,0)*K$2+K$26</f>
        <v>#VALUE!</v>
      </c>
      <c r="L108" s="97" t="e">
        <f>VLOOKUP($B108,вспомогат!$B$2:$E$161,4,0)*L$2+L$26</f>
        <v>#VALUE!</v>
      </c>
      <c r="M108" s="97" t="e">
        <f>VLOOKUP($B108,вспомогат!$B$2:$E$161,4,0)*M$2+M$26</f>
        <v>#VALUE!</v>
      </c>
      <c r="N108" s="97" t="e">
        <f>VLOOKUP($B108,вспомогат!$B$2:$E$161,4,0)*N$2+N$26</f>
        <v>#VALUE!</v>
      </c>
      <c r="O108" s="97" t="e">
        <f>VLOOKUP($B108,вспомогат!$B$2:$E$161,4,0)*O$2+O$26</f>
        <v>#VALUE!</v>
      </c>
      <c r="P108" s="97" t="e">
        <f>VLOOKUP($B108,вспомогат!$B$2:$E$161,4,0)*P$2+P$26</f>
        <v>#VALUE!</v>
      </c>
      <c r="Q108" s="97" t="e">
        <f>VLOOKUP($B108,вспомогат!$B$2:$E$161,4,0)*Q$2+Q$26</f>
        <v>#VALUE!</v>
      </c>
      <c r="R108" s="97" t="e">
        <f>VLOOKUP($B108,вспомогат!$B$2:$E$161,4,0)*R$2+R$26</f>
        <v>#VALUE!</v>
      </c>
      <c r="S108" s="97" t="e">
        <f>VLOOKUP($B108,вспомогат!$B$2:$E$161,4,0)*S$2+S$26</f>
        <v>#VALUE!</v>
      </c>
      <c r="T108" s="97" t="e">
        <f>VLOOKUP($B108,вспомогат!$B$2:$E$161,4,0)*T$2+T$26</f>
        <v>#VALUE!</v>
      </c>
      <c r="U108" s="97" t="e">
        <f>VLOOKUP($B108,вспомогат!$B$2:$E$161,4,0)*U$2+U$26</f>
        <v>#VALUE!</v>
      </c>
      <c r="V108" s="97" t="e">
        <f>VLOOKUP($B108,вспомогат!$B$2:$E$161,4,0)*V$2+V$26</f>
        <v>#VALUE!</v>
      </c>
      <c r="W108" s="97" t="e">
        <f>VLOOKUP($B108,вспомогат!$B$2:$E$161,4,0)*W$2+W$26</f>
        <v>#VALUE!</v>
      </c>
      <c r="X108" s="97" t="e">
        <f>VLOOKUP($B108,вспомогат!$B$2:$E$161,4,0)*X$2+X$26</f>
        <v>#VALUE!</v>
      </c>
      <c r="Y108" s="97" t="e">
        <f>VLOOKUP($B108,вспомогат!$B$2:$E$161,4,0)*Y$2+Y$26</f>
        <v>#VALUE!</v>
      </c>
      <c r="Z108" s="97" t="e">
        <f>VLOOKUP($B108,вспомогат!$B$2:$E$161,4,0)*Z$2+Z$26</f>
        <v>#VALUE!</v>
      </c>
    </row>
    <row r="109" spans="2:26">
      <c r="B109" s="121" t="s">
        <v>268</v>
      </c>
      <c r="C109" s="121" t="s">
        <v>197</v>
      </c>
      <c r="D109" s="89" t="s">
        <v>230</v>
      </c>
      <c r="E109" s="2"/>
      <c r="F109" s="2"/>
      <c r="G109" s="97" t="e">
        <f>VLOOKUP($B109,вспомогат!$B$2:$E$161,4,0)*G$2+G$26</f>
        <v>#VALUE!</v>
      </c>
      <c r="H109" s="97" t="e">
        <f>VLOOKUP($B109,вспомогат!$B$2:$E$161,4,0)*H$2+H$26</f>
        <v>#VALUE!</v>
      </c>
      <c r="I109" s="97" t="e">
        <f>VLOOKUP($B109,вспомогат!$B$2:$E$161,4,0)*I$2+I$26</f>
        <v>#VALUE!</v>
      </c>
      <c r="J109" s="97" t="e">
        <f>VLOOKUP($B109,вспомогат!$B$2:$E$161,4,0)*J$2+J$26</f>
        <v>#VALUE!</v>
      </c>
      <c r="K109" s="97" t="e">
        <f>VLOOKUP($B109,вспомогат!$B$2:$E$161,4,0)*K$2+K$26</f>
        <v>#VALUE!</v>
      </c>
      <c r="L109" s="97" t="e">
        <f>VLOOKUP($B109,вспомогат!$B$2:$E$161,4,0)*L$2+L$26</f>
        <v>#VALUE!</v>
      </c>
      <c r="M109" s="97" t="e">
        <f>VLOOKUP($B109,вспомогат!$B$2:$E$161,4,0)*M$2+M$26</f>
        <v>#VALUE!</v>
      </c>
      <c r="N109" s="97" t="e">
        <f>VLOOKUP($B109,вспомогат!$B$2:$E$161,4,0)*N$2+N$26</f>
        <v>#VALUE!</v>
      </c>
      <c r="O109" s="97" t="e">
        <f>VLOOKUP($B109,вспомогат!$B$2:$E$161,4,0)*O$2+O$26</f>
        <v>#VALUE!</v>
      </c>
      <c r="P109" s="97" t="e">
        <f>VLOOKUP($B109,вспомогат!$B$2:$E$161,4,0)*P$2+P$26</f>
        <v>#VALUE!</v>
      </c>
      <c r="Q109" s="97" t="e">
        <f>VLOOKUP($B109,вспомогат!$B$2:$E$161,4,0)*Q$2+Q$26</f>
        <v>#VALUE!</v>
      </c>
      <c r="R109" s="97" t="e">
        <f>VLOOKUP($B109,вспомогат!$B$2:$E$161,4,0)*R$2+R$26</f>
        <v>#VALUE!</v>
      </c>
      <c r="S109" s="97" t="e">
        <f>VLOOKUP($B109,вспомогат!$B$2:$E$161,4,0)*S$2+S$26</f>
        <v>#VALUE!</v>
      </c>
      <c r="T109" s="97" t="e">
        <f>VLOOKUP($B109,вспомогат!$B$2:$E$161,4,0)*T$2+T$26</f>
        <v>#VALUE!</v>
      </c>
      <c r="U109" s="97" t="e">
        <f>VLOOKUP($B109,вспомогат!$B$2:$E$161,4,0)*U$2+U$26</f>
        <v>#VALUE!</v>
      </c>
      <c r="V109" s="97" t="e">
        <f>VLOOKUP($B109,вспомогат!$B$2:$E$161,4,0)*V$2+V$26</f>
        <v>#VALUE!</v>
      </c>
      <c r="W109" s="97" t="e">
        <f>VLOOKUP($B109,вспомогат!$B$2:$E$161,4,0)*W$2+W$26</f>
        <v>#VALUE!</v>
      </c>
      <c r="X109" s="97" t="e">
        <f>VLOOKUP($B109,вспомогат!$B$2:$E$161,4,0)*X$2+X$26</f>
        <v>#VALUE!</v>
      </c>
      <c r="Y109" s="97" t="e">
        <f>VLOOKUP($B109,вспомогат!$B$2:$E$161,4,0)*Y$2+Y$26</f>
        <v>#VALUE!</v>
      </c>
      <c r="Z109" s="97" t="e">
        <f>VLOOKUP($B109,вспомогат!$B$2:$E$161,4,0)*Z$2+Z$26</f>
        <v>#VALUE!</v>
      </c>
    </row>
    <row r="110" spans="2:26">
      <c r="B110" s="121" t="s">
        <v>243</v>
      </c>
      <c r="C110" s="88" t="s">
        <v>103</v>
      </c>
      <c r="D110" s="89" t="s">
        <v>13</v>
      </c>
      <c r="E110" s="2"/>
      <c r="F110" s="2"/>
      <c r="G110" s="97">
        <f>VLOOKUP($B110,вспомогат!$B$2:$E$161,4,0)*G$2+G$27</f>
        <v>201.5090909090909</v>
      </c>
      <c r="H110" s="97">
        <f>VLOOKUP($B110,вспомогат!$B$2:$E$161,4,0)*H$2+H$27</f>
        <v>360.0181818181818</v>
      </c>
      <c r="I110" s="97">
        <f>VLOOKUP($B110,вспомогат!$B$2:$E$161,4,0)*I$2+I$27</f>
        <v>518.5272727272727</v>
      </c>
      <c r="J110" s="97">
        <f>VLOOKUP($B110,вспомогат!$B$2:$E$161,4,0)*J$2+J$27</f>
        <v>677.0363636363636</v>
      </c>
      <c r="K110" s="97">
        <f>VLOOKUP($B110,вспомогат!$B$2:$E$161,4,0)*K$2+K$27</f>
        <v>785.5454545454545</v>
      </c>
      <c r="L110" s="97">
        <f>VLOOKUP($B110,вспомогат!$B$2:$E$161,4,0)*L$2+L$27</f>
        <v>944.0545454545454</v>
      </c>
      <c r="M110" s="97">
        <f>VLOOKUP($B110,вспомогат!$B$2:$E$161,4,0)*M$2+M$27</f>
        <v>1102.5636363636363</v>
      </c>
      <c r="N110" s="97">
        <f>VLOOKUP($B110,вспомогат!$B$2:$E$161,4,0)*N$2+N$27</f>
        <v>1261.0727272727272</v>
      </c>
      <c r="O110" s="97">
        <f>VLOOKUP($B110,вспомогат!$B$2:$E$161,4,0)*O$2+O$27</f>
        <v>1419.5818181818181</v>
      </c>
      <c r="P110" s="97">
        <f>VLOOKUP($B110,вспомогат!$B$2:$E$161,4,0)*P$2+P$27</f>
        <v>1578.090909090909</v>
      </c>
      <c r="Q110" s="97">
        <f>VLOOKUP($B110,вспомогат!$B$2:$E$161,4,0)*Q$2+Q$27</f>
        <v>1686.6</v>
      </c>
      <c r="R110" s="97">
        <f>VLOOKUP($B110,вспомогат!$B$2:$E$161,4,0)*R$2+R$27</f>
        <v>1845.1090909090908</v>
      </c>
      <c r="S110" s="97">
        <f>VLOOKUP($B110,вспомогат!$B$2:$E$161,4,0)*S$2+S$27</f>
        <v>2003.6181818181817</v>
      </c>
      <c r="T110" s="97">
        <f>VLOOKUP($B110,вспомогат!$B$2:$E$161,4,0)*T$2+T$27</f>
        <v>2162.1272727272726</v>
      </c>
      <c r="U110" s="97">
        <f>VLOOKUP($B110,вспомогат!$B$2:$E$161,4,0)*U$2+U$27</f>
        <v>2320.6363636363635</v>
      </c>
      <c r="V110" s="97">
        <f>VLOOKUP($B110,вспомогат!$B$2:$E$161,4,0)*V$2+V$27</f>
        <v>2479.1454545454544</v>
      </c>
      <c r="W110" s="97">
        <f>VLOOKUP($B110,вспомогат!$B$2:$E$161,4,0)*W$2+W$27</f>
        <v>2637.6545454545453</v>
      </c>
      <c r="X110" s="97">
        <f>VLOOKUP($B110,вспомогат!$B$2:$E$161,4,0)*X$2+X$27</f>
        <v>2796.1636363636362</v>
      </c>
      <c r="Y110" s="97">
        <f>VLOOKUP($B110,вспомогат!$B$2:$E$161,4,0)*Y$2+Y$27</f>
        <v>2954.6727272727271</v>
      </c>
      <c r="Z110" s="97">
        <f>VLOOKUP($B110,вспомогат!$B$2:$E$161,4,0)*Z$2+Z$27</f>
        <v>3113.181818181818</v>
      </c>
    </row>
    <row r="111" spans="2:26">
      <c r="B111" s="121" t="s">
        <v>244</v>
      </c>
      <c r="C111" s="88" t="s">
        <v>103</v>
      </c>
      <c r="D111" s="89" t="s">
        <v>13</v>
      </c>
      <c r="E111" s="2"/>
      <c r="F111" s="2"/>
      <c r="G111" s="97">
        <f>VLOOKUP($B111,вспомогат!$B$2:$E$161,4,0)*G$2+G$27</f>
        <v>254.5090909090909</v>
      </c>
      <c r="H111" s="97">
        <f>VLOOKUP($B111,вспомогат!$B$2:$E$161,4,0)*H$2+H$27</f>
        <v>466.0181818181818</v>
      </c>
      <c r="I111" s="97">
        <f>VLOOKUP($B111,вспомогат!$B$2:$E$161,4,0)*I$2+I$27</f>
        <v>677.5272727272727</v>
      </c>
      <c r="J111" s="97">
        <f>VLOOKUP($B111,вспомогат!$B$2:$E$161,4,0)*J$2+J$27</f>
        <v>889.0363636363636</v>
      </c>
      <c r="K111" s="97">
        <f>VLOOKUP($B111,вспомогат!$B$2:$E$161,4,0)*K$2+K$27</f>
        <v>1050.5454545454545</v>
      </c>
      <c r="L111" s="97">
        <f>VLOOKUP($B111,вспомогат!$B$2:$E$161,4,0)*L$2+L$27</f>
        <v>1262.0545454545454</v>
      </c>
      <c r="M111" s="97">
        <f>VLOOKUP($B111,вспомогат!$B$2:$E$161,4,0)*M$2+M$27</f>
        <v>1473.5636363636363</v>
      </c>
      <c r="N111" s="97">
        <f>VLOOKUP($B111,вспомогат!$B$2:$E$161,4,0)*N$2+N$27</f>
        <v>1685.0727272727272</v>
      </c>
      <c r="O111" s="97">
        <f>VLOOKUP($B111,вспомогат!$B$2:$E$161,4,0)*O$2+O$27</f>
        <v>1896.5818181818181</v>
      </c>
      <c r="P111" s="97">
        <f>VLOOKUP($B111,вспомогат!$B$2:$E$161,4,0)*P$2+P$27</f>
        <v>2108.090909090909</v>
      </c>
      <c r="Q111" s="97">
        <f>VLOOKUP($B111,вспомогат!$B$2:$E$161,4,0)*Q$2+Q$27</f>
        <v>2269.6</v>
      </c>
      <c r="R111" s="97">
        <f>VLOOKUP($B111,вспомогат!$B$2:$E$161,4,0)*R$2+R$27</f>
        <v>2481.1090909090908</v>
      </c>
      <c r="S111" s="97">
        <f>VLOOKUP($B111,вспомогат!$B$2:$E$161,4,0)*S$2+S$27</f>
        <v>2692.6181818181817</v>
      </c>
      <c r="T111" s="97">
        <f>VLOOKUP($B111,вспомогат!$B$2:$E$161,4,0)*T$2+T$27</f>
        <v>2904.1272727272726</v>
      </c>
      <c r="U111" s="97">
        <f>VLOOKUP($B111,вспомогат!$B$2:$E$161,4,0)*U$2+U$27</f>
        <v>3115.6363636363635</v>
      </c>
      <c r="V111" s="97">
        <f>VLOOKUP($B111,вспомогат!$B$2:$E$161,4,0)*V$2+V$27</f>
        <v>3327.1454545454544</v>
      </c>
      <c r="W111" s="97">
        <f>VLOOKUP($B111,вспомогат!$B$2:$E$161,4,0)*W$2+W$27</f>
        <v>3538.6545454545453</v>
      </c>
      <c r="X111" s="97">
        <f>VLOOKUP($B111,вспомогат!$B$2:$E$161,4,0)*X$2+X$27</f>
        <v>3750.1636363636362</v>
      </c>
      <c r="Y111" s="97">
        <f>VLOOKUP($B111,вспомогат!$B$2:$E$161,4,0)*Y$2+Y$27</f>
        <v>3961.6727272727271</v>
      </c>
      <c r="Z111" s="97">
        <f>VLOOKUP($B111,вспомогат!$B$2:$E$161,4,0)*Z$2+Z$27</f>
        <v>4173.181818181818</v>
      </c>
    </row>
    <row r="112" spans="2:26">
      <c r="B112" s="121" t="s">
        <v>245</v>
      </c>
      <c r="C112" s="121" t="s">
        <v>22</v>
      </c>
      <c r="D112" s="89" t="s">
        <v>230</v>
      </c>
      <c r="E112" s="2"/>
      <c r="F112" s="2"/>
      <c r="G112" s="97" t="e">
        <f>VLOOKUP($B112,вспомогат!$B$2:$E$161,4,0)*G$2+G$26</f>
        <v>#VALUE!</v>
      </c>
      <c r="H112" s="97" t="e">
        <f>VLOOKUP($B112,вспомогат!$B$2:$E$161,4,0)*H$2+H$26</f>
        <v>#VALUE!</v>
      </c>
      <c r="I112" s="97" t="e">
        <f>VLOOKUP($B112,вспомогат!$B$2:$E$161,4,0)*I$2+I$26</f>
        <v>#VALUE!</v>
      </c>
      <c r="J112" s="97" t="e">
        <f>VLOOKUP($B112,вспомогат!$B$2:$E$161,4,0)*J$2+J$26</f>
        <v>#VALUE!</v>
      </c>
      <c r="K112" s="97" t="e">
        <f>VLOOKUP($B112,вспомогат!$B$2:$E$161,4,0)*K$2+K$26</f>
        <v>#VALUE!</v>
      </c>
      <c r="L112" s="97" t="e">
        <f>VLOOKUP($B112,вспомогат!$B$2:$E$161,4,0)*L$2+L$26</f>
        <v>#VALUE!</v>
      </c>
      <c r="M112" s="97" t="e">
        <f>VLOOKUP($B112,вспомогат!$B$2:$E$161,4,0)*M$2+M$26</f>
        <v>#VALUE!</v>
      </c>
      <c r="N112" s="97" t="e">
        <f>VLOOKUP($B112,вспомогат!$B$2:$E$161,4,0)*N$2+N$26</f>
        <v>#VALUE!</v>
      </c>
      <c r="O112" s="97" t="e">
        <f>VLOOKUP($B112,вспомогат!$B$2:$E$161,4,0)*O$2+O$26</f>
        <v>#VALUE!</v>
      </c>
      <c r="P112" s="97" t="e">
        <f>VLOOKUP($B112,вспомогат!$B$2:$E$161,4,0)*P$2+P$26</f>
        <v>#VALUE!</v>
      </c>
      <c r="Q112" s="97" t="e">
        <f>VLOOKUP($B112,вспомогат!$B$2:$E$161,4,0)*Q$2+Q$26</f>
        <v>#VALUE!</v>
      </c>
      <c r="R112" s="97" t="e">
        <f>VLOOKUP($B112,вспомогат!$B$2:$E$161,4,0)*R$2+R$26</f>
        <v>#VALUE!</v>
      </c>
      <c r="S112" s="97" t="e">
        <f>VLOOKUP($B112,вспомогат!$B$2:$E$161,4,0)*S$2+S$26</f>
        <v>#VALUE!</v>
      </c>
      <c r="T112" s="97" t="e">
        <f>VLOOKUP($B112,вспомогат!$B$2:$E$161,4,0)*T$2+T$26</f>
        <v>#VALUE!</v>
      </c>
      <c r="U112" s="97" t="e">
        <f>VLOOKUP($B112,вспомогат!$B$2:$E$161,4,0)*U$2+U$26</f>
        <v>#VALUE!</v>
      </c>
      <c r="V112" s="97" t="e">
        <f>VLOOKUP($B112,вспомогат!$B$2:$E$161,4,0)*V$2+V$26</f>
        <v>#VALUE!</v>
      </c>
      <c r="W112" s="97" t="e">
        <f>VLOOKUP($B112,вспомогат!$B$2:$E$161,4,0)*W$2+W$26</f>
        <v>#VALUE!</v>
      </c>
      <c r="X112" s="97" t="e">
        <f>VLOOKUP($B112,вспомогат!$B$2:$E$161,4,0)*X$2+X$26</f>
        <v>#VALUE!</v>
      </c>
      <c r="Y112" s="97" t="e">
        <f>VLOOKUP($B112,вспомогат!$B$2:$E$161,4,0)*Y$2+Y$26</f>
        <v>#VALUE!</v>
      </c>
      <c r="Z112" s="97" t="e">
        <f>VLOOKUP($B112,вспомогат!$B$2:$E$161,4,0)*Z$2+Z$26</f>
        <v>#VALUE!</v>
      </c>
    </row>
    <row r="113" spans="2:26">
      <c r="B113" s="121" t="s">
        <v>269</v>
      </c>
      <c r="C113" s="121" t="s">
        <v>270</v>
      </c>
      <c r="D113" s="89" t="s">
        <v>230</v>
      </c>
      <c r="E113" s="2"/>
      <c r="F113" s="2"/>
      <c r="G113" s="97" t="e">
        <f>VLOOKUP($B113,вспомогат!$B$2:$E$161,4,0)*G$2+G$26</f>
        <v>#VALUE!</v>
      </c>
      <c r="H113" s="97" t="e">
        <f>VLOOKUP($B113,вспомогат!$B$2:$E$161,4,0)*H$2+H$26</f>
        <v>#VALUE!</v>
      </c>
      <c r="I113" s="97" t="e">
        <f>VLOOKUP($B113,вспомогат!$B$2:$E$161,4,0)*I$2+I$26</f>
        <v>#VALUE!</v>
      </c>
      <c r="J113" s="97" t="e">
        <f>VLOOKUP($B113,вспомогат!$B$2:$E$161,4,0)*J$2+J$26</f>
        <v>#VALUE!</v>
      </c>
      <c r="K113" s="97" t="e">
        <f>VLOOKUP($B113,вспомогат!$B$2:$E$161,4,0)*K$2+K$26</f>
        <v>#VALUE!</v>
      </c>
      <c r="L113" s="97" t="e">
        <f>VLOOKUP($B113,вспомогат!$B$2:$E$161,4,0)*L$2+L$26</f>
        <v>#VALUE!</v>
      </c>
      <c r="M113" s="97" t="e">
        <f>VLOOKUP($B113,вспомогат!$B$2:$E$161,4,0)*M$2+M$26</f>
        <v>#VALUE!</v>
      </c>
      <c r="N113" s="97" t="e">
        <f>VLOOKUP($B113,вспомогат!$B$2:$E$161,4,0)*N$2+N$26</f>
        <v>#VALUE!</v>
      </c>
      <c r="O113" s="97" t="e">
        <f>VLOOKUP($B113,вспомогат!$B$2:$E$161,4,0)*O$2+O$26</f>
        <v>#VALUE!</v>
      </c>
      <c r="P113" s="97" t="e">
        <f>VLOOKUP($B113,вспомогат!$B$2:$E$161,4,0)*P$2+P$26</f>
        <v>#VALUE!</v>
      </c>
      <c r="Q113" s="97" t="e">
        <f>VLOOKUP($B113,вспомогат!$B$2:$E$161,4,0)*Q$2+Q$26</f>
        <v>#VALUE!</v>
      </c>
      <c r="R113" s="97" t="e">
        <f>VLOOKUP($B113,вспомогат!$B$2:$E$161,4,0)*R$2+R$26</f>
        <v>#VALUE!</v>
      </c>
      <c r="S113" s="97" t="e">
        <f>VLOOKUP($B113,вспомогат!$B$2:$E$161,4,0)*S$2+S$26</f>
        <v>#VALUE!</v>
      </c>
      <c r="T113" s="97" t="e">
        <f>VLOOKUP($B113,вспомогат!$B$2:$E$161,4,0)*T$2+T$26</f>
        <v>#VALUE!</v>
      </c>
      <c r="U113" s="97" t="e">
        <f>VLOOKUP($B113,вспомогат!$B$2:$E$161,4,0)*U$2+U$26</f>
        <v>#VALUE!</v>
      </c>
      <c r="V113" s="97" t="e">
        <f>VLOOKUP($B113,вспомогат!$B$2:$E$161,4,0)*V$2+V$26</f>
        <v>#VALUE!</v>
      </c>
      <c r="W113" s="97" t="e">
        <f>VLOOKUP($B113,вспомогат!$B$2:$E$161,4,0)*W$2+W$26</f>
        <v>#VALUE!</v>
      </c>
      <c r="X113" s="97" t="e">
        <f>VLOOKUP($B113,вспомогат!$B$2:$E$161,4,0)*X$2+X$26</f>
        <v>#VALUE!</v>
      </c>
      <c r="Y113" s="97" t="e">
        <f>VLOOKUP($B113,вспомогат!$B$2:$E$161,4,0)*Y$2+Y$26</f>
        <v>#VALUE!</v>
      </c>
      <c r="Z113" s="97" t="e">
        <f>VLOOKUP($B113,вспомогат!$B$2:$E$161,4,0)*Z$2+Z$26</f>
        <v>#VALUE!</v>
      </c>
    </row>
    <row r="114" spans="2:26">
      <c r="B114" s="12" t="s">
        <v>57</v>
      </c>
      <c r="C114" s="12" t="s">
        <v>58</v>
      </c>
      <c r="D114" s="89" t="s">
        <v>230</v>
      </c>
      <c r="E114" s="2"/>
      <c r="F114" s="2"/>
      <c r="G114" s="97" t="e">
        <f>VLOOKUP($B114,вспомогат!$B$2:$E$161,4,0)*G$2+G$26</f>
        <v>#VALUE!</v>
      </c>
      <c r="H114" s="97" t="e">
        <f>VLOOKUP($B114,вспомогат!$B$2:$E$161,4,0)*H$2+H$26</f>
        <v>#VALUE!</v>
      </c>
      <c r="I114" s="97" t="e">
        <f>VLOOKUP($B114,вспомогат!$B$2:$E$161,4,0)*I$2+I$26</f>
        <v>#VALUE!</v>
      </c>
      <c r="J114" s="97" t="e">
        <f>VLOOKUP($B114,вспомогат!$B$2:$E$161,4,0)*J$2+J$26</f>
        <v>#VALUE!</v>
      </c>
      <c r="K114" s="97" t="e">
        <f>VLOOKUP($B114,вспомогат!$B$2:$E$161,4,0)*K$2+K$26</f>
        <v>#VALUE!</v>
      </c>
      <c r="L114" s="97" t="e">
        <f>VLOOKUP($B114,вспомогат!$B$2:$E$161,4,0)*L$2+L$26</f>
        <v>#VALUE!</v>
      </c>
      <c r="M114" s="97" t="e">
        <f>VLOOKUP($B114,вспомогат!$B$2:$E$161,4,0)*M$2+M$26</f>
        <v>#VALUE!</v>
      </c>
      <c r="N114" s="97" t="e">
        <f>VLOOKUP($B114,вспомогат!$B$2:$E$161,4,0)*N$2+N$26</f>
        <v>#VALUE!</v>
      </c>
      <c r="O114" s="97" t="e">
        <f>VLOOKUP($B114,вспомогат!$B$2:$E$161,4,0)*O$2+O$26</f>
        <v>#VALUE!</v>
      </c>
      <c r="P114" s="97" t="e">
        <f>VLOOKUP($B114,вспомогат!$B$2:$E$161,4,0)*P$2+P$26</f>
        <v>#VALUE!</v>
      </c>
      <c r="Q114" s="97" t="e">
        <f>VLOOKUP($B114,вспомогат!$B$2:$E$161,4,0)*Q$2+Q$26</f>
        <v>#VALUE!</v>
      </c>
      <c r="R114" s="97" t="e">
        <f>VLOOKUP($B114,вспомогат!$B$2:$E$161,4,0)*R$2+R$26</f>
        <v>#VALUE!</v>
      </c>
      <c r="S114" s="97" t="e">
        <f>VLOOKUP($B114,вспомогат!$B$2:$E$161,4,0)*S$2+S$26</f>
        <v>#VALUE!</v>
      </c>
      <c r="T114" s="97" t="e">
        <f>VLOOKUP($B114,вспомогат!$B$2:$E$161,4,0)*T$2+T$26</f>
        <v>#VALUE!</v>
      </c>
      <c r="U114" s="97" t="e">
        <f>VLOOKUP($B114,вспомогат!$B$2:$E$161,4,0)*U$2+U$26</f>
        <v>#VALUE!</v>
      </c>
      <c r="V114" s="97" t="e">
        <f>VLOOKUP($B114,вспомогат!$B$2:$E$161,4,0)*V$2+V$26</f>
        <v>#VALUE!</v>
      </c>
      <c r="W114" s="97" t="e">
        <f>VLOOKUP($B114,вспомогат!$B$2:$E$161,4,0)*W$2+W$26</f>
        <v>#VALUE!</v>
      </c>
      <c r="X114" s="97" t="e">
        <f>VLOOKUP($B114,вспомогат!$B$2:$E$161,4,0)*X$2+X$26</f>
        <v>#VALUE!</v>
      </c>
      <c r="Y114" s="97" t="e">
        <f>VLOOKUP($B114,вспомогат!$B$2:$E$161,4,0)*Y$2+Y$26</f>
        <v>#VALUE!</v>
      </c>
      <c r="Z114" s="97" t="e">
        <f>VLOOKUP($B114,вспомогат!$B$2:$E$161,4,0)*Z$2+Z$26</f>
        <v>#VALUE!</v>
      </c>
    </row>
    <row r="115" spans="2:26">
      <c r="B115" s="121" t="s">
        <v>246</v>
      </c>
      <c r="C115" s="121" t="s">
        <v>22</v>
      </c>
      <c r="D115" s="15" t="s">
        <v>9</v>
      </c>
      <c r="E115" s="2"/>
      <c r="F115" s="2"/>
      <c r="G115" s="97">
        <f>VLOOKUP($B115,вспомогат!$B$2:$E$161,4,0)*G$2+G$67</f>
        <v>299.60000000000002</v>
      </c>
      <c r="H115" s="97">
        <f>VLOOKUP($B115,вспомогат!$B$2:$E$161,4,0)*H$2+H$67</f>
        <v>556.20000000000005</v>
      </c>
      <c r="I115" s="97">
        <f>VLOOKUP($B115,вспомогат!$B$2:$E$161,4,0)*I$2+I$67</f>
        <v>812.8</v>
      </c>
      <c r="J115" s="97">
        <f>VLOOKUP($B115,вспомогат!$B$2:$E$161,4,0)*J$2+J$67</f>
        <v>1069.4000000000001</v>
      </c>
      <c r="K115" s="97">
        <f>VLOOKUP($B115,вспомогат!$B$2:$E$161,4,0)*K$2+K$67</f>
        <v>1276</v>
      </c>
      <c r="L115" s="97">
        <f>VLOOKUP($B115,вспомогат!$B$2:$E$161,4,0)*L$2+L$67</f>
        <v>1532.6</v>
      </c>
      <c r="M115" s="97">
        <f>VLOOKUP($B115,вспомогат!$B$2:$E$161,4,0)*M$2+M$67</f>
        <v>1789.1999999999998</v>
      </c>
      <c r="N115" s="97">
        <f>VLOOKUP($B115,вспомогат!$B$2:$E$161,4,0)*N$2+N$67</f>
        <v>2045.8</v>
      </c>
      <c r="O115" s="97">
        <f>VLOOKUP($B115,вспомогат!$B$2:$E$161,4,0)*O$2+O$67</f>
        <v>2302.4</v>
      </c>
      <c r="P115" s="97">
        <f>VLOOKUP($B115,вспомогат!$B$2:$E$161,4,0)*P$2+P$67</f>
        <v>2559</v>
      </c>
      <c r="Q115" s="97">
        <f>VLOOKUP($B115,вспомогат!$B$2:$E$161,4,0)*Q$2+Q$67</f>
        <v>2765.6</v>
      </c>
      <c r="R115" s="97">
        <f>VLOOKUP($B115,вспомогат!$B$2:$E$161,4,0)*R$2+R$67</f>
        <v>3022.2</v>
      </c>
      <c r="S115" s="97">
        <f>VLOOKUP($B115,вспомогат!$B$2:$E$161,4,0)*S$2+S$67</f>
        <v>3278.8</v>
      </c>
      <c r="T115" s="97">
        <f>VLOOKUP($B115,вспомогат!$B$2:$E$161,4,0)*T$2+T$67</f>
        <v>3535.3999999999996</v>
      </c>
      <c r="U115" s="97">
        <f>VLOOKUP($B115,вспомогат!$B$2:$E$161,4,0)*U$2+U$67</f>
        <v>3792</v>
      </c>
      <c r="V115" s="97">
        <f>VLOOKUP($B115,вспомогат!$B$2:$E$161,4,0)*V$2+V$67</f>
        <v>4048.6</v>
      </c>
      <c r="W115" s="97">
        <f>VLOOKUP($B115,вспомогат!$B$2:$E$161,4,0)*W$2+W$67</f>
        <v>4305.2</v>
      </c>
      <c r="X115" s="97">
        <f>VLOOKUP($B115,вспомогат!$B$2:$E$161,4,0)*X$2+X$67</f>
        <v>4561.8</v>
      </c>
      <c r="Y115" s="97">
        <f>VLOOKUP($B115,вспомогат!$B$2:$E$161,4,0)*Y$2+Y$67</f>
        <v>4818.3999999999996</v>
      </c>
      <c r="Z115" s="97">
        <f>VLOOKUP($B115,вспомогат!$B$2:$E$161,4,0)*Z$2+Z$67</f>
        <v>5075</v>
      </c>
    </row>
    <row r="116" spans="2:26">
      <c r="B116" s="121" t="s">
        <v>271</v>
      </c>
      <c r="C116" s="121" t="s">
        <v>197</v>
      </c>
      <c r="D116" s="89" t="s">
        <v>230</v>
      </c>
      <c r="E116" s="2"/>
      <c r="F116" s="2"/>
      <c r="G116" s="97" t="e">
        <f>VLOOKUP($B116,вспомогат!$B$2:$E$161,4,0)*G$2+G$26</f>
        <v>#VALUE!</v>
      </c>
      <c r="H116" s="97" t="e">
        <f>VLOOKUP($B116,вспомогат!$B$2:$E$161,4,0)*H$2+H$26</f>
        <v>#VALUE!</v>
      </c>
      <c r="I116" s="97" t="e">
        <f>VLOOKUP($B116,вспомогат!$B$2:$E$161,4,0)*I$2+I$26</f>
        <v>#VALUE!</v>
      </c>
      <c r="J116" s="97" t="e">
        <f>VLOOKUP($B116,вспомогат!$B$2:$E$161,4,0)*J$2+J$26</f>
        <v>#VALUE!</v>
      </c>
      <c r="K116" s="97" t="e">
        <f>VLOOKUP($B116,вспомогат!$B$2:$E$161,4,0)*K$2+K$26</f>
        <v>#VALUE!</v>
      </c>
      <c r="L116" s="97" t="e">
        <f>VLOOKUP($B116,вспомогат!$B$2:$E$161,4,0)*L$2+L$26</f>
        <v>#VALUE!</v>
      </c>
      <c r="M116" s="97" t="e">
        <f>VLOOKUP($B116,вспомогат!$B$2:$E$161,4,0)*M$2+M$26</f>
        <v>#VALUE!</v>
      </c>
      <c r="N116" s="97" t="e">
        <f>VLOOKUP($B116,вспомогат!$B$2:$E$161,4,0)*N$2+N$26</f>
        <v>#VALUE!</v>
      </c>
      <c r="O116" s="97" t="e">
        <f>VLOOKUP($B116,вспомогат!$B$2:$E$161,4,0)*O$2+O$26</f>
        <v>#VALUE!</v>
      </c>
      <c r="P116" s="97" t="e">
        <f>VLOOKUP($B116,вспомогат!$B$2:$E$161,4,0)*P$2+P$26</f>
        <v>#VALUE!</v>
      </c>
      <c r="Q116" s="97" t="e">
        <f>VLOOKUP($B116,вспомогат!$B$2:$E$161,4,0)*Q$2+Q$26</f>
        <v>#VALUE!</v>
      </c>
      <c r="R116" s="97" t="e">
        <f>VLOOKUP($B116,вспомогат!$B$2:$E$161,4,0)*R$2+R$26</f>
        <v>#VALUE!</v>
      </c>
      <c r="S116" s="97" t="e">
        <f>VLOOKUP($B116,вспомогат!$B$2:$E$161,4,0)*S$2+S$26</f>
        <v>#VALUE!</v>
      </c>
      <c r="T116" s="97" t="e">
        <f>VLOOKUP($B116,вспомогат!$B$2:$E$161,4,0)*T$2+T$26</f>
        <v>#VALUE!</v>
      </c>
      <c r="U116" s="97" t="e">
        <f>VLOOKUP($B116,вспомогат!$B$2:$E$161,4,0)*U$2+U$26</f>
        <v>#VALUE!</v>
      </c>
      <c r="V116" s="97" t="e">
        <f>VLOOKUP($B116,вспомогат!$B$2:$E$161,4,0)*V$2+V$26</f>
        <v>#VALUE!</v>
      </c>
      <c r="W116" s="97" t="e">
        <f>VLOOKUP($B116,вспомогат!$B$2:$E$161,4,0)*W$2+W$26</f>
        <v>#VALUE!</v>
      </c>
      <c r="X116" s="97" t="e">
        <f>VLOOKUP($B116,вспомогат!$B$2:$E$161,4,0)*X$2+X$26</f>
        <v>#VALUE!</v>
      </c>
      <c r="Y116" s="97" t="e">
        <f>VLOOKUP($B116,вспомогат!$B$2:$E$161,4,0)*Y$2+Y$26</f>
        <v>#VALUE!</v>
      </c>
      <c r="Z116" s="97" t="e">
        <f>VLOOKUP($B116,вспомогат!$B$2:$E$161,4,0)*Z$2+Z$26</f>
        <v>#VALUE!</v>
      </c>
    </row>
    <row r="117" spans="2:26">
      <c r="B117" s="121" t="s">
        <v>248</v>
      </c>
      <c r="C117" s="88" t="s">
        <v>103</v>
      </c>
      <c r="D117" s="89" t="s">
        <v>13</v>
      </c>
      <c r="E117" s="2"/>
      <c r="F117" s="2"/>
      <c r="G117" s="97">
        <f>VLOOKUP($B117,вспомогат!$B$2:$E$161,4,0)*G$2+G$27</f>
        <v>277.5090909090909</v>
      </c>
      <c r="H117" s="97">
        <f>VLOOKUP($B117,вспомогат!$B$2:$E$161,4,0)*H$2+H$27</f>
        <v>512.0181818181818</v>
      </c>
      <c r="I117" s="97">
        <f>VLOOKUP($B117,вспомогат!$B$2:$E$161,4,0)*I$2+I$27</f>
        <v>746.5272727272727</v>
      </c>
      <c r="J117" s="97">
        <f>VLOOKUP($B117,вспомогат!$B$2:$E$161,4,0)*J$2+J$27</f>
        <v>981.0363636363636</v>
      </c>
      <c r="K117" s="97">
        <f>VLOOKUP($B117,вспомогат!$B$2:$E$161,4,0)*K$2+K$27</f>
        <v>1165.5454545454545</v>
      </c>
      <c r="L117" s="97">
        <f>VLOOKUP($B117,вспомогат!$B$2:$E$161,4,0)*L$2+L$27</f>
        <v>1400.0545454545454</v>
      </c>
      <c r="M117" s="97">
        <f>VLOOKUP($B117,вспомогат!$B$2:$E$161,4,0)*M$2+M$27</f>
        <v>1634.5636363636363</v>
      </c>
      <c r="N117" s="97">
        <f>VLOOKUP($B117,вспомогат!$B$2:$E$161,4,0)*N$2+N$27</f>
        <v>1869.0727272727272</v>
      </c>
      <c r="O117" s="97">
        <f>VLOOKUP($B117,вспомогат!$B$2:$E$161,4,0)*O$2+O$27</f>
        <v>2103.5818181818181</v>
      </c>
      <c r="P117" s="97">
        <f>VLOOKUP($B117,вспомогат!$B$2:$E$161,4,0)*P$2+P$27</f>
        <v>2338.090909090909</v>
      </c>
      <c r="Q117" s="97">
        <f>VLOOKUP($B117,вспомогат!$B$2:$E$161,4,0)*Q$2+Q$27</f>
        <v>2522.6</v>
      </c>
      <c r="R117" s="97">
        <f>VLOOKUP($B117,вспомогат!$B$2:$E$161,4,0)*R$2+R$27</f>
        <v>2757.1090909090908</v>
      </c>
      <c r="S117" s="97">
        <f>VLOOKUP($B117,вспомогат!$B$2:$E$161,4,0)*S$2+S$27</f>
        <v>2991.6181818181817</v>
      </c>
      <c r="T117" s="97">
        <f>VLOOKUP($B117,вспомогат!$B$2:$E$161,4,0)*T$2+T$27</f>
        <v>3226.1272727272726</v>
      </c>
      <c r="U117" s="97">
        <f>VLOOKUP($B117,вспомогат!$B$2:$E$161,4,0)*U$2+U$27</f>
        <v>3460.6363636363635</v>
      </c>
      <c r="V117" s="97">
        <f>VLOOKUP($B117,вспомогат!$B$2:$E$161,4,0)*V$2+V$27</f>
        <v>3695.1454545454544</v>
      </c>
      <c r="W117" s="97">
        <f>VLOOKUP($B117,вспомогат!$B$2:$E$161,4,0)*W$2+W$27</f>
        <v>3929.6545454545453</v>
      </c>
      <c r="X117" s="97">
        <f>VLOOKUP($B117,вспомогат!$B$2:$E$161,4,0)*X$2+X$27</f>
        <v>4164.1636363636362</v>
      </c>
      <c r="Y117" s="97">
        <f>VLOOKUP($B117,вспомогат!$B$2:$E$161,4,0)*Y$2+Y$27</f>
        <v>4398.6727272727276</v>
      </c>
      <c r="Z117" s="97">
        <f>VLOOKUP($B117,вспомогат!$B$2:$E$161,4,0)*Z$2+Z$27</f>
        <v>4633.181818181818</v>
      </c>
    </row>
    <row r="118" spans="2:26">
      <c r="B118" s="128" t="s">
        <v>233</v>
      </c>
      <c r="C118" s="88" t="s">
        <v>75</v>
      </c>
      <c r="D118" s="89" t="s">
        <v>230</v>
      </c>
      <c r="E118" s="2"/>
      <c r="F118" s="2"/>
      <c r="G118" s="97" t="e">
        <f>VLOOKUP($B118,вспомогат!$B$2:$E$161,4,0)*G$2+G$26</f>
        <v>#VALUE!</v>
      </c>
      <c r="H118" s="97" t="e">
        <f>VLOOKUP($B118,вспомогат!$B$2:$E$161,4,0)*H$2+H$26</f>
        <v>#VALUE!</v>
      </c>
      <c r="I118" s="97" t="e">
        <f>VLOOKUP($B118,вспомогат!$B$2:$E$161,4,0)*I$2+I$26</f>
        <v>#VALUE!</v>
      </c>
      <c r="J118" s="97" t="e">
        <f>VLOOKUP($B118,вспомогат!$B$2:$E$161,4,0)*J$2+J$26</f>
        <v>#VALUE!</v>
      </c>
      <c r="K118" s="97" t="e">
        <f>VLOOKUP($B118,вспомогат!$B$2:$E$161,4,0)*K$2+K$26</f>
        <v>#VALUE!</v>
      </c>
      <c r="L118" s="97" t="e">
        <f>VLOOKUP($B118,вспомогат!$B$2:$E$161,4,0)*L$2+L$26</f>
        <v>#VALUE!</v>
      </c>
      <c r="M118" s="97" t="e">
        <f>VLOOKUP($B118,вспомогат!$B$2:$E$161,4,0)*M$2+M$26</f>
        <v>#VALUE!</v>
      </c>
      <c r="N118" s="97" t="e">
        <f>VLOOKUP($B118,вспомогат!$B$2:$E$161,4,0)*N$2+N$26</f>
        <v>#VALUE!</v>
      </c>
      <c r="O118" s="97" t="e">
        <f>VLOOKUP($B118,вспомогат!$B$2:$E$161,4,0)*O$2+O$26</f>
        <v>#VALUE!</v>
      </c>
      <c r="P118" s="97" t="e">
        <f>VLOOKUP($B118,вспомогат!$B$2:$E$161,4,0)*P$2+P$26</f>
        <v>#VALUE!</v>
      </c>
      <c r="Q118" s="97" t="e">
        <f>VLOOKUP($B118,вспомогат!$B$2:$E$161,4,0)*Q$2+Q$26</f>
        <v>#VALUE!</v>
      </c>
      <c r="R118" s="97" t="e">
        <f>VLOOKUP($B118,вспомогат!$B$2:$E$161,4,0)*R$2+R$26</f>
        <v>#VALUE!</v>
      </c>
      <c r="S118" s="97" t="e">
        <f>VLOOKUP($B118,вспомогат!$B$2:$E$161,4,0)*S$2+S$26</f>
        <v>#VALUE!</v>
      </c>
      <c r="T118" s="97" t="e">
        <f>VLOOKUP($B118,вспомогат!$B$2:$E$161,4,0)*T$2+T$26</f>
        <v>#VALUE!</v>
      </c>
      <c r="U118" s="97" t="e">
        <f>VLOOKUP($B118,вспомогат!$B$2:$E$161,4,0)*U$2+U$26</f>
        <v>#VALUE!</v>
      </c>
      <c r="V118" s="97" t="e">
        <f>VLOOKUP($B118,вспомогат!$B$2:$E$161,4,0)*V$2+V$26</f>
        <v>#VALUE!</v>
      </c>
      <c r="W118" s="97" t="e">
        <f>VLOOKUP($B118,вспомогат!$B$2:$E$161,4,0)*W$2+W$26</f>
        <v>#VALUE!</v>
      </c>
      <c r="X118" s="97" t="e">
        <f>VLOOKUP($B118,вспомогат!$B$2:$E$161,4,0)*X$2+X$26</f>
        <v>#VALUE!</v>
      </c>
      <c r="Y118" s="97" t="e">
        <f>VLOOKUP($B118,вспомогат!$B$2:$E$161,4,0)*Y$2+Y$26</f>
        <v>#VALUE!</v>
      </c>
      <c r="Z118" s="97" t="e">
        <f>VLOOKUP($B118,вспомогат!$B$2:$E$161,4,0)*Z$2+Z$26</f>
        <v>#VALUE!</v>
      </c>
    </row>
    <row r="119" spans="2:26">
      <c r="B119" s="121" t="s">
        <v>249</v>
      </c>
      <c r="C119" s="88" t="s">
        <v>103</v>
      </c>
      <c r="D119" s="89" t="s">
        <v>13</v>
      </c>
      <c r="E119" s="2"/>
      <c r="F119" s="2"/>
      <c r="G119" s="97">
        <f>VLOOKUP($B119,вспомогат!$B$2:$E$161,4,0)*G$2+G$27</f>
        <v>222.5090909090909</v>
      </c>
      <c r="H119" s="97">
        <f>VLOOKUP($B119,вспомогат!$B$2:$E$161,4,0)*H$2+H$27</f>
        <v>402.0181818181818</v>
      </c>
      <c r="I119" s="97">
        <f>VLOOKUP($B119,вспомогат!$B$2:$E$161,4,0)*I$2+I$27</f>
        <v>581.5272727272727</v>
      </c>
      <c r="J119" s="97">
        <f>VLOOKUP($B119,вспомогат!$B$2:$E$161,4,0)*J$2+J$27</f>
        <v>761.0363636363636</v>
      </c>
      <c r="K119" s="97">
        <f>VLOOKUP($B119,вспомогат!$B$2:$E$161,4,0)*K$2+K$27</f>
        <v>890.5454545454545</v>
      </c>
      <c r="L119" s="97">
        <f>VLOOKUP($B119,вспомогат!$B$2:$E$161,4,0)*L$2+L$27</f>
        <v>1070.0545454545454</v>
      </c>
      <c r="M119" s="97">
        <f>VLOOKUP($B119,вспомогат!$B$2:$E$161,4,0)*M$2+M$27</f>
        <v>1249.5636363636363</v>
      </c>
      <c r="N119" s="97">
        <f>VLOOKUP($B119,вспомогат!$B$2:$E$161,4,0)*N$2+N$27</f>
        <v>1429.0727272727272</v>
      </c>
      <c r="O119" s="97">
        <f>VLOOKUP($B119,вспомогат!$B$2:$E$161,4,0)*O$2+O$27</f>
        <v>1608.5818181818181</v>
      </c>
      <c r="P119" s="97">
        <f>VLOOKUP($B119,вспомогат!$B$2:$E$161,4,0)*P$2+P$27</f>
        <v>1788.090909090909</v>
      </c>
      <c r="Q119" s="97">
        <f>VLOOKUP($B119,вспомогат!$B$2:$E$161,4,0)*Q$2+Q$27</f>
        <v>1917.6</v>
      </c>
      <c r="R119" s="97">
        <f>VLOOKUP($B119,вспомогат!$B$2:$E$161,4,0)*R$2+R$27</f>
        <v>2097.1090909090908</v>
      </c>
      <c r="S119" s="97">
        <f>VLOOKUP($B119,вспомогат!$B$2:$E$161,4,0)*S$2+S$27</f>
        <v>2276.6181818181817</v>
      </c>
      <c r="T119" s="97">
        <f>VLOOKUP($B119,вспомогат!$B$2:$E$161,4,0)*T$2+T$27</f>
        <v>2456.1272727272726</v>
      </c>
      <c r="U119" s="97">
        <f>VLOOKUP($B119,вспомогат!$B$2:$E$161,4,0)*U$2+U$27</f>
        <v>2635.6363636363635</v>
      </c>
      <c r="V119" s="97">
        <f>VLOOKUP($B119,вспомогат!$B$2:$E$161,4,0)*V$2+V$27</f>
        <v>2815.1454545454544</v>
      </c>
      <c r="W119" s="97">
        <f>VLOOKUP($B119,вспомогат!$B$2:$E$161,4,0)*W$2+W$27</f>
        <v>2994.6545454545453</v>
      </c>
      <c r="X119" s="97">
        <f>VLOOKUP($B119,вспомогат!$B$2:$E$161,4,0)*X$2+X$27</f>
        <v>3174.1636363636362</v>
      </c>
      <c r="Y119" s="97">
        <f>VLOOKUP($B119,вспомогат!$B$2:$E$161,4,0)*Y$2+Y$27</f>
        <v>3353.6727272727271</v>
      </c>
      <c r="Z119" s="97">
        <f>VLOOKUP($B119,вспомогат!$B$2:$E$161,4,0)*Z$2+Z$27</f>
        <v>3533.181818181818</v>
      </c>
    </row>
    <row r="120" spans="2:26">
      <c r="B120" s="121" t="s">
        <v>272</v>
      </c>
      <c r="C120" s="121" t="s">
        <v>273</v>
      </c>
      <c r="D120" s="89" t="s">
        <v>230</v>
      </c>
      <c r="E120" s="2"/>
      <c r="F120" s="2"/>
      <c r="G120" s="97" t="e">
        <f>VLOOKUP($B120,вспомогат!$B$2:$E$161,4,0)*G$2+G$26</f>
        <v>#VALUE!</v>
      </c>
      <c r="H120" s="97" t="e">
        <f>VLOOKUP($B120,вспомогат!$B$2:$E$161,4,0)*H$2+H$26</f>
        <v>#VALUE!</v>
      </c>
      <c r="I120" s="97" t="e">
        <f>VLOOKUP($B120,вспомогат!$B$2:$E$161,4,0)*I$2+I$26</f>
        <v>#VALUE!</v>
      </c>
      <c r="J120" s="97" t="e">
        <f>VLOOKUP($B120,вспомогат!$B$2:$E$161,4,0)*J$2+J$26</f>
        <v>#VALUE!</v>
      </c>
      <c r="K120" s="97" t="e">
        <f>VLOOKUP($B120,вспомогат!$B$2:$E$161,4,0)*K$2+K$26</f>
        <v>#VALUE!</v>
      </c>
      <c r="L120" s="97" t="e">
        <f>VLOOKUP($B120,вспомогат!$B$2:$E$161,4,0)*L$2+L$26</f>
        <v>#VALUE!</v>
      </c>
      <c r="M120" s="97" t="e">
        <f>VLOOKUP($B120,вспомогат!$B$2:$E$161,4,0)*M$2+M$26</f>
        <v>#VALUE!</v>
      </c>
      <c r="N120" s="97" t="e">
        <f>VLOOKUP($B120,вспомогат!$B$2:$E$161,4,0)*N$2+N$26</f>
        <v>#VALUE!</v>
      </c>
      <c r="O120" s="97" t="e">
        <f>VLOOKUP($B120,вспомогат!$B$2:$E$161,4,0)*O$2+O$26</f>
        <v>#VALUE!</v>
      </c>
      <c r="P120" s="97" t="e">
        <f>VLOOKUP($B120,вспомогат!$B$2:$E$161,4,0)*P$2+P$26</f>
        <v>#VALUE!</v>
      </c>
      <c r="Q120" s="97" t="e">
        <f>VLOOKUP($B120,вспомогат!$B$2:$E$161,4,0)*Q$2+Q$26</f>
        <v>#VALUE!</v>
      </c>
      <c r="R120" s="97" t="e">
        <f>VLOOKUP($B120,вспомогат!$B$2:$E$161,4,0)*R$2+R$26</f>
        <v>#VALUE!</v>
      </c>
      <c r="S120" s="97" t="e">
        <f>VLOOKUP($B120,вспомогат!$B$2:$E$161,4,0)*S$2+S$26</f>
        <v>#VALUE!</v>
      </c>
      <c r="T120" s="97" t="e">
        <f>VLOOKUP($B120,вспомогат!$B$2:$E$161,4,0)*T$2+T$26</f>
        <v>#VALUE!</v>
      </c>
      <c r="U120" s="97" t="e">
        <f>VLOOKUP($B120,вспомогат!$B$2:$E$161,4,0)*U$2+U$26</f>
        <v>#VALUE!</v>
      </c>
      <c r="V120" s="97" t="e">
        <f>VLOOKUP($B120,вспомогат!$B$2:$E$161,4,0)*V$2+V$26</f>
        <v>#VALUE!</v>
      </c>
      <c r="W120" s="97" t="e">
        <f>VLOOKUP($B120,вспомогат!$B$2:$E$161,4,0)*W$2+W$26</f>
        <v>#VALUE!</v>
      </c>
      <c r="X120" s="97" t="e">
        <f>VLOOKUP($B120,вспомогат!$B$2:$E$161,4,0)*X$2+X$26</f>
        <v>#VALUE!</v>
      </c>
      <c r="Y120" s="97" t="e">
        <f>VLOOKUP($B120,вспомогат!$B$2:$E$161,4,0)*Y$2+Y$26</f>
        <v>#VALUE!</v>
      </c>
      <c r="Z120" s="97" t="e">
        <f>VLOOKUP($B120,вспомогат!$B$2:$E$161,4,0)*Z$2+Z$26</f>
        <v>#VALUE!</v>
      </c>
    </row>
    <row r="121" spans="2:26">
      <c r="B121" s="121" t="s">
        <v>250</v>
      </c>
      <c r="C121" s="121" t="s">
        <v>22</v>
      </c>
      <c r="D121" s="15" t="s">
        <v>9</v>
      </c>
      <c r="E121" s="2"/>
      <c r="F121" s="2"/>
      <c r="G121" s="97">
        <f>VLOOKUP($B121,вспомогат!$B$2:$E$161,4,0)*G$2+G$67</f>
        <v>246.6</v>
      </c>
      <c r="H121" s="97">
        <f>VLOOKUP($B121,вспомогат!$B$2:$E$161,4,0)*H$2+H$67</f>
        <v>450.2</v>
      </c>
      <c r="I121" s="97">
        <f>VLOOKUP($B121,вспомогат!$B$2:$E$161,4,0)*I$2+I$67</f>
        <v>653.79999999999995</v>
      </c>
      <c r="J121" s="97">
        <f>VLOOKUP($B121,вспомогат!$B$2:$E$161,4,0)*J$2+J$67</f>
        <v>857.4</v>
      </c>
      <c r="K121" s="97">
        <f>VLOOKUP($B121,вспомогат!$B$2:$E$161,4,0)*K$2+K$67</f>
        <v>1011</v>
      </c>
      <c r="L121" s="97">
        <f>VLOOKUP($B121,вспомогат!$B$2:$E$161,4,0)*L$2+L$67</f>
        <v>1214.5999999999999</v>
      </c>
      <c r="M121" s="97">
        <f>VLOOKUP($B121,вспомогат!$B$2:$E$161,4,0)*M$2+M$67</f>
        <v>1418.1999999999998</v>
      </c>
      <c r="N121" s="97">
        <f>VLOOKUP($B121,вспомогат!$B$2:$E$161,4,0)*N$2+N$67</f>
        <v>1621.8</v>
      </c>
      <c r="O121" s="97">
        <f>VLOOKUP($B121,вспомогат!$B$2:$E$161,4,0)*O$2+O$67</f>
        <v>1825.4</v>
      </c>
      <c r="P121" s="97">
        <f>VLOOKUP($B121,вспомогат!$B$2:$E$161,4,0)*P$2+P$67</f>
        <v>2029</v>
      </c>
      <c r="Q121" s="97">
        <f>VLOOKUP($B121,вспомогат!$B$2:$E$161,4,0)*Q$2+Q$67</f>
        <v>2182.6</v>
      </c>
      <c r="R121" s="97">
        <f>VLOOKUP($B121,вспомогат!$B$2:$E$161,4,0)*R$2+R$67</f>
        <v>2386.1999999999998</v>
      </c>
      <c r="S121" s="97">
        <f>VLOOKUP($B121,вспомогат!$B$2:$E$161,4,0)*S$2+S$67</f>
        <v>2589.8000000000002</v>
      </c>
      <c r="T121" s="97">
        <f>VLOOKUP($B121,вспомогат!$B$2:$E$161,4,0)*T$2+T$67</f>
        <v>2793.3999999999996</v>
      </c>
      <c r="U121" s="97">
        <f>VLOOKUP($B121,вспомогат!$B$2:$E$161,4,0)*U$2+U$67</f>
        <v>2997</v>
      </c>
      <c r="V121" s="97">
        <f>VLOOKUP($B121,вспомогат!$B$2:$E$161,4,0)*V$2+V$67</f>
        <v>3200.6</v>
      </c>
      <c r="W121" s="97">
        <f>VLOOKUP($B121,вспомогат!$B$2:$E$161,4,0)*W$2+W$67</f>
        <v>3404.2</v>
      </c>
      <c r="X121" s="97">
        <f>VLOOKUP($B121,вспомогат!$B$2:$E$161,4,0)*X$2+X$67</f>
        <v>3607.8</v>
      </c>
      <c r="Y121" s="97">
        <f>VLOOKUP($B121,вспомогат!$B$2:$E$161,4,0)*Y$2+Y$67</f>
        <v>3811.3999999999996</v>
      </c>
      <c r="Z121" s="97">
        <f>VLOOKUP($B121,вспомогат!$B$2:$E$161,4,0)*Z$2+Z$67</f>
        <v>4015</v>
      </c>
    </row>
    <row r="122" spans="2:26">
      <c r="B122" s="124" t="s">
        <v>251</v>
      </c>
      <c r="C122" s="88" t="s">
        <v>103</v>
      </c>
      <c r="D122" s="89" t="s">
        <v>13</v>
      </c>
      <c r="E122" s="2"/>
      <c r="F122" s="2"/>
      <c r="G122" s="97">
        <f>VLOOKUP($B122,вспомогат!$B$2:$E$161,4,0)*G$2+G$27</f>
        <v>228.5090909090909</v>
      </c>
      <c r="H122" s="97">
        <f>VLOOKUP($B122,вспомогат!$B$2:$E$161,4,0)*H$2+H$27</f>
        <v>414.0181818181818</v>
      </c>
      <c r="I122" s="97">
        <f>VLOOKUP($B122,вспомогат!$B$2:$E$161,4,0)*I$2+I$27</f>
        <v>599.5272727272727</v>
      </c>
      <c r="J122" s="97">
        <f>VLOOKUP($B122,вспомогат!$B$2:$E$161,4,0)*J$2+J$27</f>
        <v>785.0363636363636</v>
      </c>
      <c r="K122" s="97">
        <f>VLOOKUP($B122,вспомогат!$B$2:$E$161,4,0)*K$2+K$27</f>
        <v>920.5454545454545</v>
      </c>
      <c r="L122" s="97">
        <f>VLOOKUP($B122,вспомогат!$B$2:$E$161,4,0)*L$2+L$27</f>
        <v>1106.0545454545454</v>
      </c>
      <c r="M122" s="97">
        <f>VLOOKUP($B122,вспомогат!$B$2:$E$161,4,0)*M$2+M$27</f>
        <v>1291.5636363636363</v>
      </c>
      <c r="N122" s="97">
        <f>VLOOKUP($B122,вспомогат!$B$2:$E$161,4,0)*N$2+N$27</f>
        <v>1477.0727272727272</v>
      </c>
      <c r="O122" s="97">
        <f>VLOOKUP($B122,вспомогат!$B$2:$E$161,4,0)*O$2+O$27</f>
        <v>1662.5818181818181</v>
      </c>
      <c r="P122" s="97">
        <f>VLOOKUP($B122,вспомогат!$B$2:$E$161,4,0)*P$2+P$27</f>
        <v>1848.090909090909</v>
      </c>
      <c r="Q122" s="97">
        <f>VLOOKUP($B122,вспомогат!$B$2:$E$161,4,0)*Q$2+Q$27</f>
        <v>1983.6</v>
      </c>
      <c r="R122" s="97">
        <f>VLOOKUP($B122,вспомогат!$B$2:$E$161,4,0)*R$2+R$27</f>
        <v>2169.1090909090908</v>
      </c>
      <c r="S122" s="97">
        <f>VLOOKUP($B122,вспомогат!$B$2:$E$161,4,0)*S$2+S$27</f>
        <v>2354.6181818181817</v>
      </c>
      <c r="T122" s="97">
        <f>VLOOKUP($B122,вспомогат!$B$2:$E$161,4,0)*T$2+T$27</f>
        <v>2540.1272727272726</v>
      </c>
      <c r="U122" s="97">
        <f>VLOOKUP($B122,вспомогат!$B$2:$E$161,4,0)*U$2+U$27</f>
        <v>2725.6363636363635</v>
      </c>
      <c r="V122" s="97">
        <f>VLOOKUP($B122,вспомогат!$B$2:$E$161,4,0)*V$2+V$27</f>
        <v>2911.1454545454544</v>
      </c>
      <c r="W122" s="97">
        <f>VLOOKUP($B122,вспомогат!$B$2:$E$161,4,0)*W$2+W$27</f>
        <v>3096.6545454545453</v>
      </c>
      <c r="X122" s="97">
        <f>VLOOKUP($B122,вспомогат!$B$2:$E$161,4,0)*X$2+X$27</f>
        <v>3282.1636363636362</v>
      </c>
      <c r="Y122" s="97">
        <f>VLOOKUP($B122,вспомогат!$B$2:$E$161,4,0)*Y$2+Y$27</f>
        <v>3467.6727272727271</v>
      </c>
      <c r="Z122" s="97">
        <f>VLOOKUP($B122,вспомогат!$B$2:$E$161,4,0)*Z$2+Z$27</f>
        <v>3653.181818181818</v>
      </c>
    </row>
    <row r="123" spans="2:26">
      <c r="B123" s="12" t="s">
        <v>104</v>
      </c>
      <c r="C123" s="88" t="s">
        <v>103</v>
      </c>
      <c r="D123" s="15" t="s">
        <v>9</v>
      </c>
      <c r="E123" s="2"/>
      <c r="F123" s="2"/>
      <c r="G123" s="97">
        <f>VLOOKUP($B123,вспомогат!$B$2:$E$161,4,0)*G$2+G$67</f>
        <v>233.6</v>
      </c>
      <c r="H123" s="97">
        <f>VLOOKUP($B123,вспомогат!$B$2:$E$161,4,0)*H$2+H$67</f>
        <v>424.2</v>
      </c>
      <c r="I123" s="97">
        <f>VLOOKUP($B123,вспомогат!$B$2:$E$161,4,0)*I$2+I$67</f>
        <v>614.79999999999995</v>
      </c>
      <c r="J123" s="97">
        <f>VLOOKUP($B123,вспомогат!$B$2:$E$161,4,0)*J$2+J$67</f>
        <v>805.4</v>
      </c>
      <c r="K123" s="97">
        <f>VLOOKUP($B123,вспомогат!$B$2:$E$161,4,0)*K$2+K$67</f>
        <v>946</v>
      </c>
      <c r="L123" s="97">
        <f>VLOOKUP($B123,вспомогат!$B$2:$E$161,4,0)*L$2+L$67</f>
        <v>1136.5999999999999</v>
      </c>
      <c r="M123" s="97">
        <f>VLOOKUP($B123,вспомогат!$B$2:$E$161,4,0)*M$2+M$67</f>
        <v>1327.1999999999998</v>
      </c>
      <c r="N123" s="97">
        <f>VLOOKUP($B123,вспомогат!$B$2:$E$161,4,0)*N$2+N$67</f>
        <v>1517.8</v>
      </c>
      <c r="O123" s="97">
        <f>VLOOKUP($B123,вспомогат!$B$2:$E$161,4,0)*O$2+O$67</f>
        <v>1708.4</v>
      </c>
      <c r="P123" s="97">
        <f>VLOOKUP($B123,вспомогат!$B$2:$E$161,4,0)*P$2+P$67</f>
        <v>1899</v>
      </c>
      <c r="Q123" s="97">
        <f>VLOOKUP($B123,вспомогат!$B$2:$E$161,4,0)*Q$2+Q$67</f>
        <v>2039.6</v>
      </c>
      <c r="R123" s="97">
        <f>VLOOKUP($B123,вспомогат!$B$2:$E$161,4,0)*R$2+R$67</f>
        <v>2230.1999999999998</v>
      </c>
      <c r="S123" s="97">
        <f>VLOOKUP($B123,вспомогат!$B$2:$E$161,4,0)*S$2+S$67</f>
        <v>2420.8000000000002</v>
      </c>
      <c r="T123" s="97">
        <f>VLOOKUP($B123,вспомогат!$B$2:$E$161,4,0)*T$2+T$67</f>
        <v>2611.3999999999996</v>
      </c>
      <c r="U123" s="97">
        <f>VLOOKUP($B123,вспомогат!$B$2:$E$161,4,0)*U$2+U$67</f>
        <v>2802</v>
      </c>
      <c r="V123" s="97">
        <f>VLOOKUP($B123,вспомогат!$B$2:$E$161,4,0)*V$2+V$67</f>
        <v>2992.6</v>
      </c>
      <c r="W123" s="97">
        <f>VLOOKUP($B123,вспомогат!$B$2:$E$161,4,0)*W$2+W$67</f>
        <v>3183.2</v>
      </c>
      <c r="X123" s="97">
        <f>VLOOKUP($B123,вспомогат!$B$2:$E$161,4,0)*X$2+X$67</f>
        <v>3373.8</v>
      </c>
      <c r="Y123" s="97">
        <f>VLOOKUP($B123,вспомогат!$B$2:$E$161,4,0)*Y$2+Y$67</f>
        <v>3564.3999999999996</v>
      </c>
      <c r="Z123" s="97">
        <f>VLOOKUP($B123,вспомогат!$B$2:$E$161,4,0)*Z$2+Z$67</f>
        <v>3755</v>
      </c>
    </row>
    <row r="124" spans="2:26">
      <c r="B124" s="121" t="s">
        <v>252</v>
      </c>
      <c r="C124" s="88" t="s">
        <v>103</v>
      </c>
      <c r="D124" s="89" t="s">
        <v>230</v>
      </c>
      <c r="E124" s="2"/>
      <c r="F124" s="2"/>
      <c r="G124" s="97" t="e">
        <f>VLOOKUP($B124,вспомогат!$B$2:$E$161,4,0)*G$2+G$26</f>
        <v>#VALUE!</v>
      </c>
      <c r="H124" s="97" t="e">
        <f>VLOOKUP($B124,вспомогат!$B$2:$E$161,4,0)*H$2+H$26</f>
        <v>#VALUE!</v>
      </c>
      <c r="I124" s="97" t="e">
        <f>VLOOKUP($B124,вспомогат!$B$2:$E$161,4,0)*I$2+I$26</f>
        <v>#VALUE!</v>
      </c>
      <c r="J124" s="97" t="e">
        <f>VLOOKUP($B124,вспомогат!$B$2:$E$161,4,0)*J$2+J$26</f>
        <v>#VALUE!</v>
      </c>
      <c r="K124" s="97" t="e">
        <f>VLOOKUP($B124,вспомогат!$B$2:$E$161,4,0)*K$2+K$26</f>
        <v>#VALUE!</v>
      </c>
      <c r="L124" s="97" t="e">
        <f>VLOOKUP($B124,вспомогат!$B$2:$E$161,4,0)*L$2+L$26</f>
        <v>#VALUE!</v>
      </c>
      <c r="M124" s="97" t="e">
        <f>VLOOKUP($B124,вспомогат!$B$2:$E$161,4,0)*M$2+M$26</f>
        <v>#VALUE!</v>
      </c>
      <c r="N124" s="97" t="e">
        <f>VLOOKUP($B124,вспомогат!$B$2:$E$161,4,0)*N$2+N$26</f>
        <v>#VALUE!</v>
      </c>
      <c r="O124" s="97" t="e">
        <f>VLOOKUP($B124,вспомогат!$B$2:$E$161,4,0)*O$2+O$26</f>
        <v>#VALUE!</v>
      </c>
      <c r="P124" s="97" t="e">
        <f>VLOOKUP($B124,вспомогат!$B$2:$E$161,4,0)*P$2+P$26</f>
        <v>#VALUE!</v>
      </c>
      <c r="Q124" s="97" t="e">
        <f>VLOOKUP($B124,вспомогат!$B$2:$E$161,4,0)*Q$2+Q$26</f>
        <v>#VALUE!</v>
      </c>
      <c r="R124" s="97" t="e">
        <f>VLOOKUP($B124,вспомогат!$B$2:$E$161,4,0)*R$2+R$26</f>
        <v>#VALUE!</v>
      </c>
      <c r="S124" s="97" t="e">
        <f>VLOOKUP($B124,вспомогат!$B$2:$E$161,4,0)*S$2+S$26</f>
        <v>#VALUE!</v>
      </c>
      <c r="T124" s="97" t="e">
        <f>VLOOKUP($B124,вспомогат!$B$2:$E$161,4,0)*T$2+T$26</f>
        <v>#VALUE!</v>
      </c>
      <c r="U124" s="97" t="e">
        <f>VLOOKUP($B124,вспомогат!$B$2:$E$161,4,0)*U$2+U$26</f>
        <v>#VALUE!</v>
      </c>
      <c r="V124" s="97" t="e">
        <f>VLOOKUP($B124,вспомогат!$B$2:$E$161,4,0)*V$2+V$26</f>
        <v>#VALUE!</v>
      </c>
      <c r="W124" s="97" t="e">
        <f>VLOOKUP($B124,вспомогат!$B$2:$E$161,4,0)*W$2+W$26</f>
        <v>#VALUE!</v>
      </c>
      <c r="X124" s="97" t="e">
        <f>VLOOKUP($B124,вспомогат!$B$2:$E$161,4,0)*X$2+X$26</f>
        <v>#VALUE!</v>
      </c>
      <c r="Y124" s="97" t="e">
        <f>VLOOKUP($B124,вспомогат!$B$2:$E$161,4,0)*Y$2+Y$26</f>
        <v>#VALUE!</v>
      </c>
      <c r="Z124" s="97" t="e">
        <f>VLOOKUP($B124,вспомогат!$B$2:$E$161,4,0)*Z$2+Z$26</f>
        <v>#VALUE!</v>
      </c>
    </row>
    <row r="125" spans="2:26">
      <c r="B125" s="121" t="s">
        <v>253</v>
      </c>
      <c r="C125" s="121" t="s">
        <v>22</v>
      </c>
      <c r="D125" s="15" t="s">
        <v>9</v>
      </c>
      <c r="E125" s="2"/>
      <c r="F125" s="2"/>
      <c r="G125" s="97">
        <f>VLOOKUP($B125,вспомогат!$B$2:$E$161,4,0)*G$2+G$67</f>
        <v>299.60000000000002</v>
      </c>
      <c r="H125" s="97">
        <f>VLOOKUP($B125,вспомогат!$B$2:$E$161,4,0)*H$2+H$67</f>
        <v>556.20000000000005</v>
      </c>
      <c r="I125" s="97">
        <f>VLOOKUP($B125,вспомогат!$B$2:$E$161,4,0)*I$2+I$67</f>
        <v>812.8</v>
      </c>
      <c r="J125" s="97">
        <f>VLOOKUP($B125,вспомогат!$B$2:$E$161,4,0)*J$2+J$67</f>
        <v>1069.4000000000001</v>
      </c>
      <c r="K125" s="97">
        <f>VLOOKUP($B125,вспомогат!$B$2:$E$161,4,0)*K$2+K$67</f>
        <v>1276</v>
      </c>
      <c r="L125" s="97">
        <f>VLOOKUP($B125,вспомогат!$B$2:$E$161,4,0)*L$2+L$67</f>
        <v>1532.6</v>
      </c>
      <c r="M125" s="97">
        <f>VLOOKUP($B125,вспомогат!$B$2:$E$161,4,0)*M$2+M$67</f>
        <v>1789.1999999999998</v>
      </c>
      <c r="N125" s="97">
        <f>VLOOKUP($B125,вспомогат!$B$2:$E$161,4,0)*N$2+N$67</f>
        <v>2045.8</v>
      </c>
      <c r="O125" s="97">
        <f>VLOOKUP($B125,вспомогат!$B$2:$E$161,4,0)*O$2+O$67</f>
        <v>2302.4</v>
      </c>
      <c r="P125" s="97">
        <f>VLOOKUP($B125,вспомогат!$B$2:$E$161,4,0)*P$2+P$67</f>
        <v>2559</v>
      </c>
      <c r="Q125" s="97">
        <f>VLOOKUP($B125,вспомогат!$B$2:$E$161,4,0)*Q$2+Q$67</f>
        <v>2765.6</v>
      </c>
      <c r="R125" s="97">
        <f>VLOOKUP($B125,вспомогат!$B$2:$E$161,4,0)*R$2+R$67</f>
        <v>3022.2</v>
      </c>
      <c r="S125" s="97">
        <f>VLOOKUP($B125,вспомогат!$B$2:$E$161,4,0)*S$2+S$67</f>
        <v>3278.8</v>
      </c>
      <c r="T125" s="97">
        <f>VLOOKUP($B125,вспомогат!$B$2:$E$161,4,0)*T$2+T$67</f>
        <v>3535.3999999999996</v>
      </c>
      <c r="U125" s="97">
        <f>VLOOKUP($B125,вспомогат!$B$2:$E$161,4,0)*U$2+U$67</f>
        <v>3792</v>
      </c>
      <c r="V125" s="97">
        <f>VLOOKUP($B125,вспомогат!$B$2:$E$161,4,0)*V$2+V$67</f>
        <v>4048.6</v>
      </c>
      <c r="W125" s="97">
        <f>VLOOKUP($B125,вспомогат!$B$2:$E$161,4,0)*W$2+W$67</f>
        <v>4305.2</v>
      </c>
      <c r="X125" s="97">
        <f>VLOOKUP($B125,вспомогат!$B$2:$E$161,4,0)*X$2+X$67</f>
        <v>4561.8</v>
      </c>
      <c r="Y125" s="97">
        <f>VLOOKUP($B125,вспомогат!$B$2:$E$161,4,0)*Y$2+Y$67</f>
        <v>4818.3999999999996</v>
      </c>
      <c r="Z125" s="97">
        <f>VLOOKUP($B125,вспомогат!$B$2:$E$161,4,0)*Z$2+Z$67</f>
        <v>5075</v>
      </c>
    </row>
    <row r="126" spans="2:26">
      <c r="B126" s="121" t="s">
        <v>254</v>
      </c>
      <c r="C126" s="88" t="s">
        <v>103</v>
      </c>
      <c r="D126" s="89" t="s">
        <v>13</v>
      </c>
      <c r="E126" s="2"/>
      <c r="F126" s="2"/>
      <c r="G126" s="97">
        <f>VLOOKUP($B126,вспомогат!$B$2:$E$161,4,0)*G$2+G$27</f>
        <v>199.5090909090909</v>
      </c>
      <c r="H126" s="97">
        <f>VLOOKUP($B126,вспомогат!$B$2:$E$161,4,0)*H$2+H$27</f>
        <v>356.0181818181818</v>
      </c>
      <c r="I126" s="97">
        <f>VLOOKUP($B126,вспомогат!$B$2:$E$161,4,0)*I$2+I$27</f>
        <v>512.5272727272727</v>
      </c>
      <c r="J126" s="97">
        <f>VLOOKUP($B126,вспомогат!$B$2:$E$161,4,0)*J$2+J$27</f>
        <v>669.0363636363636</v>
      </c>
      <c r="K126" s="97">
        <f>VLOOKUP($B126,вспомогат!$B$2:$E$161,4,0)*K$2+K$27</f>
        <v>775.5454545454545</v>
      </c>
      <c r="L126" s="97">
        <f>VLOOKUP($B126,вспомогат!$B$2:$E$161,4,0)*L$2+L$27</f>
        <v>932.0545454545454</v>
      </c>
      <c r="M126" s="97">
        <f>VLOOKUP($B126,вспомогат!$B$2:$E$161,4,0)*M$2+M$27</f>
        <v>1088.5636363636363</v>
      </c>
      <c r="N126" s="97">
        <f>VLOOKUP($B126,вспомогат!$B$2:$E$161,4,0)*N$2+N$27</f>
        <v>1245.0727272727272</v>
      </c>
      <c r="O126" s="97">
        <f>VLOOKUP($B126,вспомогат!$B$2:$E$161,4,0)*O$2+O$27</f>
        <v>1401.5818181818181</v>
      </c>
      <c r="P126" s="97">
        <f>VLOOKUP($B126,вспомогат!$B$2:$E$161,4,0)*P$2+P$27</f>
        <v>1558.090909090909</v>
      </c>
      <c r="Q126" s="97">
        <f>VLOOKUP($B126,вспомогат!$B$2:$E$161,4,0)*Q$2+Q$27</f>
        <v>1664.6</v>
      </c>
      <c r="R126" s="97">
        <f>VLOOKUP($B126,вспомогат!$B$2:$E$161,4,0)*R$2+R$27</f>
        <v>1821.1090909090908</v>
      </c>
      <c r="S126" s="97">
        <f>VLOOKUP($B126,вспомогат!$B$2:$E$161,4,0)*S$2+S$27</f>
        <v>1977.6181818181817</v>
      </c>
      <c r="T126" s="97">
        <f>VLOOKUP($B126,вспомогат!$B$2:$E$161,4,0)*T$2+T$27</f>
        <v>2134.1272727272726</v>
      </c>
      <c r="U126" s="97">
        <f>VLOOKUP($B126,вспомогат!$B$2:$E$161,4,0)*U$2+U$27</f>
        <v>2290.6363636363635</v>
      </c>
      <c r="V126" s="97">
        <f>VLOOKUP($B126,вспомогат!$B$2:$E$161,4,0)*V$2+V$27</f>
        <v>2447.1454545454544</v>
      </c>
      <c r="W126" s="97">
        <f>VLOOKUP($B126,вспомогат!$B$2:$E$161,4,0)*W$2+W$27</f>
        <v>2603.6545454545453</v>
      </c>
      <c r="X126" s="97">
        <f>VLOOKUP($B126,вспомогат!$B$2:$E$161,4,0)*X$2+X$27</f>
        <v>2760.1636363636362</v>
      </c>
      <c r="Y126" s="97">
        <f>VLOOKUP($B126,вспомогат!$B$2:$E$161,4,0)*Y$2+Y$27</f>
        <v>2916.6727272727271</v>
      </c>
      <c r="Z126" s="97">
        <f>VLOOKUP($B126,вспомогат!$B$2:$E$161,4,0)*Z$2+Z$27</f>
        <v>3073.181818181818</v>
      </c>
    </row>
    <row r="127" spans="2:26">
      <c r="B127" s="12" t="s">
        <v>255</v>
      </c>
      <c r="C127" s="88" t="s">
        <v>103</v>
      </c>
      <c r="D127" s="89" t="s">
        <v>13</v>
      </c>
      <c r="E127" s="2"/>
      <c r="F127" s="2"/>
      <c r="G127" s="97">
        <f>VLOOKUP($B127,вспомогат!$B$2:$E$161,4,0)*G$2+G$27</f>
        <v>215.5090909090909</v>
      </c>
      <c r="H127" s="97">
        <f>VLOOKUP($B127,вспомогат!$B$2:$E$161,4,0)*H$2+H$27</f>
        <v>388.0181818181818</v>
      </c>
      <c r="I127" s="97">
        <f>VLOOKUP($B127,вспомогат!$B$2:$E$161,4,0)*I$2+I$27</f>
        <v>560.5272727272727</v>
      </c>
      <c r="J127" s="97">
        <f>VLOOKUP($B127,вспомогат!$B$2:$E$161,4,0)*J$2+J$27</f>
        <v>733.0363636363636</v>
      </c>
      <c r="K127" s="97">
        <f>VLOOKUP($B127,вспомогат!$B$2:$E$161,4,0)*K$2+K$27</f>
        <v>855.5454545454545</v>
      </c>
      <c r="L127" s="97">
        <f>VLOOKUP($B127,вспомогат!$B$2:$E$161,4,0)*L$2+L$27</f>
        <v>1028.0545454545454</v>
      </c>
      <c r="M127" s="97">
        <f>VLOOKUP($B127,вспомогат!$B$2:$E$161,4,0)*M$2+M$27</f>
        <v>1200.5636363636363</v>
      </c>
      <c r="N127" s="97">
        <f>VLOOKUP($B127,вспомогат!$B$2:$E$161,4,0)*N$2+N$27</f>
        <v>1373.0727272727272</v>
      </c>
      <c r="O127" s="97">
        <f>VLOOKUP($B127,вспомогат!$B$2:$E$161,4,0)*O$2+O$27</f>
        <v>1545.5818181818181</v>
      </c>
      <c r="P127" s="97">
        <f>VLOOKUP($B127,вспомогат!$B$2:$E$161,4,0)*P$2+P$27</f>
        <v>1718.090909090909</v>
      </c>
      <c r="Q127" s="97">
        <f>VLOOKUP($B127,вспомогат!$B$2:$E$161,4,0)*Q$2+Q$27</f>
        <v>1840.6</v>
      </c>
      <c r="R127" s="97">
        <f>VLOOKUP($B127,вспомогат!$B$2:$E$161,4,0)*R$2+R$27</f>
        <v>2013.1090909090908</v>
      </c>
      <c r="S127" s="97">
        <f>VLOOKUP($B127,вспомогат!$B$2:$E$161,4,0)*S$2+S$27</f>
        <v>2185.6181818181817</v>
      </c>
      <c r="T127" s="97">
        <f>VLOOKUP($B127,вспомогат!$B$2:$E$161,4,0)*T$2+T$27</f>
        <v>2358.1272727272726</v>
      </c>
      <c r="U127" s="97">
        <f>VLOOKUP($B127,вспомогат!$B$2:$E$161,4,0)*U$2+U$27</f>
        <v>2530.6363636363635</v>
      </c>
      <c r="V127" s="97">
        <f>VLOOKUP($B127,вспомогат!$B$2:$E$161,4,0)*V$2+V$27</f>
        <v>2703.1454545454544</v>
      </c>
      <c r="W127" s="97">
        <f>VLOOKUP($B127,вспомогат!$B$2:$E$161,4,0)*W$2+W$27</f>
        <v>2875.6545454545453</v>
      </c>
      <c r="X127" s="97">
        <f>VLOOKUP($B127,вспомогат!$B$2:$E$161,4,0)*X$2+X$27</f>
        <v>3048.1636363636362</v>
      </c>
      <c r="Y127" s="97">
        <f>VLOOKUP($B127,вспомогат!$B$2:$E$161,4,0)*Y$2+Y$27</f>
        <v>3220.6727272727271</v>
      </c>
      <c r="Z127" s="97">
        <f>VLOOKUP($B127,вспомогат!$B$2:$E$161,4,0)*Z$2+Z$27</f>
        <v>3393.181818181818</v>
      </c>
    </row>
    <row r="128" spans="2:26">
      <c r="B128" s="121" t="s">
        <v>274</v>
      </c>
      <c r="C128" s="121" t="s">
        <v>197</v>
      </c>
      <c r="D128" s="89" t="s">
        <v>230</v>
      </c>
      <c r="E128" s="2"/>
      <c r="F128" s="2"/>
      <c r="G128" s="97" t="e">
        <f>VLOOKUP($B128,вспомогат!$B$2:$E$161,4,0)*G$2+G$26</f>
        <v>#VALUE!</v>
      </c>
      <c r="H128" s="97" t="e">
        <f>VLOOKUP($B128,вспомогат!$B$2:$E$161,4,0)*H$2+H$26</f>
        <v>#VALUE!</v>
      </c>
      <c r="I128" s="97" t="e">
        <f>VLOOKUP($B128,вспомогат!$B$2:$E$161,4,0)*I$2+I$26</f>
        <v>#VALUE!</v>
      </c>
      <c r="J128" s="97" t="e">
        <f>VLOOKUP($B128,вспомогат!$B$2:$E$161,4,0)*J$2+J$26</f>
        <v>#VALUE!</v>
      </c>
      <c r="K128" s="97" t="e">
        <f>VLOOKUP($B128,вспомогат!$B$2:$E$161,4,0)*K$2+K$26</f>
        <v>#VALUE!</v>
      </c>
      <c r="L128" s="97" t="e">
        <f>VLOOKUP($B128,вспомогат!$B$2:$E$161,4,0)*L$2+L$26</f>
        <v>#VALUE!</v>
      </c>
      <c r="M128" s="97" t="e">
        <f>VLOOKUP($B128,вспомогат!$B$2:$E$161,4,0)*M$2+M$26</f>
        <v>#VALUE!</v>
      </c>
      <c r="N128" s="97" t="e">
        <f>VLOOKUP($B128,вспомогат!$B$2:$E$161,4,0)*N$2+N$26</f>
        <v>#VALUE!</v>
      </c>
      <c r="O128" s="97" t="e">
        <f>VLOOKUP($B128,вспомогат!$B$2:$E$161,4,0)*O$2+O$26</f>
        <v>#VALUE!</v>
      </c>
      <c r="P128" s="97" t="e">
        <f>VLOOKUP($B128,вспомогат!$B$2:$E$161,4,0)*P$2+P$26</f>
        <v>#VALUE!</v>
      </c>
      <c r="Q128" s="97" t="e">
        <f>VLOOKUP($B128,вспомогат!$B$2:$E$161,4,0)*Q$2+Q$26</f>
        <v>#VALUE!</v>
      </c>
      <c r="R128" s="97" t="e">
        <f>VLOOKUP($B128,вспомогат!$B$2:$E$161,4,0)*R$2+R$26</f>
        <v>#VALUE!</v>
      </c>
      <c r="S128" s="97" t="e">
        <f>VLOOKUP($B128,вспомогат!$B$2:$E$161,4,0)*S$2+S$26</f>
        <v>#VALUE!</v>
      </c>
      <c r="T128" s="97" t="e">
        <f>VLOOKUP($B128,вспомогат!$B$2:$E$161,4,0)*T$2+T$26</f>
        <v>#VALUE!</v>
      </c>
      <c r="U128" s="97" t="e">
        <f>VLOOKUP($B128,вспомогат!$B$2:$E$161,4,0)*U$2+U$26</f>
        <v>#VALUE!</v>
      </c>
      <c r="V128" s="97" t="e">
        <f>VLOOKUP($B128,вспомогат!$B$2:$E$161,4,0)*V$2+V$26</f>
        <v>#VALUE!</v>
      </c>
      <c r="W128" s="97" t="e">
        <f>VLOOKUP($B128,вспомогат!$B$2:$E$161,4,0)*W$2+W$26</f>
        <v>#VALUE!</v>
      </c>
      <c r="X128" s="97" t="e">
        <f>VLOOKUP($B128,вспомогат!$B$2:$E$161,4,0)*X$2+X$26</f>
        <v>#VALUE!</v>
      </c>
      <c r="Y128" s="97" t="e">
        <f>VLOOKUP($B128,вспомогат!$B$2:$E$161,4,0)*Y$2+Y$26</f>
        <v>#VALUE!</v>
      </c>
      <c r="Z128" s="97" t="e">
        <f>VLOOKUP($B128,вспомогат!$B$2:$E$161,4,0)*Z$2+Z$26</f>
        <v>#VALUE!</v>
      </c>
    </row>
    <row r="129" spans="2:26">
      <c r="B129" s="121" t="s">
        <v>256</v>
      </c>
      <c r="C129" s="121" t="s">
        <v>22</v>
      </c>
      <c r="D129" s="89" t="s">
        <v>230</v>
      </c>
      <c r="E129" s="2"/>
      <c r="F129" s="2"/>
      <c r="G129" s="97" t="e">
        <f>VLOOKUP($B129,вспомогат!$B$2:$E$161,4,0)*G$2+G$26</f>
        <v>#VALUE!</v>
      </c>
      <c r="H129" s="97" t="e">
        <f>VLOOKUP($B129,вспомогат!$B$2:$E$161,4,0)*H$2+H$26</f>
        <v>#VALUE!</v>
      </c>
      <c r="I129" s="97" t="e">
        <f>VLOOKUP($B129,вспомогат!$B$2:$E$161,4,0)*I$2+I$26</f>
        <v>#VALUE!</v>
      </c>
      <c r="J129" s="97" t="e">
        <f>VLOOKUP($B129,вспомогат!$B$2:$E$161,4,0)*J$2+J$26</f>
        <v>#VALUE!</v>
      </c>
      <c r="K129" s="97" t="e">
        <f>VLOOKUP($B129,вспомогат!$B$2:$E$161,4,0)*K$2+K$26</f>
        <v>#VALUE!</v>
      </c>
      <c r="L129" s="97" t="e">
        <f>VLOOKUP($B129,вспомогат!$B$2:$E$161,4,0)*L$2+L$26</f>
        <v>#VALUE!</v>
      </c>
      <c r="M129" s="97" t="e">
        <f>VLOOKUP($B129,вспомогат!$B$2:$E$161,4,0)*M$2+M$26</f>
        <v>#VALUE!</v>
      </c>
      <c r="N129" s="97" t="e">
        <f>VLOOKUP($B129,вспомогат!$B$2:$E$161,4,0)*N$2+N$26</f>
        <v>#VALUE!</v>
      </c>
      <c r="O129" s="97" t="e">
        <f>VLOOKUP($B129,вспомогат!$B$2:$E$161,4,0)*O$2+O$26</f>
        <v>#VALUE!</v>
      </c>
      <c r="P129" s="97" t="e">
        <f>VLOOKUP($B129,вспомогат!$B$2:$E$161,4,0)*P$2+P$26</f>
        <v>#VALUE!</v>
      </c>
      <c r="Q129" s="97" t="e">
        <f>VLOOKUP($B129,вспомогат!$B$2:$E$161,4,0)*Q$2+Q$26</f>
        <v>#VALUE!</v>
      </c>
      <c r="R129" s="97" t="e">
        <f>VLOOKUP($B129,вспомогат!$B$2:$E$161,4,0)*R$2+R$26</f>
        <v>#VALUE!</v>
      </c>
      <c r="S129" s="97" t="e">
        <f>VLOOKUP($B129,вспомогат!$B$2:$E$161,4,0)*S$2+S$26</f>
        <v>#VALUE!</v>
      </c>
      <c r="T129" s="97" t="e">
        <f>VLOOKUP($B129,вспомогат!$B$2:$E$161,4,0)*T$2+T$26</f>
        <v>#VALUE!</v>
      </c>
      <c r="U129" s="97" t="e">
        <f>VLOOKUP($B129,вспомогат!$B$2:$E$161,4,0)*U$2+U$26</f>
        <v>#VALUE!</v>
      </c>
      <c r="V129" s="97" t="e">
        <f>VLOOKUP($B129,вспомогат!$B$2:$E$161,4,0)*V$2+V$26</f>
        <v>#VALUE!</v>
      </c>
      <c r="W129" s="97" t="e">
        <f>VLOOKUP($B129,вспомогат!$B$2:$E$161,4,0)*W$2+W$26</f>
        <v>#VALUE!</v>
      </c>
      <c r="X129" s="97" t="e">
        <f>VLOOKUP($B129,вспомогат!$B$2:$E$161,4,0)*X$2+X$26</f>
        <v>#VALUE!</v>
      </c>
      <c r="Y129" s="97" t="e">
        <f>VLOOKUP($B129,вспомогат!$B$2:$E$161,4,0)*Y$2+Y$26</f>
        <v>#VALUE!</v>
      </c>
      <c r="Z129" s="97" t="e">
        <f>VLOOKUP($B129,вспомогат!$B$2:$E$161,4,0)*Z$2+Z$26</f>
        <v>#VALUE!</v>
      </c>
    </row>
    <row r="130" spans="2:26">
      <c r="B130" s="121" t="s">
        <v>275</v>
      </c>
      <c r="C130" s="121" t="s">
        <v>197</v>
      </c>
      <c r="D130" s="89" t="s">
        <v>230</v>
      </c>
      <c r="E130" s="2"/>
      <c r="F130" s="2"/>
      <c r="G130" s="97" t="e">
        <f>VLOOKUP($B130,вспомогат!$B$2:$E$161,4,0)*G$2+G$26</f>
        <v>#VALUE!</v>
      </c>
      <c r="H130" s="97" t="e">
        <f>VLOOKUP($B130,вспомогат!$B$2:$E$161,4,0)*H$2+H$26</f>
        <v>#VALUE!</v>
      </c>
      <c r="I130" s="97" t="e">
        <f>VLOOKUP($B130,вспомогат!$B$2:$E$161,4,0)*I$2+I$26</f>
        <v>#VALUE!</v>
      </c>
      <c r="J130" s="97" t="e">
        <f>VLOOKUP($B130,вспомогат!$B$2:$E$161,4,0)*J$2+J$26</f>
        <v>#VALUE!</v>
      </c>
      <c r="K130" s="97" t="e">
        <f>VLOOKUP($B130,вспомогат!$B$2:$E$161,4,0)*K$2+K$26</f>
        <v>#VALUE!</v>
      </c>
      <c r="L130" s="97" t="e">
        <f>VLOOKUP($B130,вспомогат!$B$2:$E$161,4,0)*L$2+L$26</f>
        <v>#VALUE!</v>
      </c>
      <c r="M130" s="97" t="e">
        <f>VLOOKUP($B130,вспомогат!$B$2:$E$161,4,0)*M$2+M$26</f>
        <v>#VALUE!</v>
      </c>
      <c r="N130" s="97" t="e">
        <f>VLOOKUP($B130,вспомогат!$B$2:$E$161,4,0)*N$2+N$26</f>
        <v>#VALUE!</v>
      </c>
      <c r="O130" s="97" t="e">
        <f>VLOOKUP($B130,вспомогат!$B$2:$E$161,4,0)*O$2+O$26</f>
        <v>#VALUE!</v>
      </c>
      <c r="P130" s="97" t="e">
        <f>VLOOKUP($B130,вспомогат!$B$2:$E$161,4,0)*P$2+P$26</f>
        <v>#VALUE!</v>
      </c>
      <c r="Q130" s="97" t="e">
        <f>VLOOKUP($B130,вспомогат!$B$2:$E$161,4,0)*Q$2+Q$26</f>
        <v>#VALUE!</v>
      </c>
      <c r="R130" s="97" t="e">
        <f>VLOOKUP($B130,вспомогат!$B$2:$E$161,4,0)*R$2+R$26</f>
        <v>#VALUE!</v>
      </c>
      <c r="S130" s="97" t="e">
        <f>VLOOKUP($B130,вспомогат!$B$2:$E$161,4,0)*S$2+S$26</f>
        <v>#VALUE!</v>
      </c>
      <c r="T130" s="97" t="e">
        <f>VLOOKUP($B130,вспомогат!$B$2:$E$161,4,0)*T$2+T$26</f>
        <v>#VALUE!</v>
      </c>
      <c r="U130" s="97" t="e">
        <f>VLOOKUP($B130,вспомогат!$B$2:$E$161,4,0)*U$2+U$26</f>
        <v>#VALUE!</v>
      </c>
      <c r="V130" s="97" t="e">
        <f>VLOOKUP($B130,вспомогат!$B$2:$E$161,4,0)*V$2+V$26</f>
        <v>#VALUE!</v>
      </c>
      <c r="W130" s="97" t="e">
        <f>VLOOKUP($B130,вспомогат!$B$2:$E$161,4,0)*W$2+W$26</f>
        <v>#VALUE!</v>
      </c>
      <c r="X130" s="97" t="e">
        <f>VLOOKUP($B130,вспомогат!$B$2:$E$161,4,0)*X$2+X$26</f>
        <v>#VALUE!</v>
      </c>
      <c r="Y130" s="97" t="e">
        <f>VLOOKUP($B130,вспомогат!$B$2:$E$161,4,0)*Y$2+Y$26</f>
        <v>#VALUE!</v>
      </c>
      <c r="Z130" s="97" t="e">
        <f>VLOOKUP($B130,вспомогат!$B$2:$E$161,4,0)*Z$2+Z$26</f>
        <v>#VALUE!</v>
      </c>
    </row>
    <row r="131" spans="2:26">
      <c r="B131" s="121" t="s">
        <v>276</v>
      </c>
      <c r="C131" s="121" t="s">
        <v>8</v>
      </c>
      <c r="D131" s="89" t="s">
        <v>230</v>
      </c>
      <c r="E131" s="2"/>
      <c r="F131" s="2"/>
      <c r="G131" s="97" t="e">
        <f>VLOOKUP($B131,вспомогат!$B$2:$E$161,4,0)*G$2+G$26</f>
        <v>#VALUE!</v>
      </c>
      <c r="H131" s="97" t="e">
        <f>VLOOKUP($B131,вспомогат!$B$2:$E$161,4,0)*H$2+H$26</f>
        <v>#VALUE!</v>
      </c>
      <c r="I131" s="97" t="e">
        <f>VLOOKUP($B131,вспомогат!$B$2:$E$161,4,0)*I$2+I$26</f>
        <v>#VALUE!</v>
      </c>
      <c r="J131" s="97" t="e">
        <f>VLOOKUP($B131,вспомогат!$B$2:$E$161,4,0)*J$2+J$26</f>
        <v>#VALUE!</v>
      </c>
      <c r="K131" s="97" t="e">
        <f>VLOOKUP($B131,вспомогат!$B$2:$E$161,4,0)*K$2+K$26</f>
        <v>#VALUE!</v>
      </c>
      <c r="L131" s="97" t="e">
        <f>VLOOKUP($B131,вспомогат!$B$2:$E$161,4,0)*L$2+L$26</f>
        <v>#VALUE!</v>
      </c>
      <c r="M131" s="97" t="e">
        <f>VLOOKUP($B131,вспомогат!$B$2:$E$161,4,0)*M$2+M$26</f>
        <v>#VALUE!</v>
      </c>
      <c r="N131" s="97" t="e">
        <f>VLOOKUP($B131,вспомогат!$B$2:$E$161,4,0)*N$2+N$26</f>
        <v>#VALUE!</v>
      </c>
      <c r="O131" s="97" t="e">
        <f>VLOOKUP($B131,вспомогат!$B$2:$E$161,4,0)*O$2+O$26</f>
        <v>#VALUE!</v>
      </c>
      <c r="P131" s="97" t="e">
        <f>VLOOKUP($B131,вспомогат!$B$2:$E$161,4,0)*P$2+P$26</f>
        <v>#VALUE!</v>
      </c>
      <c r="Q131" s="97" t="e">
        <f>VLOOKUP($B131,вспомогат!$B$2:$E$161,4,0)*Q$2+Q$26</f>
        <v>#VALUE!</v>
      </c>
      <c r="R131" s="97" t="e">
        <f>VLOOKUP($B131,вспомогат!$B$2:$E$161,4,0)*R$2+R$26</f>
        <v>#VALUE!</v>
      </c>
      <c r="S131" s="97" t="e">
        <f>VLOOKUP($B131,вспомогат!$B$2:$E$161,4,0)*S$2+S$26</f>
        <v>#VALUE!</v>
      </c>
      <c r="T131" s="97" t="e">
        <f>VLOOKUP($B131,вспомогат!$B$2:$E$161,4,0)*T$2+T$26</f>
        <v>#VALUE!</v>
      </c>
      <c r="U131" s="97" t="e">
        <f>VLOOKUP($B131,вспомогат!$B$2:$E$161,4,0)*U$2+U$26</f>
        <v>#VALUE!</v>
      </c>
      <c r="V131" s="97" t="e">
        <f>VLOOKUP($B131,вспомогат!$B$2:$E$161,4,0)*V$2+V$26</f>
        <v>#VALUE!</v>
      </c>
      <c r="W131" s="97" t="e">
        <f>VLOOKUP($B131,вспомогат!$B$2:$E$161,4,0)*W$2+W$26</f>
        <v>#VALUE!</v>
      </c>
      <c r="X131" s="97" t="e">
        <f>VLOOKUP($B131,вспомогат!$B$2:$E$161,4,0)*X$2+X$26</f>
        <v>#VALUE!</v>
      </c>
      <c r="Y131" s="97" t="e">
        <f>VLOOKUP($B131,вспомогат!$B$2:$E$161,4,0)*Y$2+Y$26</f>
        <v>#VALUE!</v>
      </c>
      <c r="Z131" s="97" t="e">
        <f>VLOOKUP($B131,вспомогат!$B$2:$E$161,4,0)*Z$2+Z$26</f>
        <v>#VALUE!</v>
      </c>
    </row>
    <row r="132" spans="2:26">
      <c r="B132" s="121" t="s">
        <v>277</v>
      </c>
      <c r="C132" s="121" t="s">
        <v>197</v>
      </c>
      <c r="D132" s="89" t="s">
        <v>230</v>
      </c>
      <c r="E132" s="2"/>
      <c r="F132" s="2"/>
      <c r="G132" s="97" t="e">
        <f>VLOOKUP($B132,вспомогат!$B$2:$E$161,4,0)*G$2+G$26</f>
        <v>#VALUE!</v>
      </c>
      <c r="H132" s="97" t="e">
        <f>VLOOKUP($B132,вспомогат!$B$2:$E$161,4,0)*H$2+H$26</f>
        <v>#VALUE!</v>
      </c>
      <c r="I132" s="97" t="e">
        <f>VLOOKUP($B132,вспомогат!$B$2:$E$161,4,0)*I$2+I$26</f>
        <v>#VALUE!</v>
      </c>
      <c r="J132" s="97" t="e">
        <f>VLOOKUP($B132,вспомогат!$B$2:$E$161,4,0)*J$2+J$26</f>
        <v>#VALUE!</v>
      </c>
      <c r="K132" s="97" t="e">
        <f>VLOOKUP($B132,вспомогат!$B$2:$E$161,4,0)*K$2+K$26</f>
        <v>#VALUE!</v>
      </c>
      <c r="L132" s="97" t="e">
        <f>VLOOKUP($B132,вспомогат!$B$2:$E$161,4,0)*L$2+L$26</f>
        <v>#VALUE!</v>
      </c>
      <c r="M132" s="97" t="e">
        <f>VLOOKUP($B132,вспомогат!$B$2:$E$161,4,0)*M$2+M$26</f>
        <v>#VALUE!</v>
      </c>
      <c r="N132" s="97" t="e">
        <f>VLOOKUP($B132,вспомогат!$B$2:$E$161,4,0)*N$2+N$26</f>
        <v>#VALUE!</v>
      </c>
      <c r="O132" s="97" t="e">
        <f>VLOOKUP($B132,вспомогат!$B$2:$E$161,4,0)*O$2+O$26</f>
        <v>#VALUE!</v>
      </c>
      <c r="P132" s="97" t="e">
        <f>VLOOKUP($B132,вспомогат!$B$2:$E$161,4,0)*P$2+P$26</f>
        <v>#VALUE!</v>
      </c>
      <c r="Q132" s="97" t="e">
        <f>VLOOKUP($B132,вспомогат!$B$2:$E$161,4,0)*Q$2+Q$26</f>
        <v>#VALUE!</v>
      </c>
      <c r="R132" s="97" t="e">
        <f>VLOOKUP($B132,вспомогат!$B$2:$E$161,4,0)*R$2+R$26</f>
        <v>#VALUE!</v>
      </c>
      <c r="S132" s="97" t="e">
        <f>VLOOKUP($B132,вспомогат!$B$2:$E$161,4,0)*S$2+S$26</f>
        <v>#VALUE!</v>
      </c>
      <c r="T132" s="97" t="e">
        <f>VLOOKUP($B132,вспомогат!$B$2:$E$161,4,0)*T$2+T$26</f>
        <v>#VALUE!</v>
      </c>
      <c r="U132" s="97" t="e">
        <f>VLOOKUP($B132,вспомогат!$B$2:$E$161,4,0)*U$2+U$26</f>
        <v>#VALUE!</v>
      </c>
      <c r="V132" s="97" t="e">
        <f>VLOOKUP($B132,вспомогат!$B$2:$E$161,4,0)*V$2+V$26</f>
        <v>#VALUE!</v>
      </c>
      <c r="W132" s="97" t="e">
        <f>VLOOKUP($B132,вспомогат!$B$2:$E$161,4,0)*W$2+W$26</f>
        <v>#VALUE!</v>
      </c>
      <c r="X132" s="97" t="e">
        <f>VLOOKUP($B132,вспомогат!$B$2:$E$161,4,0)*X$2+X$26</f>
        <v>#VALUE!</v>
      </c>
      <c r="Y132" s="97" t="e">
        <f>VLOOKUP($B132,вспомогат!$B$2:$E$161,4,0)*Y$2+Y$26</f>
        <v>#VALUE!</v>
      </c>
      <c r="Z132" s="97" t="e">
        <f>VLOOKUP($B132,вспомогат!$B$2:$E$161,4,0)*Z$2+Z$26</f>
        <v>#VALUE!</v>
      </c>
    </row>
    <row r="133" spans="2:26">
      <c r="B133" s="121" t="s">
        <v>257</v>
      </c>
      <c r="C133" s="88" t="s">
        <v>103</v>
      </c>
      <c r="D133" s="89" t="s">
        <v>230</v>
      </c>
      <c r="E133" s="2"/>
      <c r="F133" s="2"/>
      <c r="G133" s="97" t="e">
        <f>VLOOKUP($B133,вспомогат!$B$2:$E$161,4,0)*G$2+G$26</f>
        <v>#VALUE!</v>
      </c>
      <c r="H133" s="97" t="e">
        <f>VLOOKUP($B133,вспомогат!$B$2:$E$161,4,0)*H$2+H$26</f>
        <v>#VALUE!</v>
      </c>
      <c r="I133" s="97" t="e">
        <f>VLOOKUP($B133,вспомогат!$B$2:$E$161,4,0)*I$2+I$26</f>
        <v>#VALUE!</v>
      </c>
      <c r="J133" s="97" t="e">
        <f>VLOOKUP($B133,вспомогат!$B$2:$E$161,4,0)*J$2+J$26</f>
        <v>#VALUE!</v>
      </c>
      <c r="K133" s="97" t="e">
        <f>VLOOKUP($B133,вспомогат!$B$2:$E$161,4,0)*K$2+K$26</f>
        <v>#VALUE!</v>
      </c>
      <c r="L133" s="97" t="e">
        <f>VLOOKUP($B133,вспомогат!$B$2:$E$161,4,0)*L$2+L$26</f>
        <v>#VALUE!</v>
      </c>
      <c r="M133" s="97" t="e">
        <f>VLOOKUP($B133,вспомогат!$B$2:$E$161,4,0)*M$2+M$26</f>
        <v>#VALUE!</v>
      </c>
      <c r="N133" s="97" t="e">
        <f>VLOOKUP($B133,вспомогат!$B$2:$E$161,4,0)*N$2+N$26</f>
        <v>#VALUE!</v>
      </c>
      <c r="O133" s="97" t="e">
        <f>VLOOKUP($B133,вспомогат!$B$2:$E$161,4,0)*O$2+O$26</f>
        <v>#VALUE!</v>
      </c>
      <c r="P133" s="97" t="e">
        <f>VLOOKUP($B133,вспомогат!$B$2:$E$161,4,0)*P$2+P$26</f>
        <v>#VALUE!</v>
      </c>
      <c r="Q133" s="97" t="e">
        <f>VLOOKUP($B133,вспомогат!$B$2:$E$161,4,0)*Q$2+Q$26</f>
        <v>#VALUE!</v>
      </c>
      <c r="R133" s="97" t="e">
        <f>VLOOKUP($B133,вспомогат!$B$2:$E$161,4,0)*R$2+R$26</f>
        <v>#VALUE!</v>
      </c>
      <c r="S133" s="97" t="e">
        <f>VLOOKUP($B133,вспомогат!$B$2:$E$161,4,0)*S$2+S$26</f>
        <v>#VALUE!</v>
      </c>
      <c r="T133" s="97" t="e">
        <f>VLOOKUP($B133,вспомогат!$B$2:$E$161,4,0)*T$2+T$26</f>
        <v>#VALUE!</v>
      </c>
      <c r="U133" s="97" t="e">
        <f>VLOOKUP($B133,вспомогат!$B$2:$E$161,4,0)*U$2+U$26</f>
        <v>#VALUE!</v>
      </c>
      <c r="V133" s="97" t="e">
        <f>VLOOKUP($B133,вспомогат!$B$2:$E$161,4,0)*V$2+V$26</f>
        <v>#VALUE!</v>
      </c>
      <c r="W133" s="97" t="e">
        <f>VLOOKUP($B133,вспомогат!$B$2:$E$161,4,0)*W$2+W$26</f>
        <v>#VALUE!</v>
      </c>
      <c r="X133" s="97" t="e">
        <f>VLOOKUP($B133,вспомогат!$B$2:$E$161,4,0)*X$2+X$26</f>
        <v>#VALUE!</v>
      </c>
      <c r="Y133" s="97" t="e">
        <f>VLOOKUP($B133,вспомогат!$B$2:$E$161,4,0)*Y$2+Y$26</f>
        <v>#VALUE!</v>
      </c>
      <c r="Z133" s="97" t="e">
        <f>VLOOKUP($B133,вспомогат!$B$2:$E$161,4,0)*Z$2+Z$26</f>
        <v>#VALUE!</v>
      </c>
    </row>
    <row r="134" spans="2:26">
      <c r="B134" s="121" t="s">
        <v>258</v>
      </c>
      <c r="C134" s="121" t="s">
        <v>22</v>
      </c>
      <c r="D134" s="89" t="s">
        <v>230</v>
      </c>
      <c r="E134" s="2"/>
      <c r="F134" s="2"/>
      <c r="G134" s="97" t="e">
        <f>VLOOKUP($B134,вспомогат!$B$2:$E$161,4,0)*G$2+G$26</f>
        <v>#VALUE!</v>
      </c>
      <c r="H134" s="97" t="e">
        <f>VLOOKUP($B134,вспомогат!$B$2:$E$161,4,0)*H$2+H$26</f>
        <v>#VALUE!</v>
      </c>
      <c r="I134" s="97" t="e">
        <f>VLOOKUP($B134,вспомогат!$B$2:$E$161,4,0)*I$2+I$26</f>
        <v>#VALUE!</v>
      </c>
      <c r="J134" s="97" t="e">
        <f>VLOOKUP($B134,вспомогат!$B$2:$E$161,4,0)*J$2+J$26</f>
        <v>#VALUE!</v>
      </c>
      <c r="K134" s="97" t="e">
        <f>VLOOKUP($B134,вспомогат!$B$2:$E$161,4,0)*K$2+K$26</f>
        <v>#VALUE!</v>
      </c>
      <c r="L134" s="97" t="e">
        <f>VLOOKUP($B134,вспомогат!$B$2:$E$161,4,0)*L$2+L$26</f>
        <v>#VALUE!</v>
      </c>
      <c r="M134" s="97" t="e">
        <f>VLOOKUP($B134,вспомогат!$B$2:$E$161,4,0)*M$2+M$26</f>
        <v>#VALUE!</v>
      </c>
      <c r="N134" s="97" t="e">
        <f>VLOOKUP($B134,вспомогат!$B$2:$E$161,4,0)*N$2+N$26</f>
        <v>#VALUE!</v>
      </c>
      <c r="O134" s="97" t="e">
        <f>VLOOKUP($B134,вспомогат!$B$2:$E$161,4,0)*O$2+O$26</f>
        <v>#VALUE!</v>
      </c>
      <c r="P134" s="97" t="e">
        <f>VLOOKUP($B134,вспомогат!$B$2:$E$161,4,0)*P$2+P$26</f>
        <v>#VALUE!</v>
      </c>
      <c r="Q134" s="97" t="e">
        <f>VLOOKUP($B134,вспомогат!$B$2:$E$161,4,0)*Q$2+Q$26</f>
        <v>#VALUE!</v>
      </c>
      <c r="R134" s="97" t="e">
        <f>VLOOKUP($B134,вспомогат!$B$2:$E$161,4,0)*R$2+R$26</f>
        <v>#VALUE!</v>
      </c>
      <c r="S134" s="97" t="e">
        <f>VLOOKUP($B134,вспомогат!$B$2:$E$161,4,0)*S$2+S$26</f>
        <v>#VALUE!</v>
      </c>
      <c r="T134" s="97" t="e">
        <f>VLOOKUP($B134,вспомогат!$B$2:$E$161,4,0)*T$2+T$26</f>
        <v>#VALUE!</v>
      </c>
      <c r="U134" s="97" t="e">
        <f>VLOOKUP($B134,вспомогат!$B$2:$E$161,4,0)*U$2+U$26</f>
        <v>#VALUE!</v>
      </c>
      <c r="V134" s="97" t="e">
        <f>VLOOKUP($B134,вспомогат!$B$2:$E$161,4,0)*V$2+V$26</f>
        <v>#VALUE!</v>
      </c>
      <c r="W134" s="97" t="e">
        <f>VLOOKUP($B134,вспомогат!$B$2:$E$161,4,0)*W$2+W$26</f>
        <v>#VALUE!</v>
      </c>
      <c r="X134" s="97" t="e">
        <f>VLOOKUP($B134,вспомогат!$B$2:$E$161,4,0)*X$2+X$26</f>
        <v>#VALUE!</v>
      </c>
      <c r="Y134" s="97" t="e">
        <f>VLOOKUP($B134,вспомогат!$B$2:$E$161,4,0)*Y$2+Y$26</f>
        <v>#VALUE!</v>
      </c>
      <c r="Z134" s="97" t="e">
        <f>VLOOKUP($B134,вспомогат!$B$2:$E$161,4,0)*Z$2+Z$26</f>
        <v>#VALUE!</v>
      </c>
    </row>
    <row r="135" spans="2:26">
      <c r="B135" s="121" t="s">
        <v>278</v>
      </c>
      <c r="C135" s="121" t="s">
        <v>197</v>
      </c>
      <c r="D135" s="89" t="s">
        <v>230</v>
      </c>
      <c r="E135" s="2"/>
      <c r="F135" s="2"/>
      <c r="G135" s="97" t="e">
        <f>VLOOKUP($B135,вспомогат!$B$2:$E$161,4,0)*G$2+G$26</f>
        <v>#VALUE!</v>
      </c>
      <c r="H135" s="97" t="e">
        <f>VLOOKUP($B135,вспомогат!$B$2:$E$161,4,0)*H$2+H$26</f>
        <v>#VALUE!</v>
      </c>
      <c r="I135" s="97" t="e">
        <f>VLOOKUP($B135,вспомогат!$B$2:$E$161,4,0)*I$2+I$26</f>
        <v>#VALUE!</v>
      </c>
      <c r="J135" s="97" t="e">
        <f>VLOOKUP($B135,вспомогат!$B$2:$E$161,4,0)*J$2+J$26</f>
        <v>#VALUE!</v>
      </c>
      <c r="K135" s="97" t="e">
        <f>VLOOKUP($B135,вспомогат!$B$2:$E$161,4,0)*K$2+K$26</f>
        <v>#VALUE!</v>
      </c>
      <c r="L135" s="97" t="e">
        <f>VLOOKUP($B135,вспомогат!$B$2:$E$161,4,0)*L$2+L$26</f>
        <v>#VALUE!</v>
      </c>
      <c r="M135" s="97" t="e">
        <f>VLOOKUP($B135,вспомогат!$B$2:$E$161,4,0)*M$2+M$26</f>
        <v>#VALUE!</v>
      </c>
      <c r="N135" s="97" t="e">
        <f>VLOOKUP($B135,вспомогат!$B$2:$E$161,4,0)*N$2+N$26</f>
        <v>#VALUE!</v>
      </c>
      <c r="O135" s="97" t="e">
        <f>VLOOKUP($B135,вспомогат!$B$2:$E$161,4,0)*O$2+O$26</f>
        <v>#VALUE!</v>
      </c>
      <c r="P135" s="97" t="e">
        <f>VLOOKUP($B135,вспомогат!$B$2:$E$161,4,0)*P$2+P$26</f>
        <v>#VALUE!</v>
      </c>
      <c r="Q135" s="97" t="e">
        <f>VLOOKUP($B135,вспомогат!$B$2:$E$161,4,0)*Q$2+Q$26</f>
        <v>#VALUE!</v>
      </c>
      <c r="R135" s="97" t="e">
        <f>VLOOKUP($B135,вспомогат!$B$2:$E$161,4,0)*R$2+R$26</f>
        <v>#VALUE!</v>
      </c>
      <c r="S135" s="97" t="e">
        <f>VLOOKUP($B135,вспомогат!$B$2:$E$161,4,0)*S$2+S$26</f>
        <v>#VALUE!</v>
      </c>
      <c r="T135" s="97" t="e">
        <f>VLOOKUP($B135,вспомогат!$B$2:$E$161,4,0)*T$2+T$26</f>
        <v>#VALUE!</v>
      </c>
      <c r="U135" s="97" t="e">
        <f>VLOOKUP($B135,вспомогат!$B$2:$E$161,4,0)*U$2+U$26</f>
        <v>#VALUE!</v>
      </c>
      <c r="V135" s="97" t="e">
        <f>VLOOKUP($B135,вспомогат!$B$2:$E$161,4,0)*V$2+V$26</f>
        <v>#VALUE!</v>
      </c>
      <c r="W135" s="97" t="e">
        <f>VLOOKUP($B135,вспомогат!$B$2:$E$161,4,0)*W$2+W$26</f>
        <v>#VALUE!</v>
      </c>
      <c r="X135" s="97" t="e">
        <f>VLOOKUP($B135,вспомогат!$B$2:$E$161,4,0)*X$2+X$26</f>
        <v>#VALUE!</v>
      </c>
      <c r="Y135" s="97" t="e">
        <f>VLOOKUP($B135,вспомогат!$B$2:$E$161,4,0)*Y$2+Y$26</f>
        <v>#VALUE!</v>
      </c>
      <c r="Z135" s="97" t="e">
        <f>VLOOKUP($B135,вспомогат!$B$2:$E$161,4,0)*Z$2+Z$26</f>
        <v>#VALUE!</v>
      </c>
    </row>
    <row r="136" spans="2:26">
      <c r="B136" s="121" t="s">
        <v>259</v>
      </c>
      <c r="C136" s="88" t="s">
        <v>103</v>
      </c>
      <c r="D136" s="89" t="s">
        <v>13</v>
      </c>
      <c r="E136" s="2"/>
      <c r="F136" s="2"/>
      <c r="G136" s="97">
        <f>VLOOKUP($B136,вспомогат!$B$2:$E$161,4,0)*G$2+G$27</f>
        <v>187.5090909090909</v>
      </c>
      <c r="H136" s="97">
        <f>VLOOKUP($B136,вспомогат!$B$2:$E$161,4,0)*H$2+H$27</f>
        <v>332.0181818181818</v>
      </c>
      <c r="I136" s="97">
        <f>VLOOKUP($B136,вспомогат!$B$2:$E$161,4,0)*I$2+I$27</f>
        <v>476.5272727272727</v>
      </c>
      <c r="J136" s="97">
        <f>VLOOKUP($B136,вспомогат!$B$2:$E$161,4,0)*J$2+J$27</f>
        <v>621.0363636363636</v>
      </c>
      <c r="K136" s="97">
        <f>VLOOKUP($B136,вспомогат!$B$2:$E$161,4,0)*K$2+K$27</f>
        <v>715.5454545454545</v>
      </c>
      <c r="L136" s="97">
        <f>VLOOKUP($B136,вспомогат!$B$2:$E$161,4,0)*L$2+L$27</f>
        <v>860.0545454545454</v>
      </c>
      <c r="M136" s="97">
        <f>VLOOKUP($B136,вспомогат!$B$2:$E$161,4,0)*M$2+M$27</f>
        <v>1004.5636363636363</v>
      </c>
      <c r="N136" s="97">
        <f>VLOOKUP($B136,вспомогат!$B$2:$E$161,4,0)*N$2+N$27</f>
        <v>1149.0727272727272</v>
      </c>
      <c r="O136" s="97">
        <f>VLOOKUP($B136,вспомогат!$B$2:$E$161,4,0)*O$2+O$27</f>
        <v>1293.5818181818181</v>
      </c>
      <c r="P136" s="97">
        <f>VLOOKUP($B136,вспомогат!$B$2:$E$161,4,0)*P$2+P$27</f>
        <v>1438.090909090909</v>
      </c>
      <c r="Q136" s="97">
        <f>VLOOKUP($B136,вспомогат!$B$2:$E$161,4,0)*Q$2+Q$27</f>
        <v>1532.6</v>
      </c>
      <c r="R136" s="97">
        <f>VLOOKUP($B136,вспомогат!$B$2:$E$161,4,0)*R$2+R$27</f>
        <v>1677.1090909090908</v>
      </c>
      <c r="S136" s="97">
        <f>VLOOKUP($B136,вспомогат!$B$2:$E$161,4,0)*S$2+S$27</f>
        <v>1821.6181818181817</v>
      </c>
      <c r="T136" s="97">
        <f>VLOOKUP($B136,вспомогат!$B$2:$E$161,4,0)*T$2+T$27</f>
        <v>1966.1272727272726</v>
      </c>
      <c r="U136" s="97">
        <f>VLOOKUP($B136,вспомогат!$B$2:$E$161,4,0)*U$2+U$27</f>
        <v>2110.6363636363635</v>
      </c>
      <c r="V136" s="97">
        <f>VLOOKUP($B136,вспомогат!$B$2:$E$161,4,0)*V$2+V$27</f>
        <v>2255.1454545454544</v>
      </c>
      <c r="W136" s="97">
        <f>VLOOKUP($B136,вспомогат!$B$2:$E$161,4,0)*W$2+W$27</f>
        <v>2399.6545454545453</v>
      </c>
      <c r="X136" s="97">
        <f>VLOOKUP($B136,вспомогат!$B$2:$E$161,4,0)*X$2+X$27</f>
        <v>2544.1636363636362</v>
      </c>
      <c r="Y136" s="97">
        <f>VLOOKUP($B136,вспомогат!$B$2:$E$161,4,0)*Y$2+Y$27</f>
        <v>2688.6727272727271</v>
      </c>
      <c r="Z136" s="97">
        <f>VLOOKUP($B136,вспомогат!$B$2:$E$161,4,0)*Z$2+Z$27</f>
        <v>2833.181818181818</v>
      </c>
    </row>
    <row r="137" spans="2:26">
      <c r="B137" s="121" t="s">
        <v>260</v>
      </c>
      <c r="C137" s="121" t="s">
        <v>22</v>
      </c>
      <c r="D137" s="89" t="s">
        <v>230</v>
      </c>
      <c r="E137" s="2"/>
      <c r="F137" s="2"/>
      <c r="G137" s="97" t="e">
        <f>VLOOKUP($B137,вспомогат!$B$2:$E$161,4,0)*G$2+G$26</f>
        <v>#VALUE!</v>
      </c>
      <c r="H137" s="97" t="e">
        <f>VLOOKUP($B137,вспомогат!$B$2:$E$161,4,0)*H$2+H$26</f>
        <v>#VALUE!</v>
      </c>
      <c r="I137" s="97" t="e">
        <f>VLOOKUP($B137,вспомогат!$B$2:$E$161,4,0)*I$2+I$26</f>
        <v>#VALUE!</v>
      </c>
      <c r="J137" s="97" t="e">
        <f>VLOOKUP($B137,вспомогат!$B$2:$E$161,4,0)*J$2+J$26</f>
        <v>#VALUE!</v>
      </c>
      <c r="K137" s="97" t="e">
        <f>VLOOKUP($B137,вспомогат!$B$2:$E$161,4,0)*K$2+K$26</f>
        <v>#VALUE!</v>
      </c>
      <c r="L137" s="97" t="e">
        <f>VLOOKUP($B137,вспомогат!$B$2:$E$161,4,0)*L$2+L$26</f>
        <v>#VALUE!</v>
      </c>
      <c r="M137" s="97" t="e">
        <f>VLOOKUP($B137,вспомогат!$B$2:$E$161,4,0)*M$2+M$26</f>
        <v>#VALUE!</v>
      </c>
      <c r="N137" s="97" t="e">
        <f>VLOOKUP($B137,вспомогат!$B$2:$E$161,4,0)*N$2+N$26</f>
        <v>#VALUE!</v>
      </c>
      <c r="O137" s="97" t="e">
        <f>VLOOKUP($B137,вспомогат!$B$2:$E$161,4,0)*O$2+O$26</f>
        <v>#VALUE!</v>
      </c>
      <c r="P137" s="97" t="e">
        <f>VLOOKUP($B137,вспомогат!$B$2:$E$161,4,0)*P$2+P$26</f>
        <v>#VALUE!</v>
      </c>
      <c r="Q137" s="97" t="e">
        <f>VLOOKUP($B137,вспомогат!$B$2:$E$161,4,0)*Q$2+Q$26</f>
        <v>#VALUE!</v>
      </c>
      <c r="R137" s="97" t="e">
        <f>VLOOKUP($B137,вспомогат!$B$2:$E$161,4,0)*R$2+R$26</f>
        <v>#VALUE!</v>
      </c>
      <c r="S137" s="97" t="e">
        <f>VLOOKUP($B137,вспомогат!$B$2:$E$161,4,0)*S$2+S$26</f>
        <v>#VALUE!</v>
      </c>
      <c r="T137" s="97" t="e">
        <f>VLOOKUP($B137,вспомогат!$B$2:$E$161,4,0)*T$2+T$26</f>
        <v>#VALUE!</v>
      </c>
      <c r="U137" s="97" t="e">
        <f>VLOOKUP($B137,вспомогат!$B$2:$E$161,4,0)*U$2+U$26</f>
        <v>#VALUE!</v>
      </c>
      <c r="V137" s="97" t="e">
        <f>VLOOKUP($B137,вспомогат!$B$2:$E$161,4,0)*V$2+V$26</f>
        <v>#VALUE!</v>
      </c>
      <c r="W137" s="97" t="e">
        <f>VLOOKUP($B137,вспомогат!$B$2:$E$161,4,0)*W$2+W$26</f>
        <v>#VALUE!</v>
      </c>
      <c r="X137" s="97" t="e">
        <f>VLOOKUP($B137,вспомогат!$B$2:$E$161,4,0)*X$2+X$26</f>
        <v>#VALUE!</v>
      </c>
      <c r="Y137" s="97" t="e">
        <f>VLOOKUP($B137,вспомогат!$B$2:$E$161,4,0)*Y$2+Y$26</f>
        <v>#VALUE!</v>
      </c>
      <c r="Z137" s="97" t="e">
        <f>VLOOKUP($B137,вспомогат!$B$2:$E$161,4,0)*Z$2+Z$26</f>
        <v>#VALUE!</v>
      </c>
    </row>
    <row r="138" spans="2:26">
      <c r="B138" s="2" t="s">
        <v>279</v>
      </c>
      <c r="C138" s="121" t="s">
        <v>280</v>
      </c>
      <c r="D138" s="89" t="s">
        <v>230</v>
      </c>
      <c r="E138" s="2"/>
      <c r="F138" s="2"/>
      <c r="G138" s="97" t="e">
        <f>VLOOKUP($B138,вспомогат!$B$2:$E$161,4,0)*G$2+G$26</f>
        <v>#VALUE!</v>
      </c>
      <c r="H138" s="97" t="e">
        <f>VLOOKUP($B138,вспомогат!$B$2:$E$161,4,0)*H$2+H$26</f>
        <v>#VALUE!</v>
      </c>
      <c r="I138" s="97" t="e">
        <f>VLOOKUP($B138,вспомогат!$B$2:$E$161,4,0)*I$2+I$26</f>
        <v>#VALUE!</v>
      </c>
      <c r="J138" s="97" t="e">
        <f>VLOOKUP($B138,вспомогат!$B$2:$E$161,4,0)*J$2+J$26</f>
        <v>#VALUE!</v>
      </c>
      <c r="K138" s="97" t="e">
        <f>VLOOKUP($B138,вспомогат!$B$2:$E$161,4,0)*K$2+K$26</f>
        <v>#VALUE!</v>
      </c>
      <c r="L138" s="97" t="e">
        <f>VLOOKUP($B138,вспомогат!$B$2:$E$161,4,0)*L$2+L$26</f>
        <v>#VALUE!</v>
      </c>
      <c r="M138" s="97" t="e">
        <f>VLOOKUP($B138,вспомогат!$B$2:$E$161,4,0)*M$2+M$26</f>
        <v>#VALUE!</v>
      </c>
      <c r="N138" s="97" t="e">
        <f>VLOOKUP($B138,вспомогат!$B$2:$E$161,4,0)*N$2+N$26</f>
        <v>#VALUE!</v>
      </c>
      <c r="O138" s="97" t="e">
        <f>VLOOKUP($B138,вспомогат!$B$2:$E$161,4,0)*O$2+O$26</f>
        <v>#VALUE!</v>
      </c>
      <c r="P138" s="97" t="e">
        <f>VLOOKUP($B138,вспомогат!$B$2:$E$161,4,0)*P$2+P$26</f>
        <v>#VALUE!</v>
      </c>
      <c r="Q138" s="97" t="e">
        <f>VLOOKUP($B138,вспомогат!$B$2:$E$161,4,0)*Q$2+Q$26</f>
        <v>#VALUE!</v>
      </c>
      <c r="R138" s="97" t="e">
        <f>VLOOKUP($B138,вспомогат!$B$2:$E$161,4,0)*R$2+R$26</f>
        <v>#VALUE!</v>
      </c>
      <c r="S138" s="97" t="e">
        <f>VLOOKUP($B138,вспомогат!$B$2:$E$161,4,0)*S$2+S$26</f>
        <v>#VALUE!</v>
      </c>
      <c r="T138" s="97" t="e">
        <f>VLOOKUP($B138,вспомогат!$B$2:$E$161,4,0)*T$2+T$26</f>
        <v>#VALUE!</v>
      </c>
      <c r="U138" s="97" t="e">
        <f>VLOOKUP($B138,вспомогат!$B$2:$E$161,4,0)*U$2+U$26</f>
        <v>#VALUE!</v>
      </c>
      <c r="V138" s="97" t="e">
        <f>VLOOKUP($B138,вспомогат!$B$2:$E$161,4,0)*V$2+V$26</f>
        <v>#VALUE!</v>
      </c>
      <c r="W138" s="97" t="e">
        <f>VLOOKUP($B138,вспомогат!$B$2:$E$161,4,0)*W$2+W$26</f>
        <v>#VALUE!</v>
      </c>
      <c r="X138" s="97" t="e">
        <f>VLOOKUP($B138,вспомогат!$B$2:$E$161,4,0)*X$2+X$26</f>
        <v>#VALUE!</v>
      </c>
      <c r="Y138" s="97" t="e">
        <f>VLOOKUP($B138,вспомогат!$B$2:$E$161,4,0)*Y$2+Y$26</f>
        <v>#VALUE!</v>
      </c>
      <c r="Z138" s="97" t="e">
        <f>VLOOKUP($B138,вспомогат!$B$2:$E$161,4,0)*Z$2+Z$26</f>
        <v>#VALUE!</v>
      </c>
    </row>
    <row r="139" spans="2:26">
      <c r="B139" s="12" t="s">
        <v>21</v>
      </c>
      <c r="C139" s="121" t="s">
        <v>22</v>
      </c>
      <c r="D139" s="15" t="s">
        <v>9</v>
      </c>
      <c r="E139" s="2"/>
      <c r="F139" s="2"/>
      <c r="G139" s="97">
        <f>VLOOKUP($B139,вспомогат!$B$2:$E$161,4,0)*G$2+G$67</f>
        <v>299.60000000000002</v>
      </c>
      <c r="H139" s="97">
        <f>VLOOKUP($B139,вспомогат!$B$2:$E$161,4,0)*H$2+H$67</f>
        <v>556.20000000000005</v>
      </c>
      <c r="I139" s="97">
        <f>VLOOKUP($B139,вспомогат!$B$2:$E$161,4,0)*I$2+I$67</f>
        <v>812.8</v>
      </c>
      <c r="J139" s="97">
        <f>VLOOKUP($B139,вспомогат!$B$2:$E$161,4,0)*J$2+J$67</f>
        <v>1069.4000000000001</v>
      </c>
      <c r="K139" s="97">
        <f>VLOOKUP($B139,вспомогат!$B$2:$E$161,4,0)*K$2+K$67</f>
        <v>1276</v>
      </c>
      <c r="L139" s="97">
        <f>VLOOKUP($B139,вспомогат!$B$2:$E$161,4,0)*L$2+L$67</f>
        <v>1532.6</v>
      </c>
      <c r="M139" s="97">
        <f>VLOOKUP($B139,вспомогат!$B$2:$E$161,4,0)*M$2+M$67</f>
        <v>1789.1999999999998</v>
      </c>
      <c r="N139" s="97">
        <f>VLOOKUP($B139,вспомогат!$B$2:$E$161,4,0)*N$2+N$67</f>
        <v>2045.8</v>
      </c>
      <c r="O139" s="97">
        <f>VLOOKUP($B139,вспомогат!$B$2:$E$161,4,0)*O$2+O$67</f>
        <v>2302.4</v>
      </c>
      <c r="P139" s="97">
        <f>VLOOKUP($B139,вспомогат!$B$2:$E$161,4,0)*P$2+P$67</f>
        <v>2559</v>
      </c>
      <c r="Q139" s="97">
        <f>VLOOKUP($B139,вспомогат!$B$2:$E$161,4,0)*Q$2+Q$67</f>
        <v>2765.6</v>
      </c>
      <c r="R139" s="97">
        <f>VLOOKUP($B139,вспомогат!$B$2:$E$161,4,0)*R$2+R$67</f>
        <v>3022.2</v>
      </c>
      <c r="S139" s="97">
        <f>VLOOKUP($B139,вспомогат!$B$2:$E$161,4,0)*S$2+S$67</f>
        <v>3278.8</v>
      </c>
      <c r="T139" s="97">
        <f>VLOOKUP($B139,вспомогат!$B$2:$E$161,4,0)*T$2+T$67</f>
        <v>3535.3999999999996</v>
      </c>
      <c r="U139" s="97">
        <f>VLOOKUP($B139,вспомогат!$B$2:$E$161,4,0)*U$2+U$67</f>
        <v>3792</v>
      </c>
      <c r="V139" s="97">
        <f>VLOOKUP($B139,вспомогат!$B$2:$E$161,4,0)*V$2+V$67</f>
        <v>4048.6</v>
      </c>
      <c r="W139" s="97">
        <f>VLOOKUP($B139,вспомогат!$B$2:$E$161,4,0)*W$2+W$67</f>
        <v>4305.2</v>
      </c>
      <c r="X139" s="97">
        <f>VLOOKUP($B139,вспомогат!$B$2:$E$161,4,0)*X$2+X$67</f>
        <v>4561.8</v>
      </c>
      <c r="Y139" s="97">
        <f>VLOOKUP($B139,вспомогат!$B$2:$E$161,4,0)*Y$2+Y$67</f>
        <v>4818.3999999999996</v>
      </c>
      <c r="Z139" s="97">
        <f>VLOOKUP($B139,вспомогат!$B$2:$E$161,4,0)*Z$2+Z$67</f>
        <v>5075</v>
      </c>
    </row>
    <row r="140" spans="2:26">
      <c r="B140" s="121" t="s">
        <v>234</v>
      </c>
      <c r="C140" s="88" t="s">
        <v>75</v>
      </c>
      <c r="D140" s="89" t="s">
        <v>230</v>
      </c>
      <c r="E140" s="2"/>
      <c r="F140" s="2"/>
      <c r="G140" s="97" t="e">
        <f>VLOOKUP($B140,вспомогат!$B$2:$E$161,4,0)*G$2+G$26</f>
        <v>#VALUE!</v>
      </c>
      <c r="H140" s="97" t="e">
        <f>VLOOKUP($B140,вспомогат!$B$2:$E$161,4,0)*H$2+H$26</f>
        <v>#VALUE!</v>
      </c>
      <c r="I140" s="97" t="e">
        <f>VLOOKUP($B140,вспомогат!$B$2:$E$161,4,0)*I$2+I$26</f>
        <v>#VALUE!</v>
      </c>
      <c r="J140" s="97" t="e">
        <f>VLOOKUP($B140,вспомогат!$B$2:$E$161,4,0)*J$2+J$26</f>
        <v>#VALUE!</v>
      </c>
      <c r="K140" s="97" t="e">
        <f>VLOOKUP($B140,вспомогат!$B$2:$E$161,4,0)*K$2+K$26</f>
        <v>#VALUE!</v>
      </c>
      <c r="L140" s="97" t="e">
        <f>VLOOKUP($B140,вспомогат!$B$2:$E$161,4,0)*L$2+L$26</f>
        <v>#VALUE!</v>
      </c>
      <c r="M140" s="97" t="e">
        <f>VLOOKUP($B140,вспомогат!$B$2:$E$161,4,0)*M$2+M$26</f>
        <v>#VALUE!</v>
      </c>
      <c r="N140" s="97" t="e">
        <f>VLOOKUP($B140,вспомогат!$B$2:$E$161,4,0)*N$2+N$26</f>
        <v>#VALUE!</v>
      </c>
      <c r="O140" s="97" t="e">
        <f>VLOOKUP($B140,вспомогат!$B$2:$E$161,4,0)*O$2+O$26</f>
        <v>#VALUE!</v>
      </c>
      <c r="P140" s="97" t="e">
        <f>VLOOKUP($B140,вспомогат!$B$2:$E$161,4,0)*P$2+P$26</f>
        <v>#VALUE!</v>
      </c>
      <c r="Q140" s="97" t="e">
        <f>VLOOKUP($B140,вспомогат!$B$2:$E$161,4,0)*Q$2+Q$26</f>
        <v>#VALUE!</v>
      </c>
      <c r="R140" s="97" t="e">
        <f>VLOOKUP($B140,вспомогат!$B$2:$E$161,4,0)*R$2+R$26</f>
        <v>#VALUE!</v>
      </c>
      <c r="S140" s="97" t="e">
        <f>VLOOKUP($B140,вспомогат!$B$2:$E$161,4,0)*S$2+S$26</f>
        <v>#VALUE!</v>
      </c>
      <c r="T140" s="97" t="e">
        <f>VLOOKUP($B140,вспомогат!$B$2:$E$161,4,0)*T$2+T$26</f>
        <v>#VALUE!</v>
      </c>
      <c r="U140" s="97" t="e">
        <f>VLOOKUP($B140,вспомогат!$B$2:$E$161,4,0)*U$2+U$26</f>
        <v>#VALUE!</v>
      </c>
      <c r="V140" s="97" t="e">
        <f>VLOOKUP($B140,вспомогат!$B$2:$E$161,4,0)*V$2+V$26</f>
        <v>#VALUE!</v>
      </c>
      <c r="W140" s="97" t="e">
        <f>VLOOKUP($B140,вспомогат!$B$2:$E$161,4,0)*W$2+W$26</f>
        <v>#VALUE!</v>
      </c>
      <c r="X140" s="97" t="e">
        <f>VLOOKUP($B140,вспомогат!$B$2:$E$161,4,0)*X$2+X$26</f>
        <v>#VALUE!</v>
      </c>
      <c r="Y140" s="97" t="e">
        <f>VLOOKUP($B140,вспомогат!$B$2:$E$161,4,0)*Y$2+Y$26</f>
        <v>#VALUE!</v>
      </c>
      <c r="Z140" s="97" t="e">
        <f>VLOOKUP($B140,вспомогат!$B$2:$E$161,4,0)*Z$2+Z$26</f>
        <v>#VALUE!</v>
      </c>
    </row>
    <row r="141" spans="2:26">
      <c r="B141" s="2" t="s">
        <v>261</v>
      </c>
      <c r="C141" s="121" t="s">
        <v>22</v>
      </c>
      <c r="D141" s="89" t="s">
        <v>230</v>
      </c>
      <c r="E141" s="2"/>
      <c r="F141" s="2"/>
      <c r="G141" s="97" t="e">
        <f>VLOOKUP($B141,вспомогат!$B$2:$E$161,4,0)*G$2+G$26</f>
        <v>#VALUE!</v>
      </c>
      <c r="H141" s="97" t="e">
        <f>VLOOKUP($B141,вспомогат!$B$2:$E$161,4,0)*H$2+H$26</f>
        <v>#VALUE!</v>
      </c>
      <c r="I141" s="97" t="e">
        <f>VLOOKUP($B141,вспомогат!$B$2:$E$161,4,0)*I$2+I$26</f>
        <v>#VALUE!</v>
      </c>
      <c r="J141" s="97" t="e">
        <f>VLOOKUP($B141,вспомогат!$B$2:$E$161,4,0)*J$2+J$26</f>
        <v>#VALUE!</v>
      </c>
      <c r="K141" s="97" t="e">
        <f>VLOOKUP($B141,вспомогат!$B$2:$E$161,4,0)*K$2+K$26</f>
        <v>#VALUE!</v>
      </c>
      <c r="L141" s="97" t="e">
        <f>VLOOKUP($B141,вспомогат!$B$2:$E$161,4,0)*L$2+L$26</f>
        <v>#VALUE!</v>
      </c>
      <c r="M141" s="97" t="e">
        <f>VLOOKUP($B141,вспомогат!$B$2:$E$161,4,0)*M$2+M$26</f>
        <v>#VALUE!</v>
      </c>
      <c r="N141" s="97" t="e">
        <f>VLOOKUP($B141,вспомогат!$B$2:$E$161,4,0)*N$2+N$26</f>
        <v>#VALUE!</v>
      </c>
      <c r="O141" s="97" t="e">
        <f>VLOOKUP($B141,вспомогат!$B$2:$E$161,4,0)*O$2+O$26</f>
        <v>#VALUE!</v>
      </c>
      <c r="P141" s="97" t="e">
        <f>VLOOKUP($B141,вспомогат!$B$2:$E$161,4,0)*P$2+P$26</f>
        <v>#VALUE!</v>
      </c>
      <c r="Q141" s="97" t="e">
        <f>VLOOKUP($B141,вспомогат!$B$2:$E$161,4,0)*Q$2+Q$26</f>
        <v>#VALUE!</v>
      </c>
      <c r="R141" s="97" t="e">
        <f>VLOOKUP($B141,вспомогат!$B$2:$E$161,4,0)*R$2+R$26</f>
        <v>#VALUE!</v>
      </c>
      <c r="S141" s="97" t="e">
        <f>VLOOKUP($B141,вспомогат!$B$2:$E$161,4,0)*S$2+S$26</f>
        <v>#VALUE!</v>
      </c>
      <c r="T141" s="97" t="e">
        <f>VLOOKUP($B141,вспомогат!$B$2:$E$161,4,0)*T$2+T$26</f>
        <v>#VALUE!</v>
      </c>
      <c r="U141" s="97" t="e">
        <f>VLOOKUP($B141,вспомогат!$B$2:$E$161,4,0)*U$2+U$26</f>
        <v>#VALUE!</v>
      </c>
      <c r="V141" s="97" t="e">
        <f>VLOOKUP($B141,вспомогат!$B$2:$E$161,4,0)*V$2+V$26</f>
        <v>#VALUE!</v>
      </c>
      <c r="W141" s="97" t="e">
        <f>VLOOKUP($B141,вспомогат!$B$2:$E$161,4,0)*W$2+W$26</f>
        <v>#VALUE!</v>
      </c>
      <c r="X141" s="97" t="e">
        <f>VLOOKUP($B141,вспомогат!$B$2:$E$161,4,0)*X$2+X$26</f>
        <v>#VALUE!</v>
      </c>
      <c r="Y141" s="97" t="e">
        <f>VLOOKUP($B141,вспомогат!$B$2:$E$161,4,0)*Y$2+Y$26</f>
        <v>#VALUE!</v>
      </c>
      <c r="Z141" s="97" t="e">
        <f>VLOOKUP($B141,вспомогат!$B$2:$E$161,4,0)*Z$2+Z$26</f>
        <v>#VALUE!</v>
      </c>
    </row>
    <row r="142" spans="2:26">
      <c r="B142" s="2" t="s">
        <v>223</v>
      </c>
      <c r="C142" s="88" t="s">
        <v>24</v>
      </c>
      <c r="D142" s="89" t="s">
        <v>9</v>
      </c>
      <c r="E142" s="2"/>
      <c r="F142" s="2"/>
      <c r="G142" s="98">
        <f>VLOOKUP($B142,вспомогат!$B$2:$E$161,4,0)*G$2+G$27</f>
        <v>179.5090909090909</v>
      </c>
      <c r="H142" s="98">
        <f>VLOOKUP($B142,вспомогат!$B$2:$E$161,4,0)*H$2+H$27</f>
        <v>316.0181818181818</v>
      </c>
      <c r="I142" s="98">
        <f>VLOOKUP($B142,вспомогат!$B$2:$E$161,4,0)*I$2+I$27</f>
        <v>452.5272727272727</v>
      </c>
      <c r="J142" s="98">
        <f>VLOOKUP($B142,вспомогат!$B$2:$E$161,4,0)*J$2+J$27</f>
        <v>589.0363636363636</v>
      </c>
      <c r="K142" s="98">
        <f>VLOOKUP($B142,вспомогат!$B$2:$E$161,4,0)*K$2+K$27</f>
        <v>675.5454545454545</v>
      </c>
      <c r="L142" s="98">
        <f>VLOOKUP($B142,вспомогат!$B$2:$E$161,4,0)*L$2+L$27</f>
        <v>812.0545454545454</v>
      </c>
      <c r="M142" s="98">
        <f>VLOOKUP($B142,вспомогат!$B$2:$E$161,4,0)*M$2+M$27</f>
        <v>948.56363636363631</v>
      </c>
      <c r="N142" s="98">
        <f>VLOOKUP($B142,вспомогат!$B$2:$E$161,4,0)*N$2+N$27</f>
        <v>1085.0727272727272</v>
      </c>
      <c r="O142" s="98">
        <f>VLOOKUP($B142,вспомогат!$B$2:$E$161,4,0)*O$2+O$27</f>
        <v>1221.5818181818181</v>
      </c>
      <c r="P142" s="98">
        <f>VLOOKUP($B142,вспомогат!$B$2:$E$161,4,0)*P$2+P$27</f>
        <v>1358.090909090909</v>
      </c>
      <c r="Q142" s="98">
        <f>VLOOKUP($B142,вспомогат!$B$2:$E$161,4,0)*Q$2+Q$27</f>
        <v>1444.6</v>
      </c>
      <c r="R142" s="98">
        <f>VLOOKUP($B142,вспомогат!$B$2:$E$161,4,0)*R$2+R$27</f>
        <v>1581.1090909090908</v>
      </c>
      <c r="S142" s="98">
        <f>VLOOKUP($B142,вспомогат!$B$2:$E$161,4,0)*S$2+S$27</f>
        <v>1717.6181818181817</v>
      </c>
      <c r="T142" s="98">
        <f>VLOOKUP($B142,вспомогат!$B$2:$E$161,4,0)*T$2+T$27</f>
        <v>1854.1272727272726</v>
      </c>
      <c r="U142" s="98">
        <f>VLOOKUP($B142,вспомогат!$B$2:$E$161,4,0)*U$2+U$27</f>
        <v>1990.6363636363635</v>
      </c>
      <c r="V142" s="98">
        <f>VLOOKUP($B142,вспомогат!$B$2:$E$161,4,0)*V$2+V$27</f>
        <v>2127.1454545454544</v>
      </c>
      <c r="W142" s="98">
        <f>VLOOKUP($B142,вспомогат!$B$2:$E$161,4,0)*W$2+W$27</f>
        <v>2263.6545454545453</v>
      </c>
      <c r="X142" s="98">
        <f>VLOOKUP($B142,вспомогат!$B$2:$E$161,4,0)*X$2+X$27</f>
        <v>2400.1636363636362</v>
      </c>
      <c r="Y142" s="98">
        <f>VLOOKUP($B142,вспомогат!$B$2:$E$161,4,0)*Y$2+Y$27</f>
        <v>2536.6727272727271</v>
      </c>
      <c r="Z142" s="98">
        <f>VLOOKUP($B142,вспомогат!$B$2:$E$161,4,0)*Z$2+Z$27</f>
        <v>2673.181818181818</v>
      </c>
    </row>
    <row r="143" spans="2:26">
      <c r="B143" s="132" t="s">
        <v>291</v>
      </c>
      <c r="C143" s="88" t="s">
        <v>24</v>
      </c>
      <c r="D143" s="89" t="s">
        <v>13</v>
      </c>
      <c r="E143" s="2"/>
      <c r="F143" s="2"/>
      <c r="G143" s="97">
        <f>VLOOKUP($B143,вспомогат!$B$2:$E$161,4,0)*G$2+G$27</f>
        <v>138.5090909090909</v>
      </c>
      <c r="H143" s="97">
        <f>VLOOKUP($B143,вспомогат!$B$2:$E$161,4,0)*H$2+H$27</f>
        <v>234.0181818181818</v>
      </c>
      <c r="I143" s="97">
        <f>VLOOKUP($B143,вспомогат!$B$2:$E$161,4,0)*I$2+I$27</f>
        <v>329.5272727272727</v>
      </c>
      <c r="J143" s="97">
        <f>VLOOKUP($B143,вспомогат!$B$2:$E$161,4,0)*J$2+J$27</f>
        <v>425.0363636363636</v>
      </c>
      <c r="K143" s="97">
        <f>VLOOKUP($B143,вспомогат!$B$2:$E$161,4,0)*K$2+K$27</f>
        <v>470.5454545454545</v>
      </c>
      <c r="L143" s="97">
        <f>VLOOKUP($B143,вспомогат!$B$2:$E$161,4,0)*L$2+L$27</f>
        <v>566.0545454545454</v>
      </c>
      <c r="M143" s="97">
        <f>VLOOKUP($B143,вспомогат!$B$2:$E$161,4,0)*M$2+M$27</f>
        <v>661.56363636363631</v>
      </c>
      <c r="N143" s="97">
        <f>VLOOKUP($B143,вспомогат!$B$2:$E$161,4,0)*N$2+N$27</f>
        <v>757.07272727272721</v>
      </c>
      <c r="O143" s="97">
        <f>VLOOKUP($B143,вспомогат!$B$2:$E$161,4,0)*O$2+O$27</f>
        <v>852.58181818181811</v>
      </c>
      <c r="P143" s="97">
        <f>VLOOKUP($B143,вспомогат!$B$2:$E$161,4,0)*P$2+P$27</f>
        <v>948.09090909090901</v>
      </c>
      <c r="Q143" s="97">
        <f>VLOOKUP($B143,вспомогат!$B$2:$E$161,4,0)*Q$2+Q$27</f>
        <v>993.59999999999991</v>
      </c>
      <c r="R143" s="97">
        <f>VLOOKUP($B143,вспомогат!$B$2:$E$161,4,0)*R$2+R$27</f>
        <v>1089.1090909090908</v>
      </c>
      <c r="S143" s="97">
        <f>VLOOKUP($B143,вспомогат!$B$2:$E$161,4,0)*S$2+S$27</f>
        <v>1184.6181818181817</v>
      </c>
      <c r="T143" s="97">
        <f>VLOOKUP($B143,вспомогат!$B$2:$E$161,4,0)*T$2+T$27</f>
        <v>1280.1272727272726</v>
      </c>
      <c r="U143" s="97">
        <f>VLOOKUP($B143,вспомогат!$B$2:$E$161,4,0)*U$2+U$27</f>
        <v>1375.6363636363635</v>
      </c>
      <c r="V143" s="97">
        <f>VLOOKUP($B143,вспомогат!$B$2:$E$161,4,0)*V$2+V$27</f>
        <v>1471.1454545454544</v>
      </c>
      <c r="W143" s="97">
        <f>VLOOKUP($B143,вспомогат!$B$2:$E$161,4,0)*W$2+W$27</f>
        <v>1566.6545454545453</v>
      </c>
      <c r="X143" s="97">
        <f>VLOOKUP($B143,вспомогат!$B$2:$E$161,4,0)*X$2+X$27</f>
        <v>1662.1636363636362</v>
      </c>
      <c r="Y143" s="97">
        <f>VLOOKUP($B143,вспомогат!$B$2:$E$161,4,0)*Y$2+Y$27</f>
        <v>1757.6727272727271</v>
      </c>
      <c r="Z143" s="97">
        <f>VLOOKUP($B143,вспомогат!$B$2:$E$161,4,0)*Z$2+Z$27</f>
        <v>1853.181818181818</v>
      </c>
    </row>
    <row r="144" spans="2:26">
      <c r="B144" s="132" t="s">
        <v>292</v>
      </c>
      <c r="C144" s="12" t="s">
        <v>24</v>
      </c>
      <c r="D144" s="89" t="s">
        <v>13</v>
      </c>
      <c r="E144" s="2"/>
      <c r="F144" s="2"/>
      <c r="G144" s="97">
        <f>VLOOKUP($B144,вспомогат!$B$2:$E$161,4,0)*G$2+G$27</f>
        <v>127.5090909090909</v>
      </c>
      <c r="H144" s="97">
        <f>VLOOKUP($B144,вспомогат!$B$2:$E$161,4,0)*H$2+H$27</f>
        <v>212.0181818181818</v>
      </c>
      <c r="I144" s="97">
        <f>VLOOKUP($B144,вспомогат!$B$2:$E$161,4,0)*I$2+I$27</f>
        <v>296.5272727272727</v>
      </c>
      <c r="J144" s="97">
        <f>VLOOKUP($B144,вспомогат!$B$2:$E$161,4,0)*J$2+J$27</f>
        <v>381.0363636363636</v>
      </c>
      <c r="K144" s="97">
        <f>VLOOKUP($B144,вспомогат!$B$2:$E$161,4,0)*K$2+K$27</f>
        <v>415.5454545454545</v>
      </c>
      <c r="L144" s="97">
        <f>VLOOKUP($B144,вспомогат!$B$2:$E$161,4,0)*L$2+L$27</f>
        <v>500.0545454545454</v>
      </c>
      <c r="M144" s="97">
        <f>VLOOKUP($B144,вспомогат!$B$2:$E$161,4,0)*M$2+M$27</f>
        <v>584.56363636363631</v>
      </c>
      <c r="N144" s="97">
        <f>VLOOKUP($B144,вспомогат!$B$2:$E$161,4,0)*N$2+N$27</f>
        <v>669.07272727272721</v>
      </c>
      <c r="O144" s="97">
        <f>VLOOKUP($B144,вспомогат!$B$2:$E$161,4,0)*O$2+O$27</f>
        <v>753.58181818181811</v>
      </c>
      <c r="P144" s="97">
        <f>VLOOKUP($B144,вспомогат!$B$2:$E$161,4,0)*P$2+P$27</f>
        <v>838.09090909090901</v>
      </c>
      <c r="Q144" s="97">
        <f>VLOOKUP($B144,вспомогат!$B$2:$E$161,4,0)*Q$2+Q$27</f>
        <v>872.59999999999991</v>
      </c>
      <c r="R144" s="97">
        <f>VLOOKUP($B144,вспомогат!$B$2:$E$161,4,0)*R$2+R$27</f>
        <v>957.10909090909081</v>
      </c>
      <c r="S144" s="97">
        <f>VLOOKUP($B144,вспомогат!$B$2:$E$161,4,0)*S$2+S$27</f>
        <v>1041.6181818181817</v>
      </c>
      <c r="T144" s="97">
        <f>VLOOKUP($B144,вспомогат!$B$2:$E$161,4,0)*T$2+T$27</f>
        <v>1126.1272727272726</v>
      </c>
      <c r="U144" s="97">
        <f>VLOOKUP($B144,вспомогат!$B$2:$E$161,4,0)*U$2+U$27</f>
        <v>1210.6363636363635</v>
      </c>
      <c r="V144" s="97">
        <f>VLOOKUP($B144,вспомогат!$B$2:$E$161,4,0)*V$2+V$27</f>
        <v>1295.1454545454544</v>
      </c>
      <c r="W144" s="97">
        <f>VLOOKUP($B144,вспомогат!$B$2:$E$161,4,0)*W$2+W$27</f>
        <v>1379.6545454545453</v>
      </c>
      <c r="X144" s="97">
        <f>VLOOKUP($B144,вспомогат!$B$2:$E$161,4,0)*X$2+X$27</f>
        <v>1464.1636363636362</v>
      </c>
      <c r="Y144" s="97">
        <f>VLOOKUP($B144,вспомогат!$B$2:$E$161,4,0)*Y$2+Y$27</f>
        <v>1548.6727272727271</v>
      </c>
      <c r="Z144" s="97">
        <f>VLOOKUP($B144,вспомогат!$B$2:$E$161,4,0)*Z$2+Z$27</f>
        <v>1633.181818181818</v>
      </c>
    </row>
    <row r="145" spans="2:26">
      <c r="B145" s="12" t="s">
        <v>33</v>
      </c>
      <c r="C145" s="12" t="s">
        <v>24</v>
      </c>
      <c r="D145" s="89" t="s">
        <v>13</v>
      </c>
      <c r="E145" s="2"/>
      <c r="F145" s="2"/>
      <c r="G145" s="97">
        <f>VLOOKUP($B145,вспомогат!$B$2:$E$161,4,0)*G$2+G$27</f>
        <v>138.5090909090909</v>
      </c>
      <c r="H145" s="97">
        <f>VLOOKUP($B145,вспомогат!$B$2:$E$161,4,0)*H$2+H$27</f>
        <v>234.0181818181818</v>
      </c>
      <c r="I145" s="97">
        <f>VLOOKUP($B145,вспомогат!$B$2:$E$161,4,0)*I$2+I$27</f>
        <v>329.5272727272727</v>
      </c>
      <c r="J145" s="97">
        <f>VLOOKUP($B145,вспомогат!$B$2:$E$161,4,0)*J$2+J$27</f>
        <v>425.0363636363636</v>
      </c>
      <c r="K145" s="97">
        <f>VLOOKUP($B145,вспомогат!$B$2:$E$161,4,0)*K$2+K$27</f>
        <v>470.5454545454545</v>
      </c>
      <c r="L145" s="97">
        <f>VLOOKUP($B145,вспомогат!$B$2:$E$161,4,0)*L$2+L$27</f>
        <v>566.0545454545454</v>
      </c>
      <c r="M145" s="97">
        <f>VLOOKUP($B145,вспомогат!$B$2:$E$161,4,0)*M$2+M$27</f>
        <v>661.56363636363631</v>
      </c>
      <c r="N145" s="97">
        <f>VLOOKUP($B145,вспомогат!$B$2:$E$161,4,0)*N$2+N$27</f>
        <v>757.07272727272721</v>
      </c>
      <c r="O145" s="97">
        <f>VLOOKUP($B145,вспомогат!$B$2:$E$161,4,0)*O$2+O$27</f>
        <v>852.58181818181811</v>
      </c>
      <c r="P145" s="97">
        <f>VLOOKUP($B145,вспомогат!$B$2:$E$161,4,0)*P$2+P$27</f>
        <v>948.09090909090901</v>
      </c>
      <c r="Q145" s="97">
        <f>VLOOKUP($B145,вспомогат!$B$2:$E$161,4,0)*Q$2+Q$27</f>
        <v>993.59999999999991</v>
      </c>
      <c r="R145" s="97">
        <f>VLOOKUP($B145,вспомогат!$B$2:$E$161,4,0)*R$2+R$27</f>
        <v>1089.1090909090908</v>
      </c>
      <c r="S145" s="97">
        <f>VLOOKUP($B145,вспомогат!$B$2:$E$161,4,0)*S$2+S$27</f>
        <v>1184.6181818181817</v>
      </c>
      <c r="T145" s="97">
        <f>VLOOKUP($B145,вспомогат!$B$2:$E$161,4,0)*T$2+T$27</f>
        <v>1280.1272727272726</v>
      </c>
      <c r="U145" s="97">
        <f>VLOOKUP($B145,вспомогат!$B$2:$E$161,4,0)*U$2+U$27</f>
        <v>1375.6363636363635</v>
      </c>
      <c r="V145" s="97">
        <f>VLOOKUP($B145,вспомогат!$B$2:$E$161,4,0)*V$2+V$27</f>
        <v>1471.1454545454544</v>
      </c>
      <c r="W145" s="97">
        <f>VLOOKUP($B145,вспомогат!$B$2:$E$161,4,0)*W$2+W$27</f>
        <v>1566.6545454545453</v>
      </c>
      <c r="X145" s="97">
        <f>VLOOKUP($B145,вспомогат!$B$2:$E$161,4,0)*X$2+X$27</f>
        <v>1662.1636363636362</v>
      </c>
      <c r="Y145" s="97">
        <f>VLOOKUP($B145,вспомогат!$B$2:$E$161,4,0)*Y$2+Y$27</f>
        <v>1757.6727272727271</v>
      </c>
      <c r="Z145" s="97">
        <f>VLOOKUP($B145,вспомогат!$B$2:$E$161,4,0)*Z$2+Z$27</f>
        <v>1853.181818181818</v>
      </c>
    </row>
    <row r="146" spans="2:26">
      <c r="B146" s="2" t="s">
        <v>293</v>
      </c>
      <c r="C146" s="12" t="s">
        <v>24</v>
      </c>
      <c r="D146" s="89" t="s">
        <v>13</v>
      </c>
      <c r="E146" s="2"/>
      <c r="F146" s="2"/>
      <c r="G146" s="97">
        <f>VLOOKUP($B146,вспомогат!$B$2:$E$161,4,0)*G$2+G$27</f>
        <v>140.5090909090909</v>
      </c>
      <c r="H146" s="97">
        <f>VLOOKUP($B146,вспомогат!$B$2:$E$161,4,0)*H$2+H$27</f>
        <v>238.0181818181818</v>
      </c>
      <c r="I146" s="97">
        <f>VLOOKUP($B146,вспомогат!$B$2:$E$161,4,0)*I$2+I$27</f>
        <v>335.5272727272727</v>
      </c>
      <c r="J146" s="97">
        <f>VLOOKUP($B146,вспомогат!$B$2:$E$161,4,0)*J$2+J$27</f>
        <v>433.0363636363636</v>
      </c>
      <c r="K146" s="97">
        <f>VLOOKUP($B146,вспомогат!$B$2:$E$161,4,0)*K$2+K$27</f>
        <v>480.5454545454545</v>
      </c>
      <c r="L146" s="97">
        <f>VLOOKUP($B146,вспомогат!$B$2:$E$161,4,0)*L$2+L$27</f>
        <v>578.0545454545454</v>
      </c>
      <c r="M146" s="97">
        <f>VLOOKUP($B146,вспомогат!$B$2:$E$161,4,0)*M$2+M$27</f>
        <v>675.56363636363631</v>
      </c>
      <c r="N146" s="97">
        <f>VLOOKUP($B146,вспомогат!$B$2:$E$161,4,0)*N$2+N$27</f>
        <v>773.07272727272721</v>
      </c>
      <c r="O146" s="97">
        <f>VLOOKUP($B146,вспомогат!$B$2:$E$161,4,0)*O$2+O$27</f>
        <v>870.58181818181811</v>
      </c>
      <c r="P146" s="97">
        <f>VLOOKUP($B146,вспомогат!$B$2:$E$161,4,0)*P$2+P$27</f>
        <v>968.09090909090901</v>
      </c>
      <c r="Q146" s="97">
        <f>VLOOKUP($B146,вспомогат!$B$2:$E$161,4,0)*Q$2+Q$27</f>
        <v>1015.5999999999999</v>
      </c>
      <c r="R146" s="97">
        <f>VLOOKUP($B146,вспомогат!$B$2:$E$161,4,0)*R$2+R$27</f>
        <v>1113.1090909090908</v>
      </c>
      <c r="S146" s="97">
        <f>VLOOKUP($B146,вспомогат!$B$2:$E$161,4,0)*S$2+S$27</f>
        <v>1210.6181818181817</v>
      </c>
      <c r="T146" s="97">
        <f>VLOOKUP($B146,вспомогат!$B$2:$E$161,4,0)*T$2+T$27</f>
        <v>1308.1272727272726</v>
      </c>
      <c r="U146" s="97">
        <f>VLOOKUP($B146,вспомогат!$B$2:$E$161,4,0)*U$2+U$27</f>
        <v>1405.6363636363635</v>
      </c>
      <c r="V146" s="97">
        <f>VLOOKUP($B146,вспомогат!$B$2:$E$161,4,0)*V$2+V$27</f>
        <v>1503.1454545454544</v>
      </c>
      <c r="W146" s="97">
        <f>VLOOKUP($B146,вспомогат!$B$2:$E$161,4,0)*W$2+W$27</f>
        <v>1600.6545454545453</v>
      </c>
      <c r="X146" s="97">
        <f>VLOOKUP($B146,вспомогат!$B$2:$E$161,4,0)*X$2+X$27</f>
        <v>1698.1636363636362</v>
      </c>
      <c r="Y146" s="97">
        <f>VLOOKUP($B146,вспомогат!$B$2:$E$161,4,0)*Y$2+Y$27</f>
        <v>1795.6727272727271</v>
      </c>
      <c r="Z146" s="97">
        <f>VLOOKUP($B146,вспомогат!$B$2:$E$161,4,0)*Z$2+Z$27</f>
        <v>1893.181818181818</v>
      </c>
    </row>
    <row r="147" spans="2:26">
      <c r="B147" s="2" t="s">
        <v>294</v>
      </c>
      <c r="C147" s="12" t="s">
        <v>24</v>
      </c>
      <c r="D147" s="89" t="s">
        <v>13</v>
      </c>
      <c r="E147" s="2"/>
      <c r="F147" s="2"/>
      <c r="G147" s="97">
        <f>VLOOKUP($B147,вспомогат!$B$2:$E$161,4,0)*G$2+G$27</f>
        <v>138.5090909090909</v>
      </c>
      <c r="H147" s="97">
        <f>VLOOKUP($B147,вспомогат!$B$2:$E$161,4,0)*H$2+H$27</f>
        <v>234.0181818181818</v>
      </c>
      <c r="I147" s="97">
        <f>VLOOKUP($B147,вспомогат!$B$2:$E$161,4,0)*I$2+I$27</f>
        <v>329.5272727272727</v>
      </c>
      <c r="J147" s="97">
        <f>VLOOKUP($B147,вспомогат!$B$2:$E$161,4,0)*J$2+J$27</f>
        <v>425.0363636363636</v>
      </c>
      <c r="K147" s="97">
        <f>VLOOKUP($B147,вспомогат!$B$2:$E$161,4,0)*K$2+K$27</f>
        <v>470.5454545454545</v>
      </c>
      <c r="L147" s="97">
        <f>VLOOKUP($B147,вспомогат!$B$2:$E$161,4,0)*L$2+L$27</f>
        <v>566.0545454545454</v>
      </c>
      <c r="M147" s="97">
        <f>VLOOKUP($B147,вспомогат!$B$2:$E$161,4,0)*M$2+M$27</f>
        <v>661.56363636363631</v>
      </c>
      <c r="N147" s="97">
        <f>VLOOKUP($B147,вспомогат!$B$2:$E$161,4,0)*N$2+N$27</f>
        <v>757.07272727272721</v>
      </c>
      <c r="O147" s="97">
        <f>VLOOKUP($B147,вспомогат!$B$2:$E$161,4,0)*O$2+O$27</f>
        <v>852.58181818181811</v>
      </c>
      <c r="P147" s="97">
        <f>VLOOKUP($B147,вспомогат!$B$2:$E$161,4,0)*P$2+P$27</f>
        <v>948.09090909090901</v>
      </c>
      <c r="Q147" s="97">
        <f>VLOOKUP($B147,вспомогат!$B$2:$E$161,4,0)*Q$2+Q$27</f>
        <v>993.59999999999991</v>
      </c>
      <c r="R147" s="97">
        <f>VLOOKUP($B147,вспомогат!$B$2:$E$161,4,0)*R$2+R$27</f>
        <v>1089.1090909090908</v>
      </c>
      <c r="S147" s="97">
        <f>VLOOKUP($B147,вспомогат!$B$2:$E$161,4,0)*S$2+S$27</f>
        <v>1184.6181818181817</v>
      </c>
      <c r="T147" s="97">
        <f>VLOOKUP($B147,вспомогат!$B$2:$E$161,4,0)*T$2+T$27</f>
        <v>1280.1272727272726</v>
      </c>
      <c r="U147" s="97">
        <f>VLOOKUP($B147,вспомогат!$B$2:$E$161,4,0)*U$2+U$27</f>
        <v>1375.6363636363635</v>
      </c>
      <c r="V147" s="97">
        <f>VLOOKUP($B147,вспомогат!$B$2:$E$161,4,0)*V$2+V$27</f>
        <v>1471.1454545454544</v>
      </c>
      <c r="W147" s="97">
        <f>VLOOKUP($B147,вспомогат!$B$2:$E$161,4,0)*W$2+W$27</f>
        <v>1566.6545454545453</v>
      </c>
      <c r="X147" s="97">
        <f>VLOOKUP($B147,вспомогат!$B$2:$E$161,4,0)*X$2+X$27</f>
        <v>1662.1636363636362</v>
      </c>
      <c r="Y147" s="97">
        <f>VLOOKUP($B147,вспомогат!$B$2:$E$161,4,0)*Y$2+Y$27</f>
        <v>1757.6727272727271</v>
      </c>
      <c r="Z147" s="97">
        <f>VLOOKUP($B147,вспомогат!$B$2:$E$161,4,0)*Z$2+Z$27</f>
        <v>1853.181818181818</v>
      </c>
    </row>
    <row r="148" spans="2:26">
      <c r="B148" s="2" t="s">
        <v>295</v>
      </c>
      <c r="C148" s="12" t="s">
        <v>24</v>
      </c>
      <c r="D148" s="89" t="s">
        <v>13</v>
      </c>
      <c r="E148" s="2"/>
      <c r="F148" s="2"/>
      <c r="G148" s="97">
        <f>VLOOKUP($B148,вспомогат!$B$2:$E$161,4,0)*G$2+G$27</f>
        <v>127.5090909090909</v>
      </c>
      <c r="H148" s="97">
        <f>VLOOKUP($B148,вспомогат!$B$2:$E$161,4,0)*H$2+H$27</f>
        <v>212.0181818181818</v>
      </c>
      <c r="I148" s="97">
        <f>VLOOKUP($B148,вспомогат!$B$2:$E$161,4,0)*I$2+I$27</f>
        <v>296.5272727272727</v>
      </c>
      <c r="J148" s="97">
        <f>VLOOKUP($B148,вспомогат!$B$2:$E$161,4,0)*J$2+J$27</f>
        <v>381.0363636363636</v>
      </c>
      <c r="K148" s="97">
        <f>VLOOKUP($B148,вспомогат!$B$2:$E$161,4,0)*K$2+K$27</f>
        <v>415.5454545454545</v>
      </c>
      <c r="L148" s="97">
        <f>VLOOKUP($B148,вспомогат!$B$2:$E$161,4,0)*L$2+L$27</f>
        <v>500.0545454545454</v>
      </c>
      <c r="M148" s="97">
        <f>VLOOKUP($B148,вспомогат!$B$2:$E$161,4,0)*M$2+M$27</f>
        <v>584.56363636363631</v>
      </c>
      <c r="N148" s="97">
        <f>VLOOKUP($B148,вспомогат!$B$2:$E$161,4,0)*N$2+N$27</f>
        <v>669.07272727272721</v>
      </c>
      <c r="O148" s="97">
        <f>VLOOKUP($B148,вспомогат!$B$2:$E$161,4,0)*O$2+O$27</f>
        <v>753.58181818181811</v>
      </c>
      <c r="P148" s="97">
        <f>VLOOKUP($B148,вспомогат!$B$2:$E$161,4,0)*P$2+P$27</f>
        <v>838.09090909090901</v>
      </c>
      <c r="Q148" s="97">
        <f>VLOOKUP($B148,вспомогат!$B$2:$E$161,4,0)*Q$2+Q$27</f>
        <v>872.59999999999991</v>
      </c>
      <c r="R148" s="97">
        <f>VLOOKUP($B148,вспомогат!$B$2:$E$161,4,0)*R$2+R$27</f>
        <v>957.10909090909081</v>
      </c>
      <c r="S148" s="97">
        <f>VLOOKUP($B148,вспомогат!$B$2:$E$161,4,0)*S$2+S$27</f>
        <v>1041.6181818181817</v>
      </c>
      <c r="T148" s="97">
        <f>VLOOKUP($B148,вспомогат!$B$2:$E$161,4,0)*T$2+T$27</f>
        <v>1126.1272727272726</v>
      </c>
      <c r="U148" s="97">
        <f>VLOOKUP($B148,вспомогат!$B$2:$E$161,4,0)*U$2+U$27</f>
        <v>1210.6363636363635</v>
      </c>
      <c r="V148" s="97">
        <f>VLOOKUP($B148,вспомогат!$B$2:$E$161,4,0)*V$2+V$27</f>
        <v>1295.1454545454544</v>
      </c>
      <c r="W148" s="97">
        <f>VLOOKUP($B148,вспомогат!$B$2:$E$161,4,0)*W$2+W$27</f>
        <v>1379.6545454545453</v>
      </c>
      <c r="X148" s="97">
        <f>VLOOKUP($B148,вспомогат!$B$2:$E$161,4,0)*X$2+X$27</f>
        <v>1464.1636363636362</v>
      </c>
      <c r="Y148" s="97">
        <f>VLOOKUP($B148,вспомогат!$B$2:$E$161,4,0)*Y$2+Y$27</f>
        <v>1548.6727272727271</v>
      </c>
      <c r="Z148" s="97">
        <f>VLOOKUP($B148,вспомогат!$B$2:$E$161,4,0)*Z$2+Z$27</f>
        <v>1633.181818181818</v>
      </c>
    </row>
    <row r="149" spans="2:26">
      <c r="B149" s="2" t="s">
        <v>296</v>
      </c>
      <c r="C149" s="12" t="s">
        <v>24</v>
      </c>
      <c r="D149" s="89" t="s">
        <v>13</v>
      </c>
      <c r="E149" s="2"/>
      <c r="F149" s="2"/>
      <c r="G149" s="97">
        <f>VLOOKUP($B149,вспомогат!$B$2:$E$161,4,0)*G$2+G$27</f>
        <v>140.5090909090909</v>
      </c>
      <c r="H149" s="97">
        <f>VLOOKUP($B149,вспомогат!$B$2:$E$161,4,0)*H$2+H$27</f>
        <v>238.0181818181818</v>
      </c>
      <c r="I149" s="97">
        <f>VLOOKUP($B149,вспомогат!$B$2:$E$161,4,0)*I$2+I$27</f>
        <v>335.5272727272727</v>
      </c>
      <c r="J149" s="97">
        <f>VLOOKUP($B149,вспомогат!$B$2:$E$161,4,0)*J$2+J$27</f>
        <v>433.0363636363636</v>
      </c>
      <c r="K149" s="97">
        <f>VLOOKUP($B149,вспомогат!$B$2:$E$161,4,0)*K$2+K$27</f>
        <v>480.5454545454545</v>
      </c>
      <c r="L149" s="97">
        <f>VLOOKUP($B149,вспомогат!$B$2:$E$161,4,0)*L$2+L$27</f>
        <v>578.0545454545454</v>
      </c>
      <c r="M149" s="97">
        <f>VLOOKUP($B149,вспомогат!$B$2:$E$161,4,0)*M$2+M$27</f>
        <v>675.56363636363631</v>
      </c>
      <c r="N149" s="97">
        <f>VLOOKUP($B149,вспомогат!$B$2:$E$161,4,0)*N$2+N$27</f>
        <v>773.07272727272721</v>
      </c>
      <c r="O149" s="97">
        <f>VLOOKUP($B149,вспомогат!$B$2:$E$161,4,0)*O$2+O$27</f>
        <v>870.58181818181811</v>
      </c>
      <c r="P149" s="97">
        <f>VLOOKUP($B149,вспомогат!$B$2:$E$161,4,0)*P$2+P$27</f>
        <v>968.09090909090901</v>
      </c>
      <c r="Q149" s="97">
        <f>VLOOKUP($B149,вспомогат!$B$2:$E$161,4,0)*Q$2+Q$27</f>
        <v>1015.5999999999999</v>
      </c>
      <c r="R149" s="97">
        <f>VLOOKUP($B149,вспомогат!$B$2:$E$161,4,0)*R$2+R$27</f>
        <v>1113.1090909090908</v>
      </c>
      <c r="S149" s="97">
        <f>VLOOKUP($B149,вспомогат!$B$2:$E$161,4,0)*S$2+S$27</f>
        <v>1210.6181818181817</v>
      </c>
      <c r="T149" s="97">
        <f>VLOOKUP($B149,вспомогат!$B$2:$E$161,4,0)*T$2+T$27</f>
        <v>1308.1272727272726</v>
      </c>
      <c r="U149" s="97">
        <f>VLOOKUP($B149,вспомогат!$B$2:$E$161,4,0)*U$2+U$27</f>
        <v>1405.6363636363635</v>
      </c>
      <c r="V149" s="97">
        <f>VLOOKUP($B149,вспомогат!$B$2:$E$161,4,0)*V$2+V$27</f>
        <v>1503.1454545454544</v>
      </c>
      <c r="W149" s="97">
        <f>VLOOKUP($B149,вспомогат!$B$2:$E$161,4,0)*W$2+W$27</f>
        <v>1600.6545454545453</v>
      </c>
      <c r="X149" s="97">
        <f>VLOOKUP($B149,вспомогат!$B$2:$E$161,4,0)*X$2+X$27</f>
        <v>1698.1636363636362</v>
      </c>
      <c r="Y149" s="97">
        <f>VLOOKUP($B149,вспомогат!$B$2:$E$161,4,0)*Y$2+Y$27</f>
        <v>1795.6727272727271</v>
      </c>
      <c r="Z149" s="97">
        <f>VLOOKUP($B149,вспомогат!$B$2:$E$161,4,0)*Z$2+Z$27</f>
        <v>1893.181818181818</v>
      </c>
    </row>
    <row r="150" spans="2:26">
      <c r="B150" s="2" t="s">
        <v>224</v>
      </c>
      <c r="C150" s="12" t="s">
        <v>24</v>
      </c>
      <c r="D150" s="89" t="s">
        <v>13</v>
      </c>
      <c r="E150" s="2"/>
      <c r="F150" s="2"/>
      <c r="G150" s="97">
        <f>VLOOKUP($B150,вспомогат!$B$2:$E$161,4,0)*G$2+G$27</f>
        <v>138.5090909090909</v>
      </c>
      <c r="H150" s="97">
        <f>VLOOKUP($B150,вспомогат!$B$2:$E$161,4,0)*H$2+H$27</f>
        <v>234.0181818181818</v>
      </c>
      <c r="I150" s="97">
        <f>VLOOKUP($B150,вспомогат!$B$2:$E$161,4,0)*I$2+I$27</f>
        <v>329.5272727272727</v>
      </c>
      <c r="J150" s="97">
        <f>VLOOKUP($B150,вспомогат!$B$2:$E$161,4,0)*J$2+J$27</f>
        <v>425.0363636363636</v>
      </c>
      <c r="K150" s="97">
        <f>VLOOKUP($B150,вспомогат!$B$2:$E$161,4,0)*K$2+K$27</f>
        <v>470.5454545454545</v>
      </c>
      <c r="L150" s="97">
        <f>VLOOKUP($B150,вспомогат!$B$2:$E$161,4,0)*L$2+L$27</f>
        <v>566.0545454545454</v>
      </c>
      <c r="M150" s="97">
        <f>VLOOKUP($B150,вспомогат!$B$2:$E$161,4,0)*M$2+M$27</f>
        <v>661.56363636363631</v>
      </c>
      <c r="N150" s="97">
        <f>VLOOKUP($B150,вспомогат!$B$2:$E$161,4,0)*N$2+N$27</f>
        <v>757.07272727272721</v>
      </c>
      <c r="O150" s="97">
        <f>VLOOKUP($B150,вспомогат!$B$2:$E$161,4,0)*O$2+O$27</f>
        <v>852.58181818181811</v>
      </c>
      <c r="P150" s="97">
        <f>VLOOKUP($B150,вспомогат!$B$2:$E$161,4,0)*P$2+P$27</f>
        <v>948.09090909090901</v>
      </c>
      <c r="Q150" s="97">
        <f>VLOOKUP($B150,вспомогат!$B$2:$E$161,4,0)*Q$2+Q$27</f>
        <v>993.59999999999991</v>
      </c>
      <c r="R150" s="97">
        <f>VLOOKUP($B150,вспомогат!$B$2:$E$161,4,0)*R$2+R$27</f>
        <v>1089.1090909090908</v>
      </c>
      <c r="S150" s="97">
        <f>VLOOKUP($B150,вспомогат!$B$2:$E$161,4,0)*S$2+S$27</f>
        <v>1184.6181818181817</v>
      </c>
      <c r="T150" s="97">
        <f>VLOOKUP($B150,вспомогат!$B$2:$E$161,4,0)*T$2+T$27</f>
        <v>1280.1272727272726</v>
      </c>
      <c r="U150" s="97">
        <f>VLOOKUP($B150,вспомогат!$B$2:$E$161,4,0)*U$2+U$27</f>
        <v>1375.6363636363635</v>
      </c>
      <c r="V150" s="97">
        <f>VLOOKUP($B150,вспомогат!$B$2:$E$161,4,0)*V$2+V$27</f>
        <v>1471.1454545454544</v>
      </c>
      <c r="W150" s="97">
        <f>VLOOKUP($B150,вспомогат!$B$2:$E$161,4,0)*W$2+W$27</f>
        <v>1566.6545454545453</v>
      </c>
      <c r="X150" s="97">
        <f>VLOOKUP($B150,вспомогат!$B$2:$E$161,4,0)*X$2+X$27</f>
        <v>1662.1636363636362</v>
      </c>
      <c r="Y150" s="97">
        <f>VLOOKUP($B150,вспомогат!$B$2:$E$161,4,0)*Y$2+Y$27</f>
        <v>1757.6727272727271</v>
      </c>
      <c r="Z150" s="97">
        <f>VLOOKUP($B150,вспомогат!$B$2:$E$161,4,0)*Z$2+Z$27</f>
        <v>1853.181818181818</v>
      </c>
    </row>
    <row r="151" spans="2:26">
      <c r="B151" s="132" t="s">
        <v>297</v>
      </c>
      <c r="C151" s="12" t="s">
        <v>24</v>
      </c>
      <c r="D151" s="89" t="s">
        <v>13</v>
      </c>
      <c r="E151" s="2"/>
      <c r="F151" s="2"/>
      <c r="G151" s="97">
        <f>VLOOKUP($B151,вспомогат!$B$2:$E$161,4,0)*G$2+G$27</f>
        <v>127.5090909090909</v>
      </c>
      <c r="H151" s="97">
        <f>VLOOKUP($B151,вспомогат!$B$2:$E$161,4,0)*H$2+H$27</f>
        <v>212.0181818181818</v>
      </c>
      <c r="I151" s="97">
        <f>VLOOKUP($B151,вспомогат!$B$2:$E$161,4,0)*I$2+I$27</f>
        <v>296.5272727272727</v>
      </c>
      <c r="J151" s="97">
        <f>VLOOKUP($B151,вспомогат!$B$2:$E$161,4,0)*J$2+J$27</f>
        <v>381.0363636363636</v>
      </c>
      <c r="K151" s="97">
        <f>VLOOKUP($B151,вспомогат!$B$2:$E$161,4,0)*K$2+K$27</f>
        <v>415.5454545454545</v>
      </c>
      <c r="L151" s="97">
        <f>VLOOKUP($B151,вспомогат!$B$2:$E$161,4,0)*L$2+L$27</f>
        <v>500.0545454545454</v>
      </c>
      <c r="M151" s="97">
        <f>VLOOKUP($B151,вспомогат!$B$2:$E$161,4,0)*M$2+M$27</f>
        <v>584.56363636363631</v>
      </c>
      <c r="N151" s="97">
        <f>VLOOKUP($B151,вспомогат!$B$2:$E$161,4,0)*N$2+N$27</f>
        <v>669.07272727272721</v>
      </c>
      <c r="O151" s="97">
        <f>VLOOKUP($B151,вспомогат!$B$2:$E$161,4,0)*O$2+O$27</f>
        <v>753.58181818181811</v>
      </c>
      <c r="P151" s="97">
        <f>VLOOKUP($B151,вспомогат!$B$2:$E$161,4,0)*P$2+P$27</f>
        <v>838.09090909090901</v>
      </c>
      <c r="Q151" s="97">
        <f>VLOOKUP($B151,вспомогат!$B$2:$E$161,4,0)*Q$2+Q$27</f>
        <v>872.59999999999991</v>
      </c>
      <c r="R151" s="97">
        <f>VLOOKUP($B151,вспомогат!$B$2:$E$161,4,0)*R$2+R$27</f>
        <v>957.10909090909081</v>
      </c>
      <c r="S151" s="97">
        <f>VLOOKUP($B151,вспомогат!$B$2:$E$161,4,0)*S$2+S$27</f>
        <v>1041.6181818181817</v>
      </c>
      <c r="T151" s="97">
        <f>VLOOKUP($B151,вспомогат!$B$2:$E$161,4,0)*T$2+T$27</f>
        <v>1126.1272727272726</v>
      </c>
      <c r="U151" s="97">
        <f>VLOOKUP($B151,вспомогат!$B$2:$E$161,4,0)*U$2+U$27</f>
        <v>1210.6363636363635</v>
      </c>
      <c r="V151" s="97">
        <f>VLOOKUP($B151,вспомогат!$B$2:$E$161,4,0)*V$2+V$27</f>
        <v>1295.1454545454544</v>
      </c>
      <c r="W151" s="97">
        <f>VLOOKUP($B151,вспомогат!$B$2:$E$161,4,0)*W$2+W$27</f>
        <v>1379.6545454545453</v>
      </c>
      <c r="X151" s="97">
        <f>VLOOKUP($B151,вспомогат!$B$2:$E$161,4,0)*X$2+X$27</f>
        <v>1464.1636363636362</v>
      </c>
      <c r="Y151" s="97">
        <f>VLOOKUP($B151,вспомогат!$B$2:$E$161,4,0)*Y$2+Y$27</f>
        <v>1548.6727272727271</v>
      </c>
      <c r="Z151" s="97">
        <f>VLOOKUP($B151,вспомогат!$B$2:$E$161,4,0)*Z$2+Z$27</f>
        <v>1633.181818181818</v>
      </c>
    </row>
    <row r="152" spans="2:26">
      <c r="B152" s="132" t="s">
        <v>298</v>
      </c>
      <c r="C152" s="12" t="s">
        <v>24</v>
      </c>
      <c r="D152" s="89" t="s">
        <v>13</v>
      </c>
      <c r="E152" s="2"/>
      <c r="F152" s="2"/>
      <c r="G152" s="97">
        <f>VLOOKUP($B152,вспомогат!$B$2:$E$161,4,0)*G$2+G$27</f>
        <v>127.5090909090909</v>
      </c>
      <c r="H152" s="97">
        <f>VLOOKUP($B152,вспомогат!$B$2:$E$161,4,0)*H$2+H$27</f>
        <v>212.0181818181818</v>
      </c>
      <c r="I152" s="97">
        <f>VLOOKUP($B152,вспомогат!$B$2:$E$161,4,0)*I$2+I$27</f>
        <v>296.5272727272727</v>
      </c>
      <c r="J152" s="97">
        <f>VLOOKUP($B152,вспомогат!$B$2:$E$161,4,0)*J$2+J$27</f>
        <v>381.0363636363636</v>
      </c>
      <c r="K152" s="97">
        <f>VLOOKUP($B152,вспомогат!$B$2:$E$161,4,0)*K$2+K$27</f>
        <v>415.5454545454545</v>
      </c>
      <c r="L152" s="97">
        <f>VLOOKUP($B152,вспомогат!$B$2:$E$161,4,0)*L$2+L$27</f>
        <v>500.0545454545454</v>
      </c>
      <c r="M152" s="97">
        <f>VLOOKUP($B152,вспомогат!$B$2:$E$161,4,0)*M$2+M$27</f>
        <v>584.56363636363631</v>
      </c>
      <c r="N152" s="97">
        <f>VLOOKUP($B152,вспомогат!$B$2:$E$161,4,0)*N$2+N$27</f>
        <v>669.07272727272721</v>
      </c>
      <c r="O152" s="97">
        <f>VLOOKUP($B152,вспомогат!$B$2:$E$161,4,0)*O$2+O$27</f>
        <v>753.58181818181811</v>
      </c>
      <c r="P152" s="97">
        <f>VLOOKUP($B152,вспомогат!$B$2:$E$161,4,0)*P$2+P$27</f>
        <v>838.09090909090901</v>
      </c>
      <c r="Q152" s="97">
        <f>VLOOKUP($B152,вспомогат!$B$2:$E$161,4,0)*Q$2+Q$27</f>
        <v>872.59999999999991</v>
      </c>
      <c r="R152" s="97">
        <f>VLOOKUP($B152,вспомогат!$B$2:$E$161,4,0)*R$2+R$27</f>
        <v>957.10909090909081</v>
      </c>
      <c r="S152" s="97">
        <f>VLOOKUP($B152,вспомогат!$B$2:$E$161,4,0)*S$2+S$27</f>
        <v>1041.6181818181817</v>
      </c>
      <c r="T152" s="97">
        <f>VLOOKUP($B152,вспомогат!$B$2:$E$161,4,0)*T$2+T$27</f>
        <v>1126.1272727272726</v>
      </c>
      <c r="U152" s="97">
        <f>VLOOKUP($B152,вспомогат!$B$2:$E$161,4,0)*U$2+U$27</f>
        <v>1210.6363636363635</v>
      </c>
      <c r="V152" s="97">
        <f>VLOOKUP($B152,вспомогат!$B$2:$E$161,4,0)*V$2+V$27</f>
        <v>1295.1454545454544</v>
      </c>
      <c r="W152" s="97">
        <f>VLOOKUP($B152,вспомогат!$B$2:$E$161,4,0)*W$2+W$27</f>
        <v>1379.6545454545453</v>
      </c>
      <c r="X152" s="97">
        <f>VLOOKUP($B152,вспомогат!$B$2:$E$161,4,0)*X$2+X$27</f>
        <v>1464.1636363636362</v>
      </c>
      <c r="Y152" s="97">
        <f>VLOOKUP($B152,вспомогат!$B$2:$E$161,4,0)*Y$2+Y$27</f>
        <v>1548.6727272727271</v>
      </c>
      <c r="Z152" s="97">
        <f>VLOOKUP($B152,вспомогат!$B$2:$E$161,4,0)*Z$2+Z$27</f>
        <v>1633.181818181818</v>
      </c>
    </row>
    <row r="153" spans="2:26">
      <c r="B153" s="132" t="s">
        <v>299</v>
      </c>
      <c r="C153" s="12" t="s">
        <v>24</v>
      </c>
      <c r="D153" s="89" t="s">
        <v>13</v>
      </c>
      <c r="E153" s="2"/>
      <c r="F153" s="2"/>
      <c r="G153" s="97">
        <f>VLOOKUP($B153,вспомогат!$B$2:$E$161,4,0)*G$2+G$27</f>
        <v>127.5090909090909</v>
      </c>
      <c r="H153" s="97">
        <f>VLOOKUP($B153,вспомогат!$B$2:$E$161,4,0)*H$2+H$27</f>
        <v>212.0181818181818</v>
      </c>
      <c r="I153" s="97">
        <f>VLOOKUP($B153,вспомогат!$B$2:$E$161,4,0)*I$2+I$27</f>
        <v>296.5272727272727</v>
      </c>
      <c r="J153" s="97">
        <f>VLOOKUP($B153,вспомогат!$B$2:$E$161,4,0)*J$2+J$27</f>
        <v>381.0363636363636</v>
      </c>
      <c r="K153" s="97">
        <f>VLOOKUP($B153,вспомогат!$B$2:$E$161,4,0)*K$2+K$27</f>
        <v>415.5454545454545</v>
      </c>
      <c r="L153" s="97">
        <f>VLOOKUP($B153,вспомогат!$B$2:$E$161,4,0)*L$2+L$27</f>
        <v>500.0545454545454</v>
      </c>
      <c r="M153" s="97">
        <f>VLOOKUP($B153,вспомогат!$B$2:$E$161,4,0)*M$2+M$27</f>
        <v>584.56363636363631</v>
      </c>
      <c r="N153" s="97">
        <f>VLOOKUP($B153,вспомогат!$B$2:$E$161,4,0)*N$2+N$27</f>
        <v>669.07272727272721</v>
      </c>
      <c r="O153" s="97">
        <f>VLOOKUP($B153,вспомогат!$B$2:$E$161,4,0)*O$2+O$27</f>
        <v>753.58181818181811</v>
      </c>
      <c r="P153" s="97">
        <f>VLOOKUP($B153,вспомогат!$B$2:$E$161,4,0)*P$2+P$27</f>
        <v>838.09090909090901</v>
      </c>
      <c r="Q153" s="97">
        <f>VLOOKUP($B153,вспомогат!$B$2:$E$161,4,0)*Q$2+Q$27</f>
        <v>872.59999999999991</v>
      </c>
      <c r="R153" s="97">
        <f>VLOOKUP($B153,вспомогат!$B$2:$E$161,4,0)*R$2+R$27</f>
        <v>957.10909090909081</v>
      </c>
      <c r="S153" s="97">
        <f>VLOOKUP($B153,вспомогат!$B$2:$E$161,4,0)*S$2+S$27</f>
        <v>1041.6181818181817</v>
      </c>
      <c r="T153" s="97">
        <f>VLOOKUP($B153,вспомогат!$B$2:$E$161,4,0)*T$2+T$27</f>
        <v>1126.1272727272726</v>
      </c>
      <c r="U153" s="97">
        <f>VLOOKUP($B153,вспомогат!$B$2:$E$161,4,0)*U$2+U$27</f>
        <v>1210.6363636363635</v>
      </c>
      <c r="V153" s="97">
        <f>VLOOKUP($B153,вспомогат!$B$2:$E$161,4,0)*V$2+V$27</f>
        <v>1295.1454545454544</v>
      </c>
      <c r="W153" s="97">
        <f>VLOOKUP($B153,вспомогат!$B$2:$E$161,4,0)*W$2+W$27</f>
        <v>1379.6545454545453</v>
      </c>
      <c r="X153" s="97">
        <f>VLOOKUP($B153,вспомогат!$B$2:$E$161,4,0)*X$2+X$27</f>
        <v>1464.1636363636362</v>
      </c>
      <c r="Y153" s="97">
        <f>VLOOKUP($B153,вспомогат!$B$2:$E$161,4,0)*Y$2+Y$27</f>
        <v>1548.6727272727271</v>
      </c>
      <c r="Z153" s="97">
        <f>VLOOKUP($B153,вспомогат!$B$2:$E$161,4,0)*Z$2+Z$27</f>
        <v>1633.181818181818</v>
      </c>
    </row>
    <row r="154" spans="2:26">
      <c r="B154" s="136" t="s">
        <v>300</v>
      </c>
      <c r="C154" s="12" t="s">
        <v>24</v>
      </c>
      <c r="D154" s="89" t="s">
        <v>13</v>
      </c>
      <c r="E154" s="2"/>
      <c r="F154" s="2"/>
      <c r="G154" s="97">
        <f>VLOOKUP($B154,вспомогат!$B$2:$E$161,4,0)*G$2+G$27</f>
        <v>140.5090909090909</v>
      </c>
      <c r="H154" s="97">
        <f>VLOOKUP($B154,вспомогат!$B$2:$E$161,4,0)*H$2+H$27</f>
        <v>238.0181818181818</v>
      </c>
      <c r="I154" s="97">
        <f>VLOOKUP($B154,вспомогат!$B$2:$E$161,4,0)*I$2+I$27</f>
        <v>335.5272727272727</v>
      </c>
      <c r="J154" s="97">
        <f>VLOOKUP($B154,вспомогат!$B$2:$E$161,4,0)*J$2+J$27</f>
        <v>433.0363636363636</v>
      </c>
      <c r="K154" s="97">
        <f>VLOOKUP($B154,вспомогат!$B$2:$E$161,4,0)*K$2+K$27</f>
        <v>480.5454545454545</v>
      </c>
      <c r="L154" s="97">
        <f>VLOOKUP($B154,вспомогат!$B$2:$E$161,4,0)*L$2+L$27</f>
        <v>578.0545454545454</v>
      </c>
      <c r="M154" s="97">
        <f>VLOOKUP($B154,вспомогат!$B$2:$E$161,4,0)*M$2+M$27</f>
        <v>675.56363636363631</v>
      </c>
      <c r="N154" s="97">
        <f>VLOOKUP($B154,вспомогат!$B$2:$E$161,4,0)*N$2+N$27</f>
        <v>773.07272727272721</v>
      </c>
      <c r="O154" s="97">
        <f>VLOOKUP($B154,вспомогат!$B$2:$E$161,4,0)*O$2+O$27</f>
        <v>870.58181818181811</v>
      </c>
      <c r="P154" s="97">
        <f>VLOOKUP($B154,вспомогат!$B$2:$E$161,4,0)*P$2+P$27</f>
        <v>968.09090909090901</v>
      </c>
      <c r="Q154" s="97">
        <f>VLOOKUP($B154,вспомогат!$B$2:$E$161,4,0)*Q$2+Q$27</f>
        <v>1015.5999999999999</v>
      </c>
      <c r="R154" s="97">
        <f>VLOOKUP($B154,вспомогат!$B$2:$E$161,4,0)*R$2+R$27</f>
        <v>1113.1090909090908</v>
      </c>
      <c r="S154" s="97">
        <f>VLOOKUP($B154,вспомогат!$B$2:$E$161,4,0)*S$2+S$27</f>
        <v>1210.6181818181817</v>
      </c>
      <c r="T154" s="97">
        <f>VLOOKUP($B154,вспомогат!$B$2:$E$161,4,0)*T$2+T$27</f>
        <v>1308.1272727272726</v>
      </c>
      <c r="U154" s="97">
        <f>VLOOKUP($B154,вспомогат!$B$2:$E$161,4,0)*U$2+U$27</f>
        <v>1405.6363636363635</v>
      </c>
      <c r="V154" s="97">
        <f>VLOOKUP($B154,вспомогат!$B$2:$E$161,4,0)*V$2+V$27</f>
        <v>1503.1454545454544</v>
      </c>
      <c r="W154" s="97">
        <f>VLOOKUP($B154,вспомогат!$B$2:$E$161,4,0)*W$2+W$27</f>
        <v>1600.6545454545453</v>
      </c>
      <c r="X154" s="97">
        <f>VLOOKUP($B154,вспомогат!$B$2:$E$161,4,0)*X$2+X$27</f>
        <v>1698.1636363636362</v>
      </c>
      <c r="Y154" s="97">
        <f>VLOOKUP($B154,вспомогат!$B$2:$E$161,4,0)*Y$2+Y$27</f>
        <v>1795.6727272727271</v>
      </c>
      <c r="Z154" s="97">
        <f>VLOOKUP($B154,вспомогат!$B$2:$E$161,4,0)*Z$2+Z$27</f>
        <v>1893.181818181818</v>
      </c>
    </row>
  </sheetData>
  <mergeCells count="1">
    <mergeCell ref="G1:Z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Z56"/>
  <sheetViews>
    <sheetView workbookViewId="0">
      <selection activeCell="G3" sqref="G3"/>
    </sheetView>
  </sheetViews>
  <sheetFormatPr defaultRowHeight="15"/>
  <cols>
    <col min="2" max="2" width="14.85546875" customWidth="1"/>
    <col min="4" max="4" width="13.42578125" customWidth="1"/>
  </cols>
  <sheetData>
    <row r="1" spans="2:26" ht="18.75">
      <c r="B1" s="2" t="str">
        <f>'[1]Kiev, Cherkassy'!B1</f>
        <v>Rates:</v>
      </c>
      <c r="C1" s="90" t="s">
        <v>285</v>
      </c>
      <c r="D1" s="91"/>
      <c r="E1" s="91"/>
      <c r="F1" s="91"/>
      <c r="G1" s="157" t="s">
        <v>284</v>
      </c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2:26" ht="51.75">
      <c r="B2" s="85" t="s">
        <v>189</v>
      </c>
      <c r="C2" s="85"/>
      <c r="D2" s="86" t="s">
        <v>190</v>
      </c>
      <c r="E2" s="87" t="s">
        <v>195</v>
      </c>
      <c r="F2" s="87" t="s">
        <v>196</v>
      </c>
      <c r="G2" s="92">
        <v>1</v>
      </c>
      <c r="H2" s="93">
        <v>2</v>
      </c>
      <c r="I2" s="93">
        <v>3</v>
      </c>
      <c r="J2" s="93">
        <v>4</v>
      </c>
      <c r="K2" s="93">
        <v>5</v>
      </c>
      <c r="L2" s="93">
        <v>6</v>
      </c>
      <c r="M2" s="93">
        <v>7</v>
      </c>
      <c r="N2" s="93">
        <v>8</v>
      </c>
      <c r="O2" s="93">
        <v>9</v>
      </c>
      <c r="P2" s="93">
        <v>10</v>
      </c>
      <c r="Q2" s="93">
        <v>11</v>
      </c>
      <c r="R2" s="93">
        <v>12</v>
      </c>
      <c r="S2" s="93">
        <v>13</v>
      </c>
      <c r="T2" s="93">
        <v>14</v>
      </c>
      <c r="U2" s="93">
        <v>15</v>
      </c>
      <c r="V2" s="93">
        <v>16</v>
      </c>
      <c r="W2" s="93">
        <v>17</v>
      </c>
      <c r="X2" s="93">
        <v>18</v>
      </c>
      <c r="Y2" s="93">
        <v>19</v>
      </c>
      <c r="Z2" s="93">
        <v>20</v>
      </c>
    </row>
    <row r="3" spans="2:26">
      <c r="B3" s="85" t="s">
        <v>230</v>
      </c>
      <c r="C3" s="88" t="s">
        <v>230</v>
      </c>
      <c r="D3" s="89" t="s">
        <v>282</v>
      </c>
      <c r="E3" s="94"/>
      <c r="F3" s="95"/>
      <c r="G3" s="97">
        <f>(Лист1!$F$15+Лист1!$H$15+Лист1!$I$15+Лист1!$J$15)*Odessa!G2+Лист1!$J$3+Лист1!$L$15</f>
        <v>159.6</v>
      </c>
      <c r="H3" s="97">
        <f>(Лист1!$F$15+Лист1!$H$15+Лист1!$I$15+Лист1!$J$15)*Odessa!H2+Лист1!$J$3+Лист1!$L$15</f>
        <v>276.2</v>
      </c>
      <c r="I3" s="97">
        <f>(Лист1!$F$15+Лист1!$H$15+Лист1!$I$15+Лист1!$J$15)*Odessa!I2+Лист1!$J$3+Лист1!$L$15</f>
        <v>392.79999999999995</v>
      </c>
      <c r="J3" s="97">
        <f>(Лист1!$F$15+Лист1!$H$15+Лист1!$I$15+Лист1!$J$15)*Odessa!J2+Лист1!$J$3+Лист1!$L$15</f>
        <v>509.4</v>
      </c>
      <c r="K3" s="97">
        <f>(Лист1!$F$15+Лист1!$H$15+Лист1!$I$15+Лист1!$J$15)*Odessa!K2+Лист1!$J$3+Лист1!$L$15-вспомогат!$L$55</f>
        <v>576</v>
      </c>
      <c r="L3" s="97">
        <f>(Лист1!$F$15+Лист1!$H$15+Лист1!$I$15+Лист1!$J$15)*Odessa!L2+Лист1!$J$3+Лист1!$L$15-вспомогат!$L$55</f>
        <v>692.59999999999991</v>
      </c>
      <c r="M3" s="97">
        <f>(Лист1!$F$15+Лист1!$H$15+Лист1!$I$15+Лист1!$J$15)*Odessa!M2+Лист1!$J$3+Лист1!$L$15-вспомогат!$L$55</f>
        <v>809.19999999999993</v>
      </c>
      <c r="N3" s="97">
        <f>(Лист1!$F$15+Лист1!$H$15+Лист1!$I$15+Лист1!$J$15)*Odessa!N2+Лист1!$J$3+Лист1!$L$15-вспомогат!$L$55</f>
        <v>925.8</v>
      </c>
      <c r="O3" s="97">
        <f>(Лист1!$F$15+Лист1!$H$15+Лист1!$I$15+Лист1!$J$15)*Odessa!O2+Лист1!$J$3+Лист1!$L$15-вспомогат!$L$55</f>
        <v>1042.3999999999999</v>
      </c>
      <c r="P3" s="97">
        <f>(Лист1!$F$15+Лист1!$H$15+Лист1!$I$15+Лист1!$J$15)*Odessa!P2+Лист1!$J$3+Лист1!$L$15-вспомогат!$L$56</f>
        <v>1109</v>
      </c>
      <c r="Q3" s="97">
        <f>(Лист1!$F$15+Лист1!$H$15+Лист1!$I$15+Лист1!$J$15)*Odessa!Q2+Лист1!$J$3+Лист1!$L$15-вспомогат!$L$56</f>
        <v>1225.5999999999999</v>
      </c>
      <c r="R3" s="97">
        <f>(Лист1!$F$15+Лист1!$H$15+Лист1!$I$15+Лист1!$J$15)*Odessa!R2+Лист1!$J$3+Лист1!$L$15-вспомогат!$L$56</f>
        <v>1342.1999999999998</v>
      </c>
      <c r="S3" s="97">
        <f>(Лист1!$F$15+Лист1!$H$15+Лист1!$I$15+Лист1!$J$15)*Odessa!S2+Лист1!$J$3+Лист1!$L$15-вспомогат!$L$56</f>
        <v>1458.8</v>
      </c>
      <c r="T3" s="97">
        <f>(Лист1!$F$15+Лист1!$H$15+Лист1!$I$15+Лист1!$J$15)*Odessa!T2+Лист1!$J$3+Лист1!$L$15-вспомогат!$L$56</f>
        <v>1575.3999999999999</v>
      </c>
      <c r="U3" s="97">
        <f>(Лист1!$F$15+Лист1!$H$15+Лист1!$I$15+Лист1!$J$15)*Odessa!U2+Лист1!$J$3+Лист1!$L$15-вспомогат!$L$56</f>
        <v>1692</v>
      </c>
      <c r="V3" s="97">
        <f>(Лист1!$F$15+Лист1!$H$15+Лист1!$I$15+Лист1!$J$15)*Odessa!V2+Лист1!$J$3+Лист1!$L$15-вспомогат!$L$56</f>
        <v>1808.6</v>
      </c>
      <c r="W3" s="97">
        <f>(Лист1!$F$15+Лист1!$H$15+Лист1!$I$15+Лист1!$J$15)*Odessa!W2+Лист1!$J$3+Лист1!$L$15-вспомогат!$L$56</f>
        <v>1925.1999999999998</v>
      </c>
      <c r="X3" s="97">
        <f>(Лист1!$F$15+Лист1!$H$15+Лист1!$I$15+Лист1!$J$15)*Odessa!X2+Лист1!$J$3+Лист1!$L$15-вспомогат!$L$56</f>
        <v>2041.7999999999997</v>
      </c>
      <c r="Y3" s="97">
        <f>(Лист1!$F$15+Лист1!$H$15+Лист1!$I$15+Лист1!$J$15)*Odessa!Y2+Лист1!$J$3+Лист1!$L$15-вспомогат!$L$56</f>
        <v>2158.4</v>
      </c>
      <c r="Z3" s="97">
        <f>(Лист1!$F$15+Лист1!$H$15+Лист1!$I$15+Лист1!$J$15)*Odessa!Z2+Лист1!$J$3+Лист1!$L$15-вспомогат!$L$56</f>
        <v>2275</v>
      </c>
    </row>
    <row r="4" spans="2:26">
      <c r="B4" s="88" t="s">
        <v>105</v>
      </c>
      <c r="C4" s="88" t="s">
        <v>103</v>
      </c>
      <c r="D4" s="89" t="s">
        <v>230</v>
      </c>
      <c r="E4" s="94"/>
      <c r="F4" s="95"/>
      <c r="G4" s="97">
        <f>VLOOKUP($B4,вспомогат!$B$2:$E$161,4,0)*G$2+G$3</f>
        <v>286.60000000000002</v>
      </c>
      <c r="H4" s="97">
        <f>VLOOKUP($B4,вспомогат!$B$2:$E$161,4,0)*H$2+H$3</f>
        <v>530.20000000000005</v>
      </c>
      <c r="I4" s="97">
        <f>VLOOKUP($B4,вспомогат!$B$2:$E$161,4,0)*I$2+I$3</f>
        <v>773.8</v>
      </c>
      <c r="J4" s="97">
        <f>VLOOKUP($B4,вспомогат!$B$2:$E$161,4,0)*J$2+J$3</f>
        <v>1017.4</v>
      </c>
      <c r="K4" s="97">
        <f>VLOOKUP($B4,вспомогат!$B$2:$E$161,4,0)*K$2+K$3</f>
        <v>1211</v>
      </c>
      <c r="L4" s="97">
        <f>VLOOKUP($B4,вспомогат!$B$2:$E$161,4,0)*L$2+L$3</f>
        <v>1454.6</v>
      </c>
      <c r="M4" s="97">
        <f>VLOOKUP($B4,вспомогат!$B$2:$E$161,4,0)*M$2+M$3</f>
        <v>1698.1999999999998</v>
      </c>
      <c r="N4" s="97">
        <f>VLOOKUP($B4,вспомогат!$B$2:$E$161,4,0)*N$2+N$3</f>
        <v>1941.8</v>
      </c>
      <c r="O4" s="97">
        <f>VLOOKUP($B4,вспомогат!$B$2:$E$161,4,0)*O$2+O$3</f>
        <v>2185.3999999999996</v>
      </c>
      <c r="P4" s="97">
        <f>VLOOKUP($B4,вспомогат!$B$2:$E$161,4,0)*P$2+P$3</f>
        <v>2379</v>
      </c>
      <c r="Q4" s="97">
        <f>VLOOKUP($B4,вспомогат!$B$2:$E$161,4,0)*Q$2+Q$3</f>
        <v>2622.6</v>
      </c>
      <c r="R4" s="97">
        <f>VLOOKUP($B4,вспомогат!$B$2:$E$161,4,0)*R$2+R$3</f>
        <v>2866.2</v>
      </c>
      <c r="S4" s="97">
        <f>VLOOKUP($B4,вспомогат!$B$2:$E$161,4,0)*S$2+S$3</f>
        <v>3109.8</v>
      </c>
      <c r="T4" s="97">
        <f>VLOOKUP($B4,вспомогат!$B$2:$E$161,4,0)*T$2+T$3</f>
        <v>3353.3999999999996</v>
      </c>
      <c r="U4" s="97">
        <f>VLOOKUP($B4,вспомогат!$B$2:$E$161,4,0)*U$2+U$3</f>
        <v>3597</v>
      </c>
      <c r="V4" s="97">
        <f>VLOOKUP($B4,вспомогат!$B$2:$E$161,4,0)*V$2+V$3</f>
        <v>3840.6</v>
      </c>
      <c r="W4" s="97">
        <f>VLOOKUP($B4,вспомогат!$B$2:$E$161,4,0)*W$2+W$3</f>
        <v>4084.2</v>
      </c>
      <c r="X4" s="97">
        <f>VLOOKUP($B4,вспомогат!$B$2:$E$161,4,0)*X$2+X$3</f>
        <v>4327.7999999999993</v>
      </c>
      <c r="Y4" s="97">
        <f>VLOOKUP($B4,вспомогат!$B$2:$E$161,4,0)*Y$2+Y$3</f>
        <v>4571.3999999999996</v>
      </c>
      <c r="Z4" s="97">
        <f>VLOOKUP($B4,вспомогат!$B$2:$E$161,4,0)*Z$2+Z$3</f>
        <v>4815</v>
      </c>
    </row>
    <row r="5" spans="2:26">
      <c r="B5" s="88" t="s">
        <v>36</v>
      </c>
      <c r="C5" s="88" t="s">
        <v>37</v>
      </c>
      <c r="D5" s="89" t="s">
        <v>230</v>
      </c>
      <c r="E5" s="2"/>
      <c r="F5" s="2"/>
      <c r="G5" s="98" t="e">
        <f>VLOOKUP($B5,вспомогат!$B$2:$E$161,4,0)*G$2+G$3</f>
        <v>#VALUE!</v>
      </c>
      <c r="H5" s="98" t="e">
        <f>VLOOKUP($B5,вспомогат!$B$2:$E$161,4,0)*H$2+H$3</f>
        <v>#VALUE!</v>
      </c>
      <c r="I5" s="98" t="e">
        <f>VLOOKUP($B5,вспомогат!$B$2:$E$161,4,0)*I$2+I$3</f>
        <v>#VALUE!</v>
      </c>
      <c r="J5" s="98" t="e">
        <f>VLOOKUP($B5,вспомогат!$B$2:$E$161,4,0)*J$2+J$3</f>
        <v>#VALUE!</v>
      </c>
      <c r="K5" s="98" t="e">
        <f>VLOOKUP($B5,вспомогат!$B$2:$E$161,4,0)*K$2+K$3</f>
        <v>#VALUE!</v>
      </c>
      <c r="L5" s="98" t="e">
        <f>VLOOKUP($B5,вспомогат!$B$2:$E$161,4,0)*L$2+L$3</f>
        <v>#VALUE!</v>
      </c>
      <c r="M5" s="98" t="e">
        <f>VLOOKUP($B5,вспомогат!$B$2:$E$161,4,0)*M$2+M$3</f>
        <v>#VALUE!</v>
      </c>
      <c r="N5" s="98" t="e">
        <f>VLOOKUP($B5,вспомогат!$B$2:$E$161,4,0)*N$2+N$3</f>
        <v>#VALUE!</v>
      </c>
      <c r="O5" s="98" t="e">
        <f>VLOOKUP($B5,вспомогат!$B$2:$E$161,4,0)*O$2+O$3</f>
        <v>#VALUE!</v>
      </c>
      <c r="P5" s="98" t="e">
        <f>VLOOKUP($B5,вспомогат!$B$2:$E$161,4,0)*P$2+P$3</f>
        <v>#VALUE!</v>
      </c>
      <c r="Q5" s="98" t="e">
        <f>VLOOKUP($B5,вспомогат!$B$2:$E$161,4,0)*Q$2+Q$3</f>
        <v>#VALUE!</v>
      </c>
      <c r="R5" s="98" t="e">
        <f>VLOOKUP($B5,вспомогат!$B$2:$E$161,4,0)*R$2+R$3</f>
        <v>#VALUE!</v>
      </c>
      <c r="S5" s="98" t="e">
        <f>VLOOKUP($B5,вспомогат!$B$2:$E$161,4,0)*S$2+S$3</f>
        <v>#VALUE!</v>
      </c>
      <c r="T5" s="98" t="e">
        <f>VLOOKUP($B5,вспомогат!$B$2:$E$161,4,0)*T$2+T$3</f>
        <v>#VALUE!</v>
      </c>
      <c r="U5" s="98" t="e">
        <f>VLOOKUP($B5,вспомогат!$B$2:$E$161,4,0)*U$2+U$3</f>
        <v>#VALUE!</v>
      </c>
      <c r="V5" s="98" t="e">
        <f>VLOOKUP($B5,вспомогат!$B$2:$E$161,4,0)*V$2+V$3</f>
        <v>#VALUE!</v>
      </c>
      <c r="W5" s="98" t="e">
        <f>VLOOKUP($B5,вспомогат!$B$2:$E$161,4,0)*W$2+W$3</f>
        <v>#VALUE!</v>
      </c>
      <c r="X5" s="98" t="e">
        <f>VLOOKUP($B5,вспомогат!$B$2:$E$161,4,0)*X$2+X$3</f>
        <v>#VALUE!</v>
      </c>
      <c r="Y5" s="98" t="e">
        <f>VLOOKUP($B5,вспомогат!$B$2:$E$161,4,0)*Y$2+Y$3</f>
        <v>#VALUE!</v>
      </c>
      <c r="Z5" s="98" t="e">
        <f>VLOOKUP($B5,вспомогат!$B$2:$E$161,4,0)*Z$2+Z$3</f>
        <v>#VALUE!</v>
      </c>
    </row>
    <row r="6" spans="2:26">
      <c r="B6" s="88" t="s">
        <v>247</v>
      </c>
      <c r="C6" s="88" t="s">
        <v>103</v>
      </c>
      <c r="D6" s="89" t="s">
        <v>230</v>
      </c>
      <c r="E6" s="2"/>
      <c r="F6" s="2"/>
      <c r="G6" s="97" t="e">
        <f>VLOOKUP($B6,вспомогат!$B$2:$E$161,4,0)*G$2+G$3</f>
        <v>#VALUE!</v>
      </c>
      <c r="H6" s="97" t="e">
        <f>VLOOKUP($B6,вспомогат!$B$2:$E$161,4,0)*H$2+H$3</f>
        <v>#VALUE!</v>
      </c>
      <c r="I6" s="97" t="e">
        <f>VLOOKUP($B6,вспомогат!$B$2:$E$161,4,0)*I$2+I$3</f>
        <v>#VALUE!</v>
      </c>
      <c r="J6" s="97" t="e">
        <f>VLOOKUP($B6,вспомогат!$B$2:$E$161,4,0)*J$2+J$3</f>
        <v>#VALUE!</v>
      </c>
      <c r="K6" s="97" t="e">
        <f>VLOOKUP($B6,вспомогат!$B$2:$E$161,4,0)*K$2+K$3</f>
        <v>#VALUE!</v>
      </c>
      <c r="L6" s="97" t="e">
        <f>VLOOKUP($B6,вспомогат!$B$2:$E$161,4,0)*L$2+L$3</f>
        <v>#VALUE!</v>
      </c>
      <c r="M6" s="97" t="e">
        <f>VLOOKUP($B6,вспомогат!$B$2:$E$161,4,0)*M$2+M$3</f>
        <v>#VALUE!</v>
      </c>
      <c r="N6" s="97" t="e">
        <f>VLOOKUP($B6,вспомогат!$B$2:$E$161,4,0)*N$2+N$3</f>
        <v>#VALUE!</v>
      </c>
      <c r="O6" s="97" t="e">
        <f>VLOOKUP($B6,вспомогат!$B$2:$E$161,4,0)*O$2+O$3</f>
        <v>#VALUE!</v>
      </c>
      <c r="P6" s="97" t="e">
        <f>VLOOKUP($B6,вспомогат!$B$2:$E$161,4,0)*P$2+P$3</f>
        <v>#VALUE!</v>
      </c>
      <c r="Q6" s="97" t="e">
        <f>VLOOKUP($B6,вспомогат!$B$2:$E$161,4,0)*Q$2+Q$3</f>
        <v>#VALUE!</v>
      </c>
      <c r="R6" s="97" t="e">
        <f>VLOOKUP($B6,вспомогат!$B$2:$E$161,4,0)*R$2+R$3</f>
        <v>#VALUE!</v>
      </c>
      <c r="S6" s="97" t="e">
        <f>VLOOKUP($B6,вспомогат!$B$2:$E$161,4,0)*S$2+S$3</f>
        <v>#VALUE!</v>
      </c>
      <c r="T6" s="97" t="e">
        <f>VLOOKUP($B6,вспомогат!$B$2:$E$161,4,0)*T$2+T$3</f>
        <v>#VALUE!</v>
      </c>
      <c r="U6" s="97" t="e">
        <f>VLOOKUP($B6,вспомогат!$B$2:$E$161,4,0)*U$2+U$3</f>
        <v>#VALUE!</v>
      </c>
      <c r="V6" s="97" t="e">
        <f>VLOOKUP($B6,вспомогат!$B$2:$E$161,4,0)*V$2+V$3</f>
        <v>#VALUE!</v>
      </c>
      <c r="W6" s="97" t="e">
        <f>VLOOKUP($B6,вспомогат!$B$2:$E$161,4,0)*W$2+W$3</f>
        <v>#VALUE!</v>
      </c>
      <c r="X6" s="97" t="e">
        <f>VLOOKUP($B6,вспомогат!$B$2:$E$161,4,0)*X$2+X$3</f>
        <v>#VALUE!</v>
      </c>
      <c r="Y6" s="97" t="e">
        <f>VLOOKUP($B6,вспомогат!$B$2:$E$161,4,0)*Y$2+Y$3</f>
        <v>#VALUE!</v>
      </c>
      <c r="Z6" s="97" t="e">
        <f>VLOOKUP($B6,вспомогат!$B$2:$E$161,4,0)*Z$2+Z$3</f>
        <v>#VALUE!</v>
      </c>
    </row>
    <row r="7" spans="2:26">
      <c r="B7" s="12" t="s">
        <v>232</v>
      </c>
      <c r="C7" s="88" t="s">
        <v>75</v>
      </c>
      <c r="D7" s="89" t="s">
        <v>230</v>
      </c>
      <c r="E7" s="2"/>
      <c r="F7" s="2"/>
      <c r="G7" s="97" t="e">
        <f>VLOOKUP($B7,вспомогат!$B$2:$E$161,4,0)*G$2+G$3</f>
        <v>#VALUE!</v>
      </c>
      <c r="H7" s="97" t="e">
        <f>VLOOKUP($B7,вспомогат!$B$2:$E$161,4,0)*H$2+H$3</f>
        <v>#VALUE!</v>
      </c>
      <c r="I7" s="97" t="e">
        <f>VLOOKUP($B7,вспомогат!$B$2:$E$161,4,0)*I$2+I$3</f>
        <v>#VALUE!</v>
      </c>
      <c r="J7" s="97" t="e">
        <f>VLOOKUP($B7,вспомогат!$B$2:$E$161,4,0)*J$2+J$3</f>
        <v>#VALUE!</v>
      </c>
      <c r="K7" s="97" t="e">
        <f>VLOOKUP($B7,вспомогат!$B$2:$E$161,4,0)*K$2+K$3</f>
        <v>#VALUE!</v>
      </c>
      <c r="L7" s="97" t="e">
        <f>VLOOKUP($B7,вспомогат!$B$2:$E$161,4,0)*L$2+L$3</f>
        <v>#VALUE!</v>
      </c>
      <c r="M7" s="97" t="e">
        <f>VLOOKUP($B7,вспомогат!$B$2:$E$161,4,0)*M$2+M$3</f>
        <v>#VALUE!</v>
      </c>
      <c r="N7" s="97" t="e">
        <f>VLOOKUP($B7,вспомогат!$B$2:$E$161,4,0)*N$2+N$3</f>
        <v>#VALUE!</v>
      </c>
      <c r="O7" s="97" t="e">
        <f>VLOOKUP($B7,вспомогат!$B$2:$E$161,4,0)*O$2+O$3</f>
        <v>#VALUE!</v>
      </c>
      <c r="P7" s="97" t="e">
        <f>VLOOKUP($B7,вспомогат!$B$2:$E$161,4,0)*P$2+P$3</f>
        <v>#VALUE!</v>
      </c>
      <c r="Q7" s="97" t="e">
        <f>VLOOKUP($B7,вспомогат!$B$2:$E$161,4,0)*Q$2+Q$3</f>
        <v>#VALUE!</v>
      </c>
      <c r="R7" s="97" t="e">
        <f>VLOOKUP($B7,вспомогат!$B$2:$E$161,4,0)*R$2+R$3</f>
        <v>#VALUE!</v>
      </c>
      <c r="S7" s="97" t="e">
        <f>VLOOKUP($B7,вспомогат!$B$2:$E$161,4,0)*S$2+S$3</f>
        <v>#VALUE!</v>
      </c>
      <c r="T7" s="97" t="e">
        <f>VLOOKUP($B7,вспомогат!$B$2:$E$161,4,0)*T$2+T$3</f>
        <v>#VALUE!</v>
      </c>
      <c r="U7" s="97" t="e">
        <f>VLOOKUP($B7,вспомогат!$B$2:$E$161,4,0)*U$2+U$3</f>
        <v>#VALUE!</v>
      </c>
      <c r="V7" s="97" t="e">
        <f>VLOOKUP($B7,вспомогат!$B$2:$E$161,4,0)*V$2+V$3</f>
        <v>#VALUE!</v>
      </c>
      <c r="W7" s="97" t="e">
        <f>VLOOKUP($B7,вспомогат!$B$2:$E$161,4,0)*W$2+W$3</f>
        <v>#VALUE!</v>
      </c>
      <c r="X7" s="97" t="e">
        <f>VLOOKUP($B7,вспомогат!$B$2:$E$161,4,0)*X$2+X$3</f>
        <v>#VALUE!</v>
      </c>
      <c r="Y7" s="97" t="e">
        <f>VLOOKUP($B7,вспомогат!$B$2:$E$161,4,0)*Y$2+Y$3</f>
        <v>#VALUE!</v>
      </c>
      <c r="Z7" s="97" t="e">
        <f>VLOOKUP($B7,вспомогат!$B$2:$E$161,4,0)*Z$2+Z$3</f>
        <v>#VALUE!</v>
      </c>
    </row>
    <row r="8" spans="2:26">
      <c r="B8" s="12" t="s">
        <v>235</v>
      </c>
      <c r="C8" s="88" t="s">
        <v>58</v>
      </c>
      <c r="D8" s="89" t="s">
        <v>230</v>
      </c>
      <c r="E8" s="2"/>
      <c r="F8" s="2"/>
      <c r="G8" s="97" t="e">
        <f>VLOOKUP($B8,вспомогат!$B$2:$E$161,4,0)*G$2+G$3</f>
        <v>#VALUE!</v>
      </c>
      <c r="H8" s="97" t="e">
        <f>VLOOKUP($B8,вспомогат!$B$2:$E$161,4,0)*H$2+H$3</f>
        <v>#VALUE!</v>
      </c>
      <c r="I8" s="97" t="e">
        <f>VLOOKUP($B8,вспомогат!$B$2:$E$161,4,0)*I$2+I$3</f>
        <v>#VALUE!</v>
      </c>
      <c r="J8" s="97" t="e">
        <f>VLOOKUP($B8,вспомогат!$B$2:$E$161,4,0)*J$2+J$3</f>
        <v>#VALUE!</v>
      </c>
      <c r="K8" s="97" t="e">
        <f>VLOOKUP($B8,вспомогат!$B$2:$E$161,4,0)*K$2+K$3</f>
        <v>#VALUE!</v>
      </c>
      <c r="L8" s="97" t="e">
        <f>VLOOKUP($B8,вспомогат!$B$2:$E$161,4,0)*L$2+L$3</f>
        <v>#VALUE!</v>
      </c>
      <c r="M8" s="97" t="e">
        <f>VLOOKUP($B8,вспомогат!$B$2:$E$161,4,0)*M$2+M$3</f>
        <v>#VALUE!</v>
      </c>
      <c r="N8" s="97" t="e">
        <f>VLOOKUP($B8,вспомогат!$B$2:$E$161,4,0)*N$2+N$3</f>
        <v>#VALUE!</v>
      </c>
      <c r="O8" s="97" t="e">
        <f>VLOOKUP($B8,вспомогат!$B$2:$E$161,4,0)*O$2+O$3</f>
        <v>#VALUE!</v>
      </c>
      <c r="P8" s="97" t="e">
        <f>VLOOKUP($B8,вспомогат!$B$2:$E$161,4,0)*P$2+P$3</f>
        <v>#VALUE!</v>
      </c>
      <c r="Q8" s="97" t="e">
        <f>VLOOKUP($B8,вспомогат!$B$2:$E$161,4,0)*Q$2+Q$3</f>
        <v>#VALUE!</v>
      </c>
      <c r="R8" s="97" t="e">
        <f>VLOOKUP($B8,вспомогат!$B$2:$E$161,4,0)*R$2+R$3</f>
        <v>#VALUE!</v>
      </c>
      <c r="S8" s="97" t="e">
        <f>VLOOKUP($B8,вспомогат!$B$2:$E$161,4,0)*S$2+S$3</f>
        <v>#VALUE!</v>
      </c>
      <c r="T8" s="97" t="e">
        <f>VLOOKUP($B8,вспомогат!$B$2:$E$161,4,0)*T$2+T$3</f>
        <v>#VALUE!</v>
      </c>
      <c r="U8" s="97" t="e">
        <f>VLOOKUP($B8,вспомогат!$B$2:$E$161,4,0)*U$2+U$3</f>
        <v>#VALUE!</v>
      </c>
      <c r="V8" s="97" t="e">
        <f>VLOOKUP($B8,вспомогат!$B$2:$E$161,4,0)*V$2+V$3</f>
        <v>#VALUE!</v>
      </c>
      <c r="W8" s="97" t="e">
        <f>VLOOKUP($B8,вспомогат!$B$2:$E$161,4,0)*W$2+W$3</f>
        <v>#VALUE!</v>
      </c>
      <c r="X8" s="97" t="e">
        <f>VLOOKUP($B8,вспомогат!$B$2:$E$161,4,0)*X$2+X$3</f>
        <v>#VALUE!</v>
      </c>
      <c r="Y8" s="97" t="e">
        <f>VLOOKUP($B8,вспомогат!$B$2:$E$161,4,0)*Y$2+Y$3</f>
        <v>#VALUE!</v>
      </c>
      <c r="Z8" s="97" t="e">
        <f>VLOOKUP($B8,вспомогат!$B$2:$E$161,4,0)*Z$2+Z$3</f>
        <v>#VALUE!</v>
      </c>
    </row>
    <row r="9" spans="2:26">
      <c r="B9" s="12" t="s">
        <v>262</v>
      </c>
      <c r="C9" s="88" t="s">
        <v>263</v>
      </c>
      <c r="D9" s="89" t="s">
        <v>230</v>
      </c>
      <c r="E9" s="2"/>
      <c r="F9" s="2"/>
      <c r="G9" s="97" t="e">
        <f>VLOOKUP($B9,вспомогат!$B$2:$E$161,4,0)*G$2+G$3</f>
        <v>#VALUE!</v>
      </c>
      <c r="H9" s="97" t="e">
        <f>VLOOKUP($B9,вспомогат!$B$2:$E$161,4,0)*H$2+H$3</f>
        <v>#VALUE!</v>
      </c>
      <c r="I9" s="97" t="e">
        <f>VLOOKUP($B9,вспомогат!$B$2:$E$161,4,0)*I$2+I$3</f>
        <v>#VALUE!</v>
      </c>
      <c r="J9" s="97" t="e">
        <f>VLOOKUP($B9,вспомогат!$B$2:$E$161,4,0)*J$2+J$3</f>
        <v>#VALUE!</v>
      </c>
      <c r="K9" s="97" t="e">
        <f>VLOOKUP($B9,вспомогат!$B$2:$E$161,4,0)*K$2+K$3</f>
        <v>#VALUE!</v>
      </c>
      <c r="L9" s="97" t="e">
        <f>VLOOKUP($B9,вспомогат!$B$2:$E$161,4,0)*L$2+L$3</f>
        <v>#VALUE!</v>
      </c>
      <c r="M9" s="97" t="e">
        <f>VLOOKUP($B9,вспомогат!$B$2:$E$161,4,0)*M$2+M$3</f>
        <v>#VALUE!</v>
      </c>
      <c r="N9" s="97" t="e">
        <f>VLOOKUP($B9,вспомогат!$B$2:$E$161,4,0)*N$2+N$3</f>
        <v>#VALUE!</v>
      </c>
      <c r="O9" s="97" t="e">
        <f>VLOOKUP($B9,вспомогат!$B$2:$E$161,4,0)*O$2+O$3</f>
        <v>#VALUE!</v>
      </c>
      <c r="P9" s="97" t="e">
        <f>VLOOKUP($B9,вспомогат!$B$2:$E$161,4,0)*P$2+P$3</f>
        <v>#VALUE!</v>
      </c>
      <c r="Q9" s="97" t="e">
        <f>VLOOKUP($B9,вспомогат!$B$2:$E$161,4,0)*Q$2+Q$3</f>
        <v>#VALUE!</v>
      </c>
      <c r="R9" s="97" t="e">
        <f>VLOOKUP($B9,вспомогат!$B$2:$E$161,4,0)*R$2+R$3</f>
        <v>#VALUE!</v>
      </c>
      <c r="S9" s="97" t="e">
        <f>VLOOKUP($B9,вспомогат!$B$2:$E$161,4,0)*S$2+S$3</f>
        <v>#VALUE!</v>
      </c>
      <c r="T9" s="97" t="e">
        <f>VLOOKUP($B9,вспомогат!$B$2:$E$161,4,0)*T$2+T$3</f>
        <v>#VALUE!</v>
      </c>
      <c r="U9" s="97" t="e">
        <f>VLOOKUP($B9,вспомогат!$B$2:$E$161,4,0)*U$2+U$3</f>
        <v>#VALUE!</v>
      </c>
      <c r="V9" s="97" t="e">
        <f>VLOOKUP($B9,вспомогат!$B$2:$E$161,4,0)*V$2+V$3</f>
        <v>#VALUE!</v>
      </c>
      <c r="W9" s="97" t="e">
        <f>VLOOKUP($B9,вспомогат!$B$2:$E$161,4,0)*W$2+W$3</f>
        <v>#VALUE!</v>
      </c>
      <c r="X9" s="97" t="e">
        <f>VLOOKUP($B9,вспомогат!$B$2:$E$161,4,0)*X$2+X$3</f>
        <v>#VALUE!</v>
      </c>
      <c r="Y9" s="97" t="e">
        <f>VLOOKUP($B9,вспомогат!$B$2:$E$161,4,0)*Y$2+Y$3</f>
        <v>#VALUE!</v>
      </c>
      <c r="Z9" s="97" t="e">
        <f>VLOOKUP($B9,вспомогат!$B$2:$E$161,4,0)*Z$2+Z$3</f>
        <v>#VALUE!</v>
      </c>
    </row>
    <row r="10" spans="2:26">
      <c r="B10" s="121" t="s">
        <v>236</v>
      </c>
      <c r="C10" s="88" t="s">
        <v>103</v>
      </c>
      <c r="D10" s="89" t="s">
        <v>230</v>
      </c>
      <c r="E10" s="2"/>
      <c r="F10" s="2"/>
      <c r="G10" s="97">
        <f>VLOOKUP($B10,вспомогат!$B$2:$E$161,4,0)*G$2+G$3</f>
        <v>255.6</v>
      </c>
      <c r="H10" s="97">
        <f>VLOOKUP($B10,вспомогат!$B$2:$E$161,4,0)*H$2+H$3</f>
        <v>468.2</v>
      </c>
      <c r="I10" s="97">
        <f>VLOOKUP($B10,вспомогат!$B$2:$E$161,4,0)*I$2+I$3</f>
        <v>680.8</v>
      </c>
      <c r="J10" s="97">
        <f>VLOOKUP($B10,вспомогат!$B$2:$E$161,4,0)*J$2+J$3</f>
        <v>893.4</v>
      </c>
      <c r="K10" s="97">
        <f>VLOOKUP($B10,вспомогат!$B$2:$E$161,4,0)*K$2+K$3</f>
        <v>1056</v>
      </c>
      <c r="L10" s="97">
        <f>VLOOKUP($B10,вспомогат!$B$2:$E$161,4,0)*L$2+L$3</f>
        <v>1268.5999999999999</v>
      </c>
      <c r="M10" s="97">
        <f>VLOOKUP($B10,вспомогат!$B$2:$E$161,4,0)*M$2+M$3</f>
        <v>1481.1999999999998</v>
      </c>
      <c r="N10" s="97">
        <f>VLOOKUP($B10,вспомогат!$B$2:$E$161,4,0)*N$2+N$3</f>
        <v>1693.8</v>
      </c>
      <c r="O10" s="97">
        <f>VLOOKUP($B10,вспомогат!$B$2:$E$161,4,0)*O$2+O$3</f>
        <v>1906.3999999999999</v>
      </c>
      <c r="P10" s="97">
        <f>VLOOKUP($B10,вспомогат!$B$2:$E$161,4,0)*P$2+P$3</f>
        <v>2069</v>
      </c>
      <c r="Q10" s="97">
        <f>VLOOKUP($B10,вспомогат!$B$2:$E$161,4,0)*Q$2+Q$3</f>
        <v>2281.6</v>
      </c>
      <c r="R10" s="97">
        <f>VLOOKUP($B10,вспомогат!$B$2:$E$161,4,0)*R$2+R$3</f>
        <v>2494.1999999999998</v>
      </c>
      <c r="S10" s="97">
        <f>VLOOKUP($B10,вспомогат!$B$2:$E$161,4,0)*S$2+S$3</f>
        <v>2706.8</v>
      </c>
      <c r="T10" s="97">
        <f>VLOOKUP($B10,вспомогат!$B$2:$E$161,4,0)*T$2+T$3</f>
        <v>2919.3999999999996</v>
      </c>
      <c r="U10" s="97">
        <f>VLOOKUP($B10,вспомогат!$B$2:$E$161,4,0)*U$2+U$3</f>
        <v>3132</v>
      </c>
      <c r="V10" s="97">
        <f>VLOOKUP($B10,вспомогат!$B$2:$E$161,4,0)*V$2+V$3</f>
        <v>3344.6</v>
      </c>
      <c r="W10" s="97">
        <f>VLOOKUP($B10,вспомогат!$B$2:$E$161,4,0)*W$2+W$3</f>
        <v>3557.2</v>
      </c>
      <c r="X10" s="97">
        <f>VLOOKUP($B10,вспомогат!$B$2:$E$161,4,0)*X$2+X$3</f>
        <v>3769.7999999999997</v>
      </c>
      <c r="Y10" s="97">
        <f>VLOOKUP($B10,вспомогат!$B$2:$E$161,4,0)*Y$2+Y$3</f>
        <v>3982.4</v>
      </c>
      <c r="Z10" s="97">
        <f>VLOOKUP($B10,вспомогат!$B$2:$E$161,4,0)*Z$2+Z$3</f>
        <v>4195</v>
      </c>
    </row>
    <row r="11" spans="2:26">
      <c r="B11" s="121" t="s">
        <v>264</v>
      </c>
      <c r="C11" s="121" t="s">
        <v>197</v>
      </c>
      <c r="D11" s="89" t="s">
        <v>230</v>
      </c>
      <c r="E11" s="2"/>
      <c r="F11" s="2"/>
      <c r="G11" s="97" t="e">
        <f>VLOOKUP($B11,вспомогат!$B$2:$E$161,4,0)*G$2+G$3</f>
        <v>#VALUE!</v>
      </c>
      <c r="H11" s="97" t="e">
        <f>VLOOKUP($B11,вспомогат!$B$2:$E$161,4,0)*H$2+H$3</f>
        <v>#VALUE!</v>
      </c>
      <c r="I11" s="97" t="e">
        <f>VLOOKUP($B11,вспомогат!$B$2:$E$161,4,0)*I$2+I$3</f>
        <v>#VALUE!</v>
      </c>
      <c r="J11" s="97" t="e">
        <f>VLOOKUP($B11,вспомогат!$B$2:$E$161,4,0)*J$2+J$3</f>
        <v>#VALUE!</v>
      </c>
      <c r="K11" s="97" t="e">
        <f>VLOOKUP($B11,вспомогат!$B$2:$E$161,4,0)*K$2+K$3</f>
        <v>#VALUE!</v>
      </c>
      <c r="L11" s="97" t="e">
        <f>VLOOKUP($B11,вспомогат!$B$2:$E$161,4,0)*L$2+L$3</f>
        <v>#VALUE!</v>
      </c>
      <c r="M11" s="97" t="e">
        <f>VLOOKUP($B11,вспомогат!$B$2:$E$161,4,0)*M$2+M$3</f>
        <v>#VALUE!</v>
      </c>
      <c r="N11" s="97" t="e">
        <f>VLOOKUP($B11,вспомогат!$B$2:$E$161,4,0)*N$2+N$3</f>
        <v>#VALUE!</v>
      </c>
      <c r="O11" s="97" t="e">
        <f>VLOOKUP($B11,вспомогат!$B$2:$E$161,4,0)*O$2+O$3</f>
        <v>#VALUE!</v>
      </c>
      <c r="P11" s="97" t="e">
        <f>VLOOKUP($B11,вспомогат!$B$2:$E$161,4,0)*P$2+P$3</f>
        <v>#VALUE!</v>
      </c>
      <c r="Q11" s="97" t="e">
        <f>VLOOKUP($B11,вспомогат!$B$2:$E$161,4,0)*Q$2+Q$3</f>
        <v>#VALUE!</v>
      </c>
      <c r="R11" s="97" t="e">
        <f>VLOOKUP($B11,вспомогат!$B$2:$E$161,4,0)*R$2+R$3</f>
        <v>#VALUE!</v>
      </c>
      <c r="S11" s="97" t="e">
        <f>VLOOKUP($B11,вспомогат!$B$2:$E$161,4,0)*S$2+S$3</f>
        <v>#VALUE!</v>
      </c>
      <c r="T11" s="97" t="e">
        <f>VLOOKUP($B11,вспомогат!$B$2:$E$161,4,0)*T$2+T$3</f>
        <v>#VALUE!</v>
      </c>
      <c r="U11" s="97" t="e">
        <f>VLOOKUP($B11,вспомогат!$B$2:$E$161,4,0)*U$2+U$3</f>
        <v>#VALUE!</v>
      </c>
      <c r="V11" s="97" t="e">
        <f>VLOOKUP($B11,вспомогат!$B$2:$E$161,4,0)*V$2+V$3</f>
        <v>#VALUE!</v>
      </c>
      <c r="W11" s="97" t="e">
        <f>VLOOKUP($B11,вспомогат!$B$2:$E$161,4,0)*W$2+W$3</f>
        <v>#VALUE!</v>
      </c>
      <c r="X11" s="97" t="e">
        <f>VLOOKUP($B11,вспомогат!$B$2:$E$161,4,0)*X$2+X$3</f>
        <v>#VALUE!</v>
      </c>
      <c r="Y11" s="97" t="e">
        <f>VLOOKUP($B11,вспомогат!$B$2:$E$161,4,0)*Y$2+Y$3</f>
        <v>#VALUE!</v>
      </c>
      <c r="Z11" s="97" t="e">
        <f>VLOOKUP($B11,вспомогат!$B$2:$E$161,4,0)*Z$2+Z$3</f>
        <v>#VALUE!</v>
      </c>
    </row>
    <row r="12" spans="2:26">
      <c r="B12" s="121" t="s">
        <v>237</v>
      </c>
      <c r="C12" s="88" t="s">
        <v>103</v>
      </c>
      <c r="D12" s="89" t="s">
        <v>230</v>
      </c>
      <c r="E12" s="2"/>
      <c r="F12" s="2"/>
      <c r="G12" s="97">
        <f>VLOOKUP($B12,вспомогат!$B$2:$E$161,4,0)*G$2+G$3</f>
        <v>254.6</v>
      </c>
      <c r="H12" s="97">
        <f>VLOOKUP($B12,вспомогат!$B$2:$E$161,4,0)*H$2+H$3</f>
        <v>466.2</v>
      </c>
      <c r="I12" s="97">
        <f>VLOOKUP($B12,вспомогат!$B$2:$E$161,4,0)*I$2+I$3</f>
        <v>677.8</v>
      </c>
      <c r="J12" s="97">
        <f>VLOOKUP($B12,вспомогат!$B$2:$E$161,4,0)*J$2+J$3</f>
        <v>889.4</v>
      </c>
      <c r="K12" s="97">
        <f>VLOOKUP($B12,вспомогат!$B$2:$E$161,4,0)*K$2+K$3</f>
        <v>1051</v>
      </c>
      <c r="L12" s="97">
        <f>VLOOKUP($B12,вспомогат!$B$2:$E$161,4,0)*L$2+L$3</f>
        <v>1262.5999999999999</v>
      </c>
      <c r="M12" s="97">
        <f>VLOOKUP($B12,вспомогат!$B$2:$E$161,4,0)*M$2+M$3</f>
        <v>1474.1999999999998</v>
      </c>
      <c r="N12" s="97">
        <f>VLOOKUP($B12,вспомогат!$B$2:$E$161,4,0)*N$2+N$3</f>
        <v>1685.8</v>
      </c>
      <c r="O12" s="97">
        <f>VLOOKUP($B12,вспомогат!$B$2:$E$161,4,0)*O$2+O$3</f>
        <v>1897.3999999999999</v>
      </c>
      <c r="P12" s="97">
        <f>VLOOKUP($B12,вспомогат!$B$2:$E$161,4,0)*P$2+P$3</f>
        <v>2059</v>
      </c>
      <c r="Q12" s="97">
        <f>VLOOKUP($B12,вспомогат!$B$2:$E$161,4,0)*Q$2+Q$3</f>
        <v>2270.6</v>
      </c>
      <c r="R12" s="97">
        <f>VLOOKUP($B12,вспомогат!$B$2:$E$161,4,0)*R$2+R$3</f>
        <v>2482.1999999999998</v>
      </c>
      <c r="S12" s="97">
        <f>VLOOKUP($B12,вспомогат!$B$2:$E$161,4,0)*S$2+S$3</f>
        <v>2693.8</v>
      </c>
      <c r="T12" s="97">
        <f>VLOOKUP($B12,вспомогат!$B$2:$E$161,4,0)*T$2+T$3</f>
        <v>2905.3999999999996</v>
      </c>
      <c r="U12" s="97">
        <f>VLOOKUP($B12,вспомогат!$B$2:$E$161,4,0)*U$2+U$3</f>
        <v>3117</v>
      </c>
      <c r="V12" s="97">
        <f>VLOOKUP($B12,вспомогат!$B$2:$E$161,4,0)*V$2+V$3</f>
        <v>3328.6</v>
      </c>
      <c r="W12" s="97">
        <f>VLOOKUP($B12,вспомогат!$B$2:$E$161,4,0)*W$2+W$3</f>
        <v>3540.2</v>
      </c>
      <c r="X12" s="97">
        <f>VLOOKUP($B12,вспомогат!$B$2:$E$161,4,0)*X$2+X$3</f>
        <v>3751.7999999999997</v>
      </c>
      <c r="Y12" s="97">
        <f>VLOOKUP($B12,вспомогат!$B$2:$E$161,4,0)*Y$2+Y$3</f>
        <v>3963.4</v>
      </c>
      <c r="Z12" s="97">
        <f>VLOOKUP($B12,вспомогат!$B$2:$E$161,4,0)*Z$2+Z$3</f>
        <v>4175</v>
      </c>
    </row>
    <row r="13" spans="2:26">
      <c r="B13" s="12" t="s">
        <v>7</v>
      </c>
      <c r="C13" s="12" t="s">
        <v>8</v>
      </c>
      <c r="D13" s="89" t="s">
        <v>230</v>
      </c>
      <c r="E13" s="2"/>
      <c r="F13" s="2"/>
      <c r="G13" s="97" t="e">
        <f>VLOOKUP($B13,вспомогат!$B$2:$E$161,4,0)*G$2+G$3</f>
        <v>#VALUE!</v>
      </c>
      <c r="H13" s="97" t="e">
        <f>VLOOKUP($B13,вспомогат!$B$2:$E$161,4,0)*H$2+H$3</f>
        <v>#VALUE!</v>
      </c>
      <c r="I13" s="97" t="e">
        <f>VLOOKUP($B13,вспомогат!$B$2:$E$161,4,0)*I$2+I$3</f>
        <v>#VALUE!</v>
      </c>
      <c r="J13" s="97" t="e">
        <f>VLOOKUP($B13,вспомогат!$B$2:$E$161,4,0)*J$2+J$3</f>
        <v>#VALUE!</v>
      </c>
      <c r="K13" s="97" t="e">
        <f>VLOOKUP($B13,вспомогат!$B$2:$E$161,4,0)*K$2+K$3</f>
        <v>#VALUE!</v>
      </c>
      <c r="L13" s="97" t="e">
        <f>VLOOKUP($B13,вспомогат!$B$2:$E$161,4,0)*L$2+L$3</f>
        <v>#VALUE!</v>
      </c>
      <c r="M13" s="97" t="e">
        <f>VLOOKUP($B13,вспомогат!$B$2:$E$161,4,0)*M$2+M$3</f>
        <v>#VALUE!</v>
      </c>
      <c r="N13" s="97" t="e">
        <f>VLOOKUP($B13,вспомогат!$B$2:$E$161,4,0)*N$2+N$3</f>
        <v>#VALUE!</v>
      </c>
      <c r="O13" s="97" t="e">
        <f>VLOOKUP($B13,вспомогат!$B$2:$E$161,4,0)*O$2+O$3</f>
        <v>#VALUE!</v>
      </c>
      <c r="P13" s="97" t="e">
        <f>VLOOKUP($B13,вспомогат!$B$2:$E$161,4,0)*P$2+P$3</f>
        <v>#VALUE!</v>
      </c>
      <c r="Q13" s="97" t="e">
        <f>VLOOKUP($B13,вспомогат!$B$2:$E$161,4,0)*Q$2+Q$3</f>
        <v>#VALUE!</v>
      </c>
      <c r="R13" s="97" t="e">
        <f>VLOOKUP($B13,вспомогат!$B$2:$E$161,4,0)*R$2+R$3</f>
        <v>#VALUE!</v>
      </c>
      <c r="S13" s="97" t="e">
        <f>VLOOKUP($B13,вспомогат!$B$2:$E$161,4,0)*S$2+S$3</f>
        <v>#VALUE!</v>
      </c>
      <c r="T13" s="97" t="e">
        <f>VLOOKUP($B13,вспомогат!$B$2:$E$161,4,0)*T$2+T$3</f>
        <v>#VALUE!</v>
      </c>
      <c r="U13" s="97" t="e">
        <f>VLOOKUP($B13,вспомогат!$B$2:$E$161,4,0)*U$2+U$3</f>
        <v>#VALUE!</v>
      </c>
      <c r="V13" s="97" t="e">
        <f>VLOOKUP($B13,вспомогат!$B$2:$E$161,4,0)*V$2+V$3</f>
        <v>#VALUE!</v>
      </c>
      <c r="W13" s="97" t="e">
        <f>VLOOKUP($B13,вспомогат!$B$2:$E$161,4,0)*W$2+W$3</f>
        <v>#VALUE!</v>
      </c>
      <c r="X13" s="97" t="e">
        <f>VLOOKUP($B13,вспомогат!$B$2:$E$161,4,0)*X$2+X$3</f>
        <v>#VALUE!</v>
      </c>
      <c r="Y13" s="97" t="e">
        <f>VLOOKUP($B13,вспомогат!$B$2:$E$161,4,0)*Y$2+Y$3</f>
        <v>#VALUE!</v>
      </c>
      <c r="Z13" s="97" t="e">
        <f>VLOOKUP($B13,вспомогат!$B$2:$E$161,4,0)*Z$2+Z$3</f>
        <v>#VALUE!</v>
      </c>
    </row>
    <row r="14" spans="2:26">
      <c r="B14" s="121" t="s">
        <v>238</v>
      </c>
      <c r="C14" s="121" t="s">
        <v>22</v>
      </c>
      <c r="D14" s="89" t="s">
        <v>230</v>
      </c>
      <c r="E14" s="2"/>
      <c r="F14" s="2"/>
      <c r="G14" s="97" t="e">
        <f>VLOOKUP($B14,вспомогат!$B$2:$E$161,4,0)*G$2+G$3</f>
        <v>#VALUE!</v>
      </c>
      <c r="H14" s="97" t="e">
        <f>VLOOKUP($B14,вспомогат!$B$2:$E$161,4,0)*H$2+H$3</f>
        <v>#VALUE!</v>
      </c>
      <c r="I14" s="97" t="e">
        <f>VLOOKUP($B14,вспомогат!$B$2:$E$161,4,0)*I$2+I$3</f>
        <v>#VALUE!</v>
      </c>
      <c r="J14" s="97" t="e">
        <f>VLOOKUP($B14,вспомогат!$B$2:$E$161,4,0)*J$2+J$3</f>
        <v>#VALUE!</v>
      </c>
      <c r="K14" s="97" t="e">
        <f>VLOOKUP($B14,вспомогат!$B$2:$E$161,4,0)*K$2+K$3</f>
        <v>#VALUE!</v>
      </c>
      <c r="L14" s="97" t="e">
        <f>VLOOKUP($B14,вспомогат!$B$2:$E$161,4,0)*L$2+L$3</f>
        <v>#VALUE!</v>
      </c>
      <c r="M14" s="97" t="e">
        <f>VLOOKUP($B14,вспомогат!$B$2:$E$161,4,0)*M$2+M$3</f>
        <v>#VALUE!</v>
      </c>
      <c r="N14" s="97" t="e">
        <f>VLOOKUP($B14,вспомогат!$B$2:$E$161,4,0)*N$2+N$3</f>
        <v>#VALUE!</v>
      </c>
      <c r="O14" s="97" t="e">
        <f>VLOOKUP($B14,вспомогат!$B$2:$E$161,4,0)*O$2+O$3</f>
        <v>#VALUE!</v>
      </c>
      <c r="P14" s="97" t="e">
        <f>VLOOKUP($B14,вспомогат!$B$2:$E$161,4,0)*P$2+P$3</f>
        <v>#VALUE!</v>
      </c>
      <c r="Q14" s="97" t="e">
        <f>VLOOKUP($B14,вспомогат!$B$2:$E$161,4,0)*Q$2+Q$3</f>
        <v>#VALUE!</v>
      </c>
      <c r="R14" s="97" t="e">
        <f>VLOOKUP($B14,вспомогат!$B$2:$E$161,4,0)*R$2+R$3</f>
        <v>#VALUE!</v>
      </c>
      <c r="S14" s="97" t="e">
        <f>VLOOKUP($B14,вспомогат!$B$2:$E$161,4,0)*S$2+S$3</f>
        <v>#VALUE!</v>
      </c>
      <c r="T14" s="97" t="e">
        <f>VLOOKUP($B14,вспомогат!$B$2:$E$161,4,0)*T$2+T$3</f>
        <v>#VALUE!</v>
      </c>
      <c r="U14" s="97" t="e">
        <f>VLOOKUP($B14,вспомогат!$B$2:$E$161,4,0)*U$2+U$3</f>
        <v>#VALUE!</v>
      </c>
      <c r="V14" s="97" t="e">
        <f>VLOOKUP($B14,вспомогат!$B$2:$E$161,4,0)*V$2+V$3</f>
        <v>#VALUE!</v>
      </c>
      <c r="W14" s="97" t="e">
        <f>VLOOKUP($B14,вспомогат!$B$2:$E$161,4,0)*W$2+W$3</f>
        <v>#VALUE!</v>
      </c>
      <c r="X14" s="97" t="e">
        <f>VLOOKUP($B14,вспомогат!$B$2:$E$161,4,0)*X$2+X$3</f>
        <v>#VALUE!</v>
      </c>
      <c r="Y14" s="97" t="e">
        <f>VLOOKUP($B14,вспомогат!$B$2:$E$161,4,0)*Y$2+Y$3</f>
        <v>#VALUE!</v>
      </c>
      <c r="Z14" s="97" t="e">
        <f>VLOOKUP($B14,вспомогат!$B$2:$E$161,4,0)*Z$2+Z$3</f>
        <v>#VALUE!</v>
      </c>
    </row>
    <row r="15" spans="2:26">
      <c r="B15" s="121" t="s">
        <v>265</v>
      </c>
      <c r="C15" s="121" t="s">
        <v>266</v>
      </c>
      <c r="D15" s="89" t="s">
        <v>230</v>
      </c>
      <c r="E15" s="2"/>
      <c r="F15" s="2"/>
      <c r="G15" s="97" t="e">
        <f>VLOOKUP($B15,вспомогат!$B$2:$E$161,4,0)*G$2+G$3</f>
        <v>#VALUE!</v>
      </c>
      <c r="H15" s="97" t="e">
        <f>VLOOKUP($B15,вспомогат!$B$2:$E$161,4,0)*H$2+H$3</f>
        <v>#VALUE!</v>
      </c>
      <c r="I15" s="97" t="e">
        <f>VLOOKUP($B15,вспомогат!$B$2:$E$161,4,0)*I$2+I$3</f>
        <v>#VALUE!</v>
      </c>
      <c r="J15" s="97" t="e">
        <f>VLOOKUP($B15,вспомогат!$B$2:$E$161,4,0)*J$2+J$3</f>
        <v>#VALUE!</v>
      </c>
      <c r="K15" s="97" t="e">
        <f>VLOOKUP($B15,вспомогат!$B$2:$E$161,4,0)*K$2+K$3</f>
        <v>#VALUE!</v>
      </c>
      <c r="L15" s="97" t="e">
        <f>VLOOKUP($B15,вспомогат!$B$2:$E$161,4,0)*L$2+L$3</f>
        <v>#VALUE!</v>
      </c>
      <c r="M15" s="97" t="e">
        <f>VLOOKUP($B15,вспомогат!$B$2:$E$161,4,0)*M$2+M$3</f>
        <v>#VALUE!</v>
      </c>
      <c r="N15" s="97" t="e">
        <f>VLOOKUP($B15,вспомогат!$B$2:$E$161,4,0)*N$2+N$3</f>
        <v>#VALUE!</v>
      </c>
      <c r="O15" s="97" t="e">
        <f>VLOOKUP($B15,вспомогат!$B$2:$E$161,4,0)*O$2+O$3</f>
        <v>#VALUE!</v>
      </c>
      <c r="P15" s="97" t="e">
        <f>VLOOKUP($B15,вспомогат!$B$2:$E$161,4,0)*P$2+P$3</f>
        <v>#VALUE!</v>
      </c>
      <c r="Q15" s="97" t="e">
        <f>VLOOKUP($B15,вспомогат!$B$2:$E$161,4,0)*Q$2+Q$3</f>
        <v>#VALUE!</v>
      </c>
      <c r="R15" s="97" t="e">
        <f>VLOOKUP($B15,вспомогат!$B$2:$E$161,4,0)*R$2+R$3</f>
        <v>#VALUE!</v>
      </c>
      <c r="S15" s="97" t="e">
        <f>VLOOKUP($B15,вспомогат!$B$2:$E$161,4,0)*S$2+S$3</f>
        <v>#VALUE!</v>
      </c>
      <c r="T15" s="97" t="e">
        <f>VLOOKUP($B15,вспомогат!$B$2:$E$161,4,0)*T$2+T$3</f>
        <v>#VALUE!</v>
      </c>
      <c r="U15" s="97" t="e">
        <f>VLOOKUP($B15,вспомогат!$B$2:$E$161,4,0)*U$2+U$3</f>
        <v>#VALUE!</v>
      </c>
      <c r="V15" s="97" t="e">
        <f>VLOOKUP($B15,вспомогат!$B$2:$E$161,4,0)*V$2+V$3</f>
        <v>#VALUE!</v>
      </c>
      <c r="W15" s="97" t="e">
        <f>VLOOKUP($B15,вспомогат!$B$2:$E$161,4,0)*W$2+W$3</f>
        <v>#VALUE!</v>
      </c>
      <c r="X15" s="97" t="e">
        <f>VLOOKUP($B15,вспомогат!$B$2:$E$161,4,0)*X$2+X$3</f>
        <v>#VALUE!</v>
      </c>
      <c r="Y15" s="97" t="e">
        <f>VLOOKUP($B15,вспомогат!$B$2:$E$161,4,0)*Y$2+Y$3</f>
        <v>#VALUE!</v>
      </c>
      <c r="Z15" s="97" t="e">
        <f>VLOOKUP($B15,вспомогат!$B$2:$E$161,4,0)*Z$2+Z$3</f>
        <v>#VALUE!</v>
      </c>
    </row>
    <row r="16" spans="2:26">
      <c r="B16" s="121" t="s">
        <v>239</v>
      </c>
      <c r="C16" s="88" t="s">
        <v>103</v>
      </c>
      <c r="D16" s="89" t="s">
        <v>230</v>
      </c>
      <c r="E16" s="2"/>
      <c r="F16" s="2"/>
      <c r="G16" s="97">
        <f>VLOOKUP($B16,вспомогат!$B$2:$E$161,4,0)*G$2+G$3</f>
        <v>264.60000000000002</v>
      </c>
      <c r="H16" s="97">
        <f>VLOOKUP($B16,вспомогат!$B$2:$E$161,4,0)*H$2+H$3</f>
        <v>486.2</v>
      </c>
      <c r="I16" s="97">
        <f>VLOOKUP($B16,вспомогат!$B$2:$E$161,4,0)*I$2+I$3</f>
        <v>707.8</v>
      </c>
      <c r="J16" s="97">
        <f>VLOOKUP($B16,вспомогат!$B$2:$E$161,4,0)*J$2+J$3</f>
        <v>929.4</v>
      </c>
      <c r="K16" s="97">
        <f>VLOOKUP($B16,вспомогат!$B$2:$E$161,4,0)*K$2+K$3</f>
        <v>1101</v>
      </c>
      <c r="L16" s="97">
        <f>VLOOKUP($B16,вспомогат!$B$2:$E$161,4,0)*L$2+L$3</f>
        <v>1322.6</v>
      </c>
      <c r="M16" s="97">
        <f>VLOOKUP($B16,вспомогат!$B$2:$E$161,4,0)*M$2+M$3</f>
        <v>1544.1999999999998</v>
      </c>
      <c r="N16" s="97">
        <f>VLOOKUP($B16,вспомогат!$B$2:$E$161,4,0)*N$2+N$3</f>
        <v>1765.8</v>
      </c>
      <c r="O16" s="97">
        <f>VLOOKUP($B16,вспомогат!$B$2:$E$161,4,0)*O$2+O$3</f>
        <v>1987.3999999999999</v>
      </c>
      <c r="P16" s="97">
        <f>VLOOKUP($B16,вспомогат!$B$2:$E$161,4,0)*P$2+P$3</f>
        <v>2159</v>
      </c>
      <c r="Q16" s="97">
        <f>VLOOKUP($B16,вспомогат!$B$2:$E$161,4,0)*Q$2+Q$3</f>
        <v>2380.6</v>
      </c>
      <c r="R16" s="97">
        <f>VLOOKUP($B16,вспомогат!$B$2:$E$161,4,0)*R$2+R$3</f>
        <v>2602.1999999999998</v>
      </c>
      <c r="S16" s="97">
        <f>VLOOKUP($B16,вспомогат!$B$2:$E$161,4,0)*S$2+S$3</f>
        <v>2823.8</v>
      </c>
      <c r="T16" s="97">
        <f>VLOOKUP($B16,вспомогат!$B$2:$E$161,4,0)*T$2+T$3</f>
        <v>3045.3999999999996</v>
      </c>
      <c r="U16" s="97">
        <f>VLOOKUP($B16,вспомогат!$B$2:$E$161,4,0)*U$2+U$3</f>
        <v>3267</v>
      </c>
      <c r="V16" s="97">
        <f>VLOOKUP($B16,вспомогат!$B$2:$E$161,4,0)*V$2+V$3</f>
        <v>3488.6</v>
      </c>
      <c r="W16" s="97">
        <f>VLOOKUP($B16,вспомогат!$B$2:$E$161,4,0)*W$2+W$3</f>
        <v>3710.2</v>
      </c>
      <c r="X16" s="97">
        <f>VLOOKUP($B16,вспомогат!$B$2:$E$161,4,0)*X$2+X$3</f>
        <v>3931.7999999999997</v>
      </c>
      <c r="Y16" s="97">
        <f>VLOOKUP($B16,вспомогат!$B$2:$E$161,4,0)*Y$2+Y$3</f>
        <v>4153.3999999999996</v>
      </c>
      <c r="Z16" s="97">
        <f>VLOOKUP($B16,вспомогат!$B$2:$E$161,4,0)*Z$2+Z$3</f>
        <v>4375</v>
      </c>
    </row>
    <row r="17" spans="2:26">
      <c r="B17" s="121" t="s">
        <v>240</v>
      </c>
      <c r="C17" s="88" t="s">
        <v>103</v>
      </c>
      <c r="D17" s="89" t="s">
        <v>230</v>
      </c>
      <c r="E17" s="2"/>
      <c r="F17" s="2"/>
      <c r="G17" s="97" t="e">
        <f>VLOOKUP($B17,вспомогат!$B$2:$E$161,4,0)*G$2+G$3</f>
        <v>#VALUE!</v>
      </c>
      <c r="H17" s="97" t="e">
        <f>VLOOKUP($B17,вспомогат!$B$2:$E$161,4,0)*H$2+H$3</f>
        <v>#VALUE!</v>
      </c>
      <c r="I17" s="97" t="e">
        <f>VLOOKUP($B17,вспомогат!$B$2:$E$161,4,0)*I$2+I$3</f>
        <v>#VALUE!</v>
      </c>
      <c r="J17" s="97" t="e">
        <f>VLOOKUP($B17,вспомогат!$B$2:$E$161,4,0)*J$2+J$3</f>
        <v>#VALUE!</v>
      </c>
      <c r="K17" s="97" t="e">
        <f>VLOOKUP($B17,вспомогат!$B$2:$E$161,4,0)*K$2+K$3</f>
        <v>#VALUE!</v>
      </c>
      <c r="L17" s="97" t="e">
        <f>VLOOKUP($B17,вспомогат!$B$2:$E$161,4,0)*L$2+L$3</f>
        <v>#VALUE!</v>
      </c>
      <c r="M17" s="97" t="e">
        <f>VLOOKUP($B17,вспомогат!$B$2:$E$161,4,0)*M$2+M$3</f>
        <v>#VALUE!</v>
      </c>
      <c r="N17" s="97" t="e">
        <f>VLOOKUP($B17,вспомогат!$B$2:$E$161,4,0)*N$2+N$3</f>
        <v>#VALUE!</v>
      </c>
      <c r="O17" s="97" t="e">
        <f>VLOOKUP($B17,вспомогат!$B$2:$E$161,4,0)*O$2+O$3</f>
        <v>#VALUE!</v>
      </c>
      <c r="P17" s="97" t="e">
        <f>VLOOKUP($B17,вспомогат!$B$2:$E$161,4,0)*P$2+P$3</f>
        <v>#VALUE!</v>
      </c>
      <c r="Q17" s="97" t="e">
        <f>VLOOKUP($B17,вспомогат!$B$2:$E$161,4,0)*Q$2+Q$3</f>
        <v>#VALUE!</v>
      </c>
      <c r="R17" s="97" t="e">
        <f>VLOOKUP($B17,вспомогат!$B$2:$E$161,4,0)*R$2+R$3</f>
        <v>#VALUE!</v>
      </c>
      <c r="S17" s="97" t="e">
        <f>VLOOKUP($B17,вспомогат!$B$2:$E$161,4,0)*S$2+S$3</f>
        <v>#VALUE!</v>
      </c>
      <c r="T17" s="97" t="e">
        <f>VLOOKUP($B17,вспомогат!$B$2:$E$161,4,0)*T$2+T$3</f>
        <v>#VALUE!</v>
      </c>
      <c r="U17" s="97" t="e">
        <f>VLOOKUP($B17,вспомогат!$B$2:$E$161,4,0)*U$2+U$3</f>
        <v>#VALUE!</v>
      </c>
      <c r="V17" s="97" t="e">
        <f>VLOOKUP($B17,вспомогат!$B$2:$E$161,4,0)*V$2+V$3</f>
        <v>#VALUE!</v>
      </c>
      <c r="W17" s="97" t="e">
        <f>VLOOKUP($B17,вспомогат!$B$2:$E$161,4,0)*W$2+W$3</f>
        <v>#VALUE!</v>
      </c>
      <c r="X17" s="97" t="e">
        <f>VLOOKUP($B17,вспомогат!$B$2:$E$161,4,0)*X$2+X$3</f>
        <v>#VALUE!</v>
      </c>
      <c r="Y17" s="97" t="e">
        <f>VLOOKUP($B17,вспомогат!$B$2:$E$161,4,0)*Y$2+Y$3</f>
        <v>#VALUE!</v>
      </c>
      <c r="Z17" s="97" t="e">
        <f>VLOOKUP($B17,вспомогат!$B$2:$E$161,4,0)*Z$2+Z$3</f>
        <v>#VALUE!</v>
      </c>
    </row>
    <row r="18" spans="2:26">
      <c r="B18" s="12" t="s">
        <v>106</v>
      </c>
      <c r="C18" s="88" t="s">
        <v>103</v>
      </c>
      <c r="D18" s="89" t="s">
        <v>230</v>
      </c>
      <c r="E18" s="2"/>
      <c r="F18" s="2"/>
      <c r="G18" s="97">
        <f>VLOOKUP($B18,вспомогат!$B$2:$E$161,4,0)*G$2+G$3</f>
        <v>259.60000000000002</v>
      </c>
      <c r="H18" s="97">
        <f>VLOOKUP($B18,вспомогат!$B$2:$E$161,4,0)*H$2+H$3</f>
        <v>476.2</v>
      </c>
      <c r="I18" s="97">
        <f>VLOOKUP($B18,вспомогат!$B$2:$E$161,4,0)*I$2+I$3</f>
        <v>692.8</v>
      </c>
      <c r="J18" s="97">
        <f>VLOOKUP($B18,вспомогат!$B$2:$E$161,4,0)*J$2+J$3</f>
        <v>909.4</v>
      </c>
      <c r="K18" s="97">
        <f>VLOOKUP($B18,вспомогат!$B$2:$E$161,4,0)*K$2+K$3</f>
        <v>1076</v>
      </c>
      <c r="L18" s="97">
        <f>VLOOKUP($B18,вспомогат!$B$2:$E$161,4,0)*L$2+L$3</f>
        <v>1292.5999999999999</v>
      </c>
      <c r="M18" s="97">
        <f>VLOOKUP($B18,вспомогат!$B$2:$E$161,4,0)*M$2+M$3</f>
        <v>1509.1999999999998</v>
      </c>
      <c r="N18" s="97">
        <f>VLOOKUP($B18,вспомогат!$B$2:$E$161,4,0)*N$2+N$3</f>
        <v>1725.8</v>
      </c>
      <c r="O18" s="97">
        <f>VLOOKUP($B18,вспомогат!$B$2:$E$161,4,0)*O$2+O$3</f>
        <v>1942.3999999999999</v>
      </c>
      <c r="P18" s="97">
        <f>VLOOKUP($B18,вспомогат!$B$2:$E$161,4,0)*P$2+P$3</f>
        <v>2109</v>
      </c>
      <c r="Q18" s="97">
        <f>VLOOKUP($B18,вспомогат!$B$2:$E$161,4,0)*Q$2+Q$3</f>
        <v>2325.6</v>
      </c>
      <c r="R18" s="97">
        <f>VLOOKUP($B18,вспомогат!$B$2:$E$161,4,0)*R$2+R$3</f>
        <v>2542.1999999999998</v>
      </c>
      <c r="S18" s="97">
        <f>VLOOKUP($B18,вспомогат!$B$2:$E$161,4,0)*S$2+S$3</f>
        <v>2758.8</v>
      </c>
      <c r="T18" s="97">
        <f>VLOOKUP($B18,вспомогат!$B$2:$E$161,4,0)*T$2+T$3</f>
        <v>2975.3999999999996</v>
      </c>
      <c r="U18" s="97">
        <f>VLOOKUP($B18,вспомогат!$B$2:$E$161,4,0)*U$2+U$3</f>
        <v>3192</v>
      </c>
      <c r="V18" s="97">
        <f>VLOOKUP($B18,вспомогат!$B$2:$E$161,4,0)*V$2+V$3</f>
        <v>3408.6</v>
      </c>
      <c r="W18" s="97">
        <f>VLOOKUP($B18,вспомогат!$B$2:$E$161,4,0)*W$2+W$3</f>
        <v>3625.2</v>
      </c>
      <c r="X18" s="97">
        <f>VLOOKUP($B18,вспомогат!$B$2:$E$161,4,0)*X$2+X$3</f>
        <v>3841.7999999999997</v>
      </c>
      <c r="Y18" s="97">
        <f>VLOOKUP($B18,вспомогат!$B$2:$E$161,4,0)*Y$2+Y$3</f>
        <v>4058.4</v>
      </c>
      <c r="Z18" s="97">
        <f>VLOOKUP($B18,вспомогат!$B$2:$E$161,4,0)*Z$2+Z$3</f>
        <v>4275</v>
      </c>
    </row>
    <row r="19" spans="2:26">
      <c r="B19" s="81" t="s">
        <v>231</v>
      </c>
      <c r="C19" s="81" t="s">
        <v>77</v>
      </c>
      <c r="D19" s="89" t="s">
        <v>230</v>
      </c>
      <c r="E19" s="2"/>
      <c r="F19" s="2"/>
      <c r="G19" s="97" t="e">
        <f>VLOOKUP($B19,вспомогат!$B$2:$E$161,4,0)*G$2+G$3</f>
        <v>#VALUE!</v>
      </c>
      <c r="H19" s="97" t="e">
        <f>VLOOKUP($B19,вспомогат!$B$2:$E$161,4,0)*H$2+H$3</f>
        <v>#VALUE!</v>
      </c>
      <c r="I19" s="97" t="e">
        <f>VLOOKUP($B19,вспомогат!$B$2:$E$161,4,0)*I$2+I$3</f>
        <v>#VALUE!</v>
      </c>
      <c r="J19" s="97" t="e">
        <f>VLOOKUP($B19,вспомогат!$B$2:$E$161,4,0)*J$2+J$3</f>
        <v>#VALUE!</v>
      </c>
      <c r="K19" s="97" t="e">
        <f>VLOOKUP($B19,вспомогат!$B$2:$E$161,4,0)*K$2+K$3</f>
        <v>#VALUE!</v>
      </c>
      <c r="L19" s="97" t="e">
        <f>VLOOKUP($B19,вспомогат!$B$2:$E$161,4,0)*L$2+L$3</f>
        <v>#VALUE!</v>
      </c>
      <c r="M19" s="97" t="e">
        <f>VLOOKUP($B19,вспомогат!$B$2:$E$161,4,0)*M$2+M$3</f>
        <v>#VALUE!</v>
      </c>
      <c r="N19" s="97" t="e">
        <f>VLOOKUP($B19,вспомогат!$B$2:$E$161,4,0)*N$2+N$3</f>
        <v>#VALUE!</v>
      </c>
      <c r="O19" s="97" t="e">
        <f>VLOOKUP($B19,вспомогат!$B$2:$E$161,4,0)*O$2+O$3</f>
        <v>#VALUE!</v>
      </c>
      <c r="P19" s="97" t="e">
        <f>VLOOKUP($B19,вспомогат!$B$2:$E$161,4,0)*P$2+P$3</f>
        <v>#VALUE!</v>
      </c>
      <c r="Q19" s="97" t="e">
        <f>VLOOKUP($B19,вспомогат!$B$2:$E$161,4,0)*Q$2+Q$3</f>
        <v>#VALUE!</v>
      </c>
      <c r="R19" s="97" t="e">
        <f>VLOOKUP($B19,вспомогат!$B$2:$E$161,4,0)*R$2+R$3</f>
        <v>#VALUE!</v>
      </c>
      <c r="S19" s="97" t="e">
        <f>VLOOKUP($B19,вспомогат!$B$2:$E$161,4,0)*S$2+S$3</f>
        <v>#VALUE!</v>
      </c>
      <c r="T19" s="97" t="e">
        <f>VLOOKUP($B19,вспомогат!$B$2:$E$161,4,0)*T$2+T$3</f>
        <v>#VALUE!</v>
      </c>
      <c r="U19" s="97" t="e">
        <f>VLOOKUP($B19,вспомогат!$B$2:$E$161,4,0)*U$2+U$3</f>
        <v>#VALUE!</v>
      </c>
      <c r="V19" s="97" t="e">
        <f>VLOOKUP($B19,вспомогат!$B$2:$E$161,4,0)*V$2+V$3</f>
        <v>#VALUE!</v>
      </c>
      <c r="W19" s="97" t="e">
        <f>VLOOKUP($B19,вспомогат!$B$2:$E$161,4,0)*W$2+W$3</f>
        <v>#VALUE!</v>
      </c>
      <c r="X19" s="97" t="e">
        <f>VLOOKUP($B19,вспомогат!$B$2:$E$161,4,0)*X$2+X$3</f>
        <v>#VALUE!</v>
      </c>
      <c r="Y19" s="97" t="e">
        <f>VLOOKUP($B19,вспомогат!$B$2:$E$161,4,0)*Y$2+Y$3</f>
        <v>#VALUE!</v>
      </c>
      <c r="Z19" s="97" t="e">
        <f>VLOOKUP($B19,вспомогат!$B$2:$E$161,4,0)*Z$2+Z$3</f>
        <v>#VALUE!</v>
      </c>
    </row>
    <row r="20" spans="2:26">
      <c r="B20" s="124" t="s">
        <v>241</v>
      </c>
      <c r="C20" s="88" t="s">
        <v>103</v>
      </c>
      <c r="D20" s="89" t="s">
        <v>230</v>
      </c>
      <c r="E20" s="2"/>
      <c r="F20" s="2"/>
      <c r="G20" s="97">
        <f>VLOOKUP($B20,вспомогат!$B$2:$E$161,4,0)*G$2+G$3</f>
        <v>312.60000000000002</v>
      </c>
      <c r="H20" s="97">
        <f>VLOOKUP($B20,вспомогат!$B$2:$E$161,4,0)*H$2+H$3</f>
        <v>582.20000000000005</v>
      </c>
      <c r="I20" s="97">
        <f>VLOOKUP($B20,вспомогат!$B$2:$E$161,4,0)*I$2+I$3</f>
        <v>851.8</v>
      </c>
      <c r="J20" s="97">
        <f>VLOOKUP($B20,вспомогат!$B$2:$E$161,4,0)*J$2+J$3</f>
        <v>1121.4000000000001</v>
      </c>
      <c r="K20" s="97">
        <f>VLOOKUP($B20,вспомогат!$B$2:$E$161,4,0)*K$2+K$3</f>
        <v>1341</v>
      </c>
      <c r="L20" s="97">
        <f>VLOOKUP($B20,вспомогат!$B$2:$E$161,4,0)*L$2+L$3</f>
        <v>1610.6</v>
      </c>
      <c r="M20" s="97">
        <f>VLOOKUP($B20,вспомогат!$B$2:$E$161,4,0)*M$2+M$3</f>
        <v>1880.1999999999998</v>
      </c>
      <c r="N20" s="97">
        <f>VLOOKUP($B20,вспомогат!$B$2:$E$161,4,0)*N$2+N$3</f>
        <v>2149.8000000000002</v>
      </c>
      <c r="O20" s="97">
        <f>VLOOKUP($B20,вспомогат!$B$2:$E$161,4,0)*O$2+O$3</f>
        <v>2419.3999999999996</v>
      </c>
      <c r="P20" s="97">
        <f>VLOOKUP($B20,вспомогат!$B$2:$E$161,4,0)*P$2+P$3</f>
        <v>2639</v>
      </c>
      <c r="Q20" s="97">
        <f>VLOOKUP($B20,вспомогат!$B$2:$E$161,4,0)*Q$2+Q$3</f>
        <v>2908.6</v>
      </c>
      <c r="R20" s="97">
        <f>VLOOKUP($B20,вспомогат!$B$2:$E$161,4,0)*R$2+R$3</f>
        <v>3178.2</v>
      </c>
      <c r="S20" s="97">
        <f>VLOOKUP($B20,вспомогат!$B$2:$E$161,4,0)*S$2+S$3</f>
        <v>3447.8</v>
      </c>
      <c r="T20" s="97">
        <f>VLOOKUP($B20,вспомогат!$B$2:$E$161,4,0)*T$2+T$3</f>
        <v>3717.3999999999996</v>
      </c>
      <c r="U20" s="97">
        <f>VLOOKUP($B20,вспомогат!$B$2:$E$161,4,0)*U$2+U$3</f>
        <v>3987</v>
      </c>
      <c r="V20" s="97">
        <f>VLOOKUP($B20,вспомогат!$B$2:$E$161,4,0)*V$2+V$3</f>
        <v>4256.6000000000004</v>
      </c>
      <c r="W20" s="97">
        <f>VLOOKUP($B20,вспомогат!$B$2:$E$161,4,0)*W$2+W$3</f>
        <v>4526.2</v>
      </c>
      <c r="X20" s="97">
        <f>VLOOKUP($B20,вспомогат!$B$2:$E$161,4,0)*X$2+X$3</f>
        <v>4795.7999999999993</v>
      </c>
      <c r="Y20" s="97">
        <f>VLOOKUP($B20,вспомогат!$B$2:$E$161,4,0)*Y$2+Y$3</f>
        <v>5065.3999999999996</v>
      </c>
      <c r="Z20" s="97">
        <f>VLOOKUP($B20,вспомогат!$B$2:$E$161,4,0)*Z$2+Z$3</f>
        <v>5335</v>
      </c>
    </row>
    <row r="21" spans="2:26">
      <c r="B21" s="121" t="s">
        <v>242</v>
      </c>
      <c r="C21" s="88" t="s">
        <v>103</v>
      </c>
      <c r="D21" s="89" t="s">
        <v>230</v>
      </c>
      <c r="E21" s="2"/>
      <c r="F21" s="2"/>
      <c r="G21" s="97" t="e">
        <f>VLOOKUP($B21,вспомогат!$B$2:$E$161,4,0)*G$2+G$3</f>
        <v>#VALUE!</v>
      </c>
      <c r="H21" s="97" t="e">
        <f>VLOOKUP($B21,вспомогат!$B$2:$E$161,4,0)*H$2+H$3</f>
        <v>#VALUE!</v>
      </c>
      <c r="I21" s="97" t="e">
        <f>VLOOKUP($B21,вспомогат!$B$2:$E$161,4,0)*I$2+I$3</f>
        <v>#VALUE!</v>
      </c>
      <c r="J21" s="97" t="e">
        <f>VLOOKUP($B21,вспомогат!$B$2:$E$161,4,0)*J$2+J$3</f>
        <v>#VALUE!</v>
      </c>
      <c r="K21" s="97" t="e">
        <f>VLOOKUP($B21,вспомогат!$B$2:$E$161,4,0)*K$2+K$3</f>
        <v>#VALUE!</v>
      </c>
      <c r="L21" s="97" t="e">
        <f>VLOOKUP($B21,вспомогат!$B$2:$E$161,4,0)*L$2+L$3</f>
        <v>#VALUE!</v>
      </c>
      <c r="M21" s="97" t="e">
        <f>VLOOKUP($B21,вспомогат!$B$2:$E$161,4,0)*M$2+M$3</f>
        <v>#VALUE!</v>
      </c>
      <c r="N21" s="97" t="e">
        <f>VLOOKUP($B21,вспомогат!$B$2:$E$161,4,0)*N$2+N$3</f>
        <v>#VALUE!</v>
      </c>
      <c r="O21" s="97" t="e">
        <f>VLOOKUP($B21,вспомогат!$B$2:$E$161,4,0)*O$2+O$3</f>
        <v>#VALUE!</v>
      </c>
      <c r="P21" s="97" t="e">
        <f>VLOOKUP($B21,вспомогат!$B$2:$E$161,4,0)*P$2+P$3</f>
        <v>#VALUE!</v>
      </c>
      <c r="Q21" s="97" t="e">
        <f>VLOOKUP($B21,вспомогат!$B$2:$E$161,4,0)*Q$2+Q$3</f>
        <v>#VALUE!</v>
      </c>
      <c r="R21" s="97" t="e">
        <f>VLOOKUP($B21,вспомогат!$B$2:$E$161,4,0)*R$2+R$3</f>
        <v>#VALUE!</v>
      </c>
      <c r="S21" s="97" t="e">
        <f>VLOOKUP($B21,вспомогат!$B$2:$E$161,4,0)*S$2+S$3</f>
        <v>#VALUE!</v>
      </c>
      <c r="T21" s="97" t="e">
        <f>VLOOKUP($B21,вспомогат!$B$2:$E$161,4,0)*T$2+T$3</f>
        <v>#VALUE!</v>
      </c>
      <c r="U21" s="97" t="e">
        <f>VLOOKUP($B21,вспомогат!$B$2:$E$161,4,0)*U$2+U$3</f>
        <v>#VALUE!</v>
      </c>
      <c r="V21" s="97" t="e">
        <f>VLOOKUP($B21,вспомогат!$B$2:$E$161,4,0)*V$2+V$3</f>
        <v>#VALUE!</v>
      </c>
      <c r="W21" s="97" t="e">
        <f>VLOOKUP($B21,вспомогат!$B$2:$E$161,4,0)*W$2+W$3</f>
        <v>#VALUE!</v>
      </c>
      <c r="X21" s="97" t="e">
        <f>VLOOKUP($B21,вспомогат!$B$2:$E$161,4,0)*X$2+X$3</f>
        <v>#VALUE!</v>
      </c>
      <c r="Y21" s="97" t="e">
        <f>VLOOKUP($B21,вспомогат!$B$2:$E$161,4,0)*Y$2+Y$3</f>
        <v>#VALUE!</v>
      </c>
      <c r="Z21" s="97" t="e">
        <f>VLOOKUP($B21,вспомогат!$B$2:$E$161,4,0)*Z$2+Z$3</f>
        <v>#VALUE!</v>
      </c>
    </row>
    <row r="22" spans="2:26">
      <c r="B22" s="121" t="s">
        <v>267</v>
      </c>
      <c r="C22" s="121" t="s">
        <v>8</v>
      </c>
      <c r="D22" s="89" t="s">
        <v>230</v>
      </c>
      <c r="E22" s="2"/>
      <c r="F22" s="2"/>
      <c r="G22" s="97" t="e">
        <f>VLOOKUP($B22,вспомогат!$B$2:$E$161,4,0)*G$2+G$3</f>
        <v>#VALUE!</v>
      </c>
      <c r="H22" s="97" t="e">
        <f>VLOOKUP($B22,вспомогат!$B$2:$E$161,4,0)*H$2+H$3</f>
        <v>#VALUE!</v>
      </c>
      <c r="I22" s="97" t="e">
        <f>VLOOKUP($B22,вспомогат!$B$2:$E$161,4,0)*I$2+I$3</f>
        <v>#VALUE!</v>
      </c>
      <c r="J22" s="97" t="e">
        <f>VLOOKUP($B22,вспомогат!$B$2:$E$161,4,0)*J$2+J$3</f>
        <v>#VALUE!</v>
      </c>
      <c r="K22" s="97" t="e">
        <f>VLOOKUP($B22,вспомогат!$B$2:$E$161,4,0)*K$2+K$3</f>
        <v>#VALUE!</v>
      </c>
      <c r="L22" s="97" t="e">
        <f>VLOOKUP($B22,вспомогат!$B$2:$E$161,4,0)*L$2+L$3</f>
        <v>#VALUE!</v>
      </c>
      <c r="M22" s="97" t="e">
        <f>VLOOKUP($B22,вспомогат!$B$2:$E$161,4,0)*M$2+M$3</f>
        <v>#VALUE!</v>
      </c>
      <c r="N22" s="97" t="e">
        <f>VLOOKUP($B22,вспомогат!$B$2:$E$161,4,0)*N$2+N$3</f>
        <v>#VALUE!</v>
      </c>
      <c r="O22" s="97" t="e">
        <f>VLOOKUP($B22,вспомогат!$B$2:$E$161,4,0)*O$2+O$3</f>
        <v>#VALUE!</v>
      </c>
      <c r="P22" s="97" t="e">
        <f>VLOOKUP($B22,вспомогат!$B$2:$E$161,4,0)*P$2+P$3</f>
        <v>#VALUE!</v>
      </c>
      <c r="Q22" s="97" t="e">
        <f>VLOOKUP($B22,вспомогат!$B$2:$E$161,4,0)*Q$2+Q$3</f>
        <v>#VALUE!</v>
      </c>
      <c r="R22" s="97" t="e">
        <f>VLOOKUP($B22,вспомогат!$B$2:$E$161,4,0)*R$2+R$3</f>
        <v>#VALUE!</v>
      </c>
      <c r="S22" s="97" t="e">
        <f>VLOOKUP($B22,вспомогат!$B$2:$E$161,4,0)*S$2+S$3</f>
        <v>#VALUE!</v>
      </c>
      <c r="T22" s="97" t="e">
        <f>VLOOKUP($B22,вспомогат!$B$2:$E$161,4,0)*T$2+T$3</f>
        <v>#VALUE!</v>
      </c>
      <c r="U22" s="97" t="e">
        <f>VLOOKUP($B22,вспомогат!$B$2:$E$161,4,0)*U$2+U$3</f>
        <v>#VALUE!</v>
      </c>
      <c r="V22" s="97" t="e">
        <f>VLOOKUP($B22,вспомогат!$B$2:$E$161,4,0)*V$2+V$3</f>
        <v>#VALUE!</v>
      </c>
      <c r="W22" s="97" t="e">
        <f>VLOOKUP($B22,вспомогат!$B$2:$E$161,4,0)*W$2+W$3</f>
        <v>#VALUE!</v>
      </c>
      <c r="X22" s="97" t="e">
        <f>VLOOKUP($B22,вспомогат!$B$2:$E$161,4,0)*X$2+X$3</f>
        <v>#VALUE!</v>
      </c>
      <c r="Y22" s="97" t="e">
        <f>VLOOKUP($B22,вспомогат!$B$2:$E$161,4,0)*Y$2+Y$3</f>
        <v>#VALUE!</v>
      </c>
      <c r="Z22" s="97" t="e">
        <f>VLOOKUP($B22,вспомогат!$B$2:$E$161,4,0)*Z$2+Z$3</f>
        <v>#VALUE!</v>
      </c>
    </row>
    <row r="23" spans="2:26">
      <c r="B23" s="121" t="s">
        <v>268</v>
      </c>
      <c r="C23" s="121" t="s">
        <v>197</v>
      </c>
      <c r="D23" s="89" t="s">
        <v>230</v>
      </c>
      <c r="E23" s="2"/>
      <c r="F23" s="2"/>
      <c r="G23" s="97" t="e">
        <f>VLOOKUP($B23,вспомогат!$B$2:$E$161,4,0)*G$2+G$3</f>
        <v>#VALUE!</v>
      </c>
      <c r="H23" s="97" t="e">
        <f>VLOOKUP($B23,вспомогат!$B$2:$E$161,4,0)*H$2+H$3</f>
        <v>#VALUE!</v>
      </c>
      <c r="I23" s="97" t="e">
        <f>VLOOKUP($B23,вспомогат!$B$2:$E$161,4,0)*I$2+I$3</f>
        <v>#VALUE!</v>
      </c>
      <c r="J23" s="97" t="e">
        <f>VLOOKUP($B23,вспомогат!$B$2:$E$161,4,0)*J$2+J$3</f>
        <v>#VALUE!</v>
      </c>
      <c r="K23" s="97" t="e">
        <f>VLOOKUP($B23,вспомогат!$B$2:$E$161,4,0)*K$2+K$3</f>
        <v>#VALUE!</v>
      </c>
      <c r="L23" s="97" t="e">
        <f>VLOOKUP($B23,вспомогат!$B$2:$E$161,4,0)*L$2+L$3</f>
        <v>#VALUE!</v>
      </c>
      <c r="M23" s="97" t="e">
        <f>VLOOKUP($B23,вспомогат!$B$2:$E$161,4,0)*M$2+M$3</f>
        <v>#VALUE!</v>
      </c>
      <c r="N23" s="97" t="e">
        <f>VLOOKUP($B23,вспомогат!$B$2:$E$161,4,0)*N$2+N$3</f>
        <v>#VALUE!</v>
      </c>
      <c r="O23" s="97" t="e">
        <f>VLOOKUP($B23,вспомогат!$B$2:$E$161,4,0)*O$2+O$3</f>
        <v>#VALUE!</v>
      </c>
      <c r="P23" s="97" t="e">
        <f>VLOOKUP($B23,вспомогат!$B$2:$E$161,4,0)*P$2+P$3</f>
        <v>#VALUE!</v>
      </c>
      <c r="Q23" s="97" t="e">
        <f>VLOOKUP($B23,вспомогат!$B$2:$E$161,4,0)*Q$2+Q$3</f>
        <v>#VALUE!</v>
      </c>
      <c r="R23" s="97" t="e">
        <f>VLOOKUP($B23,вспомогат!$B$2:$E$161,4,0)*R$2+R$3</f>
        <v>#VALUE!</v>
      </c>
      <c r="S23" s="97" t="e">
        <f>VLOOKUP($B23,вспомогат!$B$2:$E$161,4,0)*S$2+S$3</f>
        <v>#VALUE!</v>
      </c>
      <c r="T23" s="97" t="e">
        <f>VLOOKUP($B23,вспомогат!$B$2:$E$161,4,0)*T$2+T$3</f>
        <v>#VALUE!</v>
      </c>
      <c r="U23" s="97" t="e">
        <f>VLOOKUP($B23,вспомогат!$B$2:$E$161,4,0)*U$2+U$3</f>
        <v>#VALUE!</v>
      </c>
      <c r="V23" s="97" t="e">
        <f>VLOOKUP($B23,вспомогат!$B$2:$E$161,4,0)*V$2+V$3</f>
        <v>#VALUE!</v>
      </c>
      <c r="W23" s="97" t="e">
        <f>VLOOKUP($B23,вспомогат!$B$2:$E$161,4,0)*W$2+W$3</f>
        <v>#VALUE!</v>
      </c>
      <c r="X23" s="97" t="e">
        <f>VLOOKUP($B23,вспомогат!$B$2:$E$161,4,0)*X$2+X$3</f>
        <v>#VALUE!</v>
      </c>
      <c r="Y23" s="97" t="e">
        <f>VLOOKUP($B23,вспомогат!$B$2:$E$161,4,0)*Y$2+Y$3</f>
        <v>#VALUE!</v>
      </c>
      <c r="Z23" s="97" t="e">
        <f>VLOOKUP($B23,вспомогат!$B$2:$E$161,4,0)*Z$2+Z$3</f>
        <v>#VALUE!</v>
      </c>
    </row>
    <row r="24" spans="2:26">
      <c r="B24" s="121" t="s">
        <v>243</v>
      </c>
      <c r="C24" s="88" t="s">
        <v>103</v>
      </c>
      <c r="D24" s="89" t="s">
        <v>230</v>
      </c>
      <c r="E24" s="2"/>
      <c r="F24" s="2"/>
      <c r="G24" s="97">
        <f>VLOOKUP($B24,вспомогат!$B$2:$E$161,4,0)*G$2+G$3</f>
        <v>248.6</v>
      </c>
      <c r="H24" s="97">
        <f>VLOOKUP($B24,вспомогат!$B$2:$E$161,4,0)*H$2+H$3</f>
        <v>454.2</v>
      </c>
      <c r="I24" s="97">
        <f>VLOOKUP($B24,вспомогат!$B$2:$E$161,4,0)*I$2+I$3</f>
        <v>659.8</v>
      </c>
      <c r="J24" s="97">
        <f>VLOOKUP($B24,вспомогат!$B$2:$E$161,4,0)*J$2+J$3</f>
        <v>865.4</v>
      </c>
      <c r="K24" s="97">
        <f>VLOOKUP($B24,вспомогат!$B$2:$E$161,4,0)*K$2+K$3</f>
        <v>1021</v>
      </c>
      <c r="L24" s="97">
        <f>VLOOKUP($B24,вспомогат!$B$2:$E$161,4,0)*L$2+L$3</f>
        <v>1226.5999999999999</v>
      </c>
      <c r="M24" s="97">
        <f>VLOOKUP($B24,вспомогат!$B$2:$E$161,4,0)*M$2+M$3</f>
        <v>1432.1999999999998</v>
      </c>
      <c r="N24" s="97">
        <f>VLOOKUP($B24,вспомогат!$B$2:$E$161,4,0)*N$2+N$3</f>
        <v>1637.8</v>
      </c>
      <c r="O24" s="97">
        <f>VLOOKUP($B24,вспомогат!$B$2:$E$161,4,0)*O$2+O$3</f>
        <v>1843.3999999999999</v>
      </c>
      <c r="P24" s="97">
        <f>VLOOKUP($B24,вспомогат!$B$2:$E$161,4,0)*P$2+P$3</f>
        <v>1999</v>
      </c>
      <c r="Q24" s="97">
        <f>VLOOKUP($B24,вспомогат!$B$2:$E$161,4,0)*Q$2+Q$3</f>
        <v>2204.6</v>
      </c>
      <c r="R24" s="97">
        <f>VLOOKUP($B24,вспомогат!$B$2:$E$161,4,0)*R$2+R$3</f>
        <v>2410.1999999999998</v>
      </c>
      <c r="S24" s="97">
        <f>VLOOKUP($B24,вспомогат!$B$2:$E$161,4,0)*S$2+S$3</f>
        <v>2615.8000000000002</v>
      </c>
      <c r="T24" s="97">
        <f>VLOOKUP($B24,вспомогат!$B$2:$E$161,4,0)*T$2+T$3</f>
        <v>2821.3999999999996</v>
      </c>
      <c r="U24" s="97">
        <f>VLOOKUP($B24,вспомогат!$B$2:$E$161,4,0)*U$2+U$3</f>
        <v>3027</v>
      </c>
      <c r="V24" s="97">
        <f>VLOOKUP($B24,вспомогат!$B$2:$E$161,4,0)*V$2+V$3</f>
        <v>3232.6</v>
      </c>
      <c r="W24" s="97">
        <f>VLOOKUP($B24,вспомогат!$B$2:$E$161,4,0)*W$2+W$3</f>
        <v>3438.2</v>
      </c>
      <c r="X24" s="97">
        <f>VLOOKUP($B24,вспомогат!$B$2:$E$161,4,0)*X$2+X$3</f>
        <v>3643.7999999999997</v>
      </c>
      <c r="Y24" s="97">
        <f>VLOOKUP($B24,вспомогат!$B$2:$E$161,4,0)*Y$2+Y$3</f>
        <v>3849.4</v>
      </c>
      <c r="Z24" s="97">
        <f>VLOOKUP($B24,вспомогат!$B$2:$E$161,4,0)*Z$2+Z$3</f>
        <v>4055</v>
      </c>
    </row>
    <row r="25" spans="2:26">
      <c r="B25" s="121" t="s">
        <v>244</v>
      </c>
      <c r="C25" s="88" t="s">
        <v>103</v>
      </c>
      <c r="D25" s="89" t="s">
        <v>230</v>
      </c>
      <c r="E25" s="2"/>
      <c r="F25" s="2"/>
      <c r="G25" s="97">
        <f>VLOOKUP($B25,вспомогат!$B$2:$E$161,4,0)*G$2+G$3</f>
        <v>301.60000000000002</v>
      </c>
      <c r="H25" s="97">
        <f>VLOOKUP($B25,вспомогат!$B$2:$E$161,4,0)*H$2+H$3</f>
        <v>560.20000000000005</v>
      </c>
      <c r="I25" s="97">
        <f>VLOOKUP($B25,вспомогат!$B$2:$E$161,4,0)*I$2+I$3</f>
        <v>818.8</v>
      </c>
      <c r="J25" s="97">
        <f>VLOOKUP($B25,вспомогат!$B$2:$E$161,4,0)*J$2+J$3</f>
        <v>1077.4000000000001</v>
      </c>
      <c r="K25" s="97">
        <f>VLOOKUP($B25,вспомогат!$B$2:$E$161,4,0)*K$2+K$3</f>
        <v>1286</v>
      </c>
      <c r="L25" s="97">
        <f>VLOOKUP($B25,вспомогат!$B$2:$E$161,4,0)*L$2+L$3</f>
        <v>1544.6</v>
      </c>
      <c r="M25" s="97">
        <f>VLOOKUP($B25,вспомогат!$B$2:$E$161,4,0)*M$2+M$3</f>
        <v>1803.1999999999998</v>
      </c>
      <c r="N25" s="97">
        <f>VLOOKUP($B25,вспомогат!$B$2:$E$161,4,0)*N$2+N$3</f>
        <v>2061.8000000000002</v>
      </c>
      <c r="O25" s="97">
        <f>VLOOKUP($B25,вспомогат!$B$2:$E$161,4,0)*O$2+O$3</f>
        <v>2320.3999999999996</v>
      </c>
      <c r="P25" s="97">
        <f>VLOOKUP($B25,вспомогат!$B$2:$E$161,4,0)*P$2+P$3</f>
        <v>2529</v>
      </c>
      <c r="Q25" s="97">
        <f>VLOOKUP($B25,вспомогат!$B$2:$E$161,4,0)*Q$2+Q$3</f>
        <v>2787.6</v>
      </c>
      <c r="R25" s="97">
        <f>VLOOKUP($B25,вспомогат!$B$2:$E$161,4,0)*R$2+R$3</f>
        <v>3046.2</v>
      </c>
      <c r="S25" s="97">
        <f>VLOOKUP($B25,вспомогат!$B$2:$E$161,4,0)*S$2+S$3</f>
        <v>3304.8</v>
      </c>
      <c r="T25" s="97">
        <f>VLOOKUP($B25,вспомогат!$B$2:$E$161,4,0)*T$2+T$3</f>
        <v>3563.3999999999996</v>
      </c>
      <c r="U25" s="97">
        <f>VLOOKUP($B25,вспомогат!$B$2:$E$161,4,0)*U$2+U$3</f>
        <v>3822</v>
      </c>
      <c r="V25" s="97">
        <f>VLOOKUP($B25,вспомогат!$B$2:$E$161,4,0)*V$2+V$3</f>
        <v>4080.6</v>
      </c>
      <c r="W25" s="97">
        <f>VLOOKUP($B25,вспомогат!$B$2:$E$161,4,0)*W$2+W$3</f>
        <v>4339.2</v>
      </c>
      <c r="X25" s="97">
        <f>VLOOKUP($B25,вспомогат!$B$2:$E$161,4,0)*X$2+X$3</f>
        <v>4597.7999999999993</v>
      </c>
      <c r="Y25" s="97">
        <f>VLOOKUP($B25,вспомогат!$B$2:$E$161,4,0)*Y$2+Y$3</f>
        <v>4856.3999999999996</v>
      </c>
      <c r="Z25" s="97">
        <f>VLOOKUP($B25,вспомогат!$B$2:$E$161,4,0)*Z$2+Z$3</f>
        <v>5115</v>
      </c>
    </row>
    <row r="26" spans="2:26">
      <c r="B26" s="121" t="s">
        <v>245</v>
      </c>
      <c r="C26" s="121" t="s">
        <v>22</v>
      </c>
      <c r="D26" s="89" t="s">
        <v>230</v>
      </c>
      <c r="E26" s="2"/>
      <c r="F26" s="2"/>
      <c r="G26" s="97" t="e">
        <f>VLOOKUP($B26,вспомогат!$B$2:$E$161,4,0)*G$2+G$3</f>
        <v>#VALUE!</v>
      </c>
      <c r="H26" s="97" t="e">
        <f>VLOOKUP($B26,вспомогат!$B$2:$E$161,4,0)*H$2+H$3</f>
        <v>#VALUE!</v>
      </c>
      <c r="I26" s="97" t="e">
        <f>VLOOKUP($B26,вспомогат!$B$2:$E$161,4,0)*I$2+I$3</f>
        <v>#VALUE!</v>
      </c>
      <c r="J26" s="97" t="e">
        <f>VLOOKUP($B26,вспомогат!$B$2:$E$161,4,0)*J$2+J$3</f>
        <v>#VALUE!</v>
      </c>
      <c r="K26" s="97" t="e">
        <f>VLOOKUP($B26,вспомогат!$B$2:$E$161,4,0)*K$2+K$3</f>
        <v>#VALUE!</v>
      </c>
      <c r="L26" s="97" t="e">
        <f>VLOOKUP($B26,вспомогат!$B$2:$E$161,4,0)*L$2+L$3</f>
        <v>#VALUE!</v>
      </c>
      <c r="M26" s="97" t="e">
        <f>VLOOKUP($B26,вспомогат!$B$2:$E$161,4,0)*M$2+M$3</f>
        <v>#VALUE!</v>
      </c>
      <c r="N26" s="97" t="e">
        <f>VLOOKUP($B26,вспомогат!$B$2:$E$161,4,0)*N$2+N$3</f>
        <v>#VALUE!</v>
      </c>
      <c r="O26" s="97" t="e">
        <f>VLOOKUP($B26,вспомогат!$B$2:$E$161,4,0)*O$2+O$3</f>
        <v>#VALUE!</v>
      </c>
      <c r="P26" s="97" t="e">
        <f>VLOOKUP($B26,вспомогат!$B$2:$E$161,4,0)*P$2+P$3</f>
        <v>#VALUE!</v>
      </c>
      <c r="Q26" s="97" t="e">
        <f>VLOOKUP($B26,вспомогат!$B$2:$E$161,4,0)*Q$2+Q$3</f>
        <v>#VALUE!</v>
      </c>
      <c r="R26" s="97" t="e">
        <f>VLOOKUP($B26,вспомогат!$B$2:$E$161,4,0)*R$2+R$3</f>
        <v>#VALUE!</v>
      </c>
      <c r="S26" s="97" t="e">
        <f>VLOOKUP($B26,вспомогат!$B$2:$E$161,4,0)*S$2+S$3</f>
        <v>#VALUE!</v>
      </c>
      <c r="T26" s="97" t="e">
        <f>VLOOKUP($B26,вспомогат!$B$2:$E$161,4,0)*T$2+T$3</f>
        <v>#VALUE!</v>
      </c>
      <c r="U26" s="97" t="e">
        <f>VLOOKUP($B26,вспомогат!$B$2:$E$161,4,0)*U$2+U$3</f>
        <v>#VALUE!</v>
      </c>
      <c r="V26" s="97" t="e">
        <f>VLOOKUP($B26,вспомогат!$B$2:$E$161,4,0)*V$2+V$3</f>
        <v>#VALUE!</v>
      </c>
      <c r="W26" s="97" t="e">
        <f>VLOOKUP($B26,вспомогат!$B$2:$E$161,4,0)*W$2+W$3</f>
        <v>#VALUE!</v>
      </c>
      <c r="X26" s="97" t="e">
        <f>VLOOKUP($B26,вспомогат!$B$2:$E$161,4,0)*X$2+X$3</f>
        <v>#VALUE!</v>
      </c>
      <c r="Y26" s="97" t="e">
        <f>VLOOKUP($B26,вспомогат!$B$2:$E$161,4,0)*Y$2+Y$3</f>
        <v>#VALUE!</v>
      </c>
      <c r="Z26" s="97" t="e">
        <f>VLOOKUP($B26,вспомогат!$B$2:$E$161,4,0)*Z$2+Z$3</f>
        <v>#VALUE!</v>
      </c>
    </row>
    <row r="27" spans="2:26">
      <c r="B27" s="121" t="s">
        <v>269</v>
      </c>
      <c r="C27" s="121" t="s">
        <v>270</v>
      </c>
      <c r="D27" s="89" t="s">
        <v>230</v>
      </c>
      <c r="E27" s="2"/>
      <c r="F27" s="2"/>
      <c r="G27" s="97" t="e">
        <f>VLOOKUP($B27,вспомогат!$B$2:$E$161,4,0)*G$2+G$3</f>
        <v>#VALUE!</v>
      </c>
      <c r="H27" s="97" t="e">
        <f>VLOOKUP($B27,вспомогат!$B$2:$E$161,4,0)*H$2+H$3</f>
        <v>#VALUE!</v>
      </c>
      <c r="I27" s="97" t="e">
        <f>VLOOKUP($B27,вспомогат!$B$2:$E$161,4,0)*I$2+I$3</f>
        <v>#VALUE!</v>
      </c>
      <c r="J27" s="97" t="e">
        <f>VLOOKUP($B27,вспомогат!$B$2:$E$161,4,0)*J$2+J$3</f>
        <v>#VALUE!</v>
      </c>
      <c r="K27" s="97" t="e">
        <f>VLOOKUP($B27,вспомогат!$B$2:$E$161,4,0)*K$2+K$3</f>
        <v>#VALUE!</v>
      </c>
      <c r="L27" s="97" t="e">
        <f>VLOOKUP($B27,вспомогат!$B$2:$E$161,4,0)*L$2+L$3</f>
        <v>#VALUE!</v>
      </c>
      <c r="M27" s="97" t="e">
        <f>VLOOKUP($B27,вспомогат!$B$2:$E$161,4,0)*M$2+M$3</f>
        <v>#VALUE!</v>
      </c>
      <c r="N27" s="97" t="e">
        <f>VLOOKUP($B27,вспомогат!$B$2:$E$161,4,0)*N$2+N$3</f>
        <v>#VALUE!</v>
      </c>
      <c r="O27" s="97" t="e">
        <f>VLOOKUP($B27,вспомогат!$B$2:$E$161,4,0)*O$2+O$3</f>
        <v>#VALUE!</v>
      </c>
      <c r="P27" s="97" t="e">
        <f>VLOOKUP($B27,вспомогат!$B$2:$E$161,4,0)*P$2+P$3</f>
        <v>#VALUE!</v>
      </c>
      <c r="Q27" s="97" t="e">
        <f>VLOOKUP($B27,вспомогат!$B$2:$E$161,4,0)*Q$2+Q$3</f>
        <v>#VALUE!</v>
      </c>
      <c r="R27" s="97" t="e">
        <f>VLOOKUP($B27,вспомогат!$B$2:$E$161,4,0)*R$2+R$3</f>
        <v>#VALUE!</v>
      </c>
      <c r="S27" s="97" t="e">
        <f>VLOOKUP($B27,вспомогат!$B$2:$E$161,4,0)*S$2+S$3</f>
        <v>#VALUE!</v>
      </c>
      <c r="T27" s="97" t="e">
        <f>VLOOKUP($B27,вспомогат!$B$2:$E$161,4,0)*T$2+T$3</f>
        <v>#VALUE!</v>
      </c>
      <c r="U27" s="97" t="e">
        <f>VLOOKUP($B27,вспомогат!$B$2:$E$161,4,0)*U$2+U$3</f>
        <v>#VALUE!</v>
      </c>
      <c r="V27" s="97" t="e">
        <f>VLOOKUP($B27,вспомогат!$B$2:$E$161,4,0)*V$2+V$3</f>
        <v>#VALUE!</v>
      </c>
      <c r="W27" s="97" t="e">
        <f>VLOOKUP($B27,вспомогат!$B$2:$E$161,4,0)*W$2+W$3</f>
        <v>#VALUE!</v>
      </c>
      <c r="X27" s="97" t="e">
        <f>VLOOKUP($B27,вспомогат!$B$2:$E$161,4,0)*X$2+X$3</f>
        <v>#VALUE!</v>
      </c>
      <c r="Y27" s="97" t="e">
        <f>VLOOKUP($B27,вспомогат!$B$2:$E$161,4,0)*Y$2+Y$3</f>
        <v>#VALUE!</v>
      </c>
      <c r="Z27" s="97" t="e">
        <f>VLOOKUP($B27,вспомогат!$B$2:$E$161,4,0)*Z$2+Z$3</f>
        <v>#VALUE!</v>
      </c>
    </row>
    <row r="28" spans="2:26">
      <c r="B28" s="12" t="s">
        <v>57</v>
      </c>
      <c r="C28" s="12" t="s">
        <v>58</v>
      </c>
      <c r="D28" s="89" t="s">
        <v>230</v>
      </c>
      <c r="E28" s="2"/>
      <c r="F28" s="2"/>
      <c r="G28" s="97" t="e">
        <f>VLOOKUP($B28,вспомогат!$B$2:$E$161,4,0)*G$2+G$3</f>
        <v>#VALUE!</v>
      </c>
      <c r="H28" s="97" t="e">
        <f>VLOOKUP($B28,вспомогат!$B$2:$E$161,4,0)*H$2+H$3</f>
        <v>#VALUE!</v>
      </c>
      <c r="I28" s="97" t="e">
        <f>VLOOKUP($B28,вспомогат!$B$2:$E$161,4,0)*I$2+I$3</f>
        <v>#VALUE!</v>
      </c>
      <c r="J28" s="97" t="e">
        <f>VLOOKUP($B28,вспомогат!$B$2:$E$161,4,0)*J$2+J$3</f>
        <v>#VALUE!</v>
      </c>
      <c r="K28" s="97" t="e">
        <f>VLOOKUP($B28,вспомогат!$B$2:$E$161,4,0)*K$2+K$3</f>
        <v>#VALUE!</v>
      </c>
      <c r="L28" s="97" t="e">
        <f>VLOOKUP($B28,вспомогат!$B$2:$E$161,4,0)*L$2+L$3</f>
        <v>#VALUE!</v>
      </c>
      <c r="M28" s="97" t="e">
        <f>VLOOKUP($B28,вспомогат!$B$2:$E$161,4,0)*M$2+M$3</f>
        <v>#VALUE!</v>
      </c>
      <c r="N28" s="97" t="e">
        <f>VLOOKUP($B28,вспомогат!$B$2:$E$161,4,0)*N$2+N$3</f>
        <v>#VALUE!</v>
      </c>
      <c r="O28" s="97" t="e">
        <f>VLOOKUP($B28,вспомогат!$B$2:$E$161,4,0)*O$2+O$3</f>
        <v>#VALUE!</v>
      </c>
      <c r="P28" s="97" t="e">
        <f>VLOOKUP($B28,вспомогат!$B$2:$E$161,4,0)*P$2+P$3</f>
        <v>#VALUE!</v>
      </c>
      <c r="Q28" s="97" t="e">
        <f>VLOOKUP($B28,вспомогат!$B$2:$E$161,4,0)*Q$2+Q$3</f>
        <v>#VALUE!</v>
      </c>
      <c r="R28" s="97" t="e">
        <f>VLOOKUP($B28,вспомогат!$B$2:$E$161,4,0)*R$2+R$3</f>
        <v>#VALUE!</v>
      </c>
      <c r="S28" s="97" t="e">
        <f>VLOOKUP($B28,вспомогат!$B$2:$E$161,4,0)*S$2+S$3</f>
        <v>#VALUE!</v>
      </c>
      <c r="T28" s="97" t="e">
        <f>VLOOKUP($B28,вспомогат!$B$2:$E$161,4,0)*T$2+T$3</f>
        <v>#VALUE!</v>
      </c>
      <c r="U28" s="97" t="e">
        <f>VLOOKUP($B28,вспомогат!$B$2:$E$161,4,0)*U$2+U$3</f>
        <v>#VALUE!</v>
      </c>
      <c r="V28" s="97" t="e">
        <f>VLOOKUP($B28,вспомогат!$B$2:$E$161,4,0)*V$2+V$3</f>
        <v>#VALUE!</v>
      </c>
      <c r="W28" s="97" t="e">
        <f>VLOOKUP($B28,вспомогат!$B$2:$E$161,4,0)*W$2+W$3</f>
        <v>#VALUE!</v>
      </c>
      <c r="X28" s="97" t="e">
        <f>VLOOKUP($B28,вспомогат!$B$2:$E$161,4,0)*X$2+X$3</f>
        <v>#VALUE!</v>
      </c>
      <c r="Y28" s="97" t="e">
        <f>VLOOKUP($B28,вспомогат!$B$2:$E$161,4,0)*Y$2+Y$3</f>
        <v>#VALUE!</v>
      </c>
      <c r="Z28" s="97" t="e">
        <f>VLOOKUP($B28,вспомогат!$B$2:$E$161,4,0)*Z$2+Z$3</f>
        <v>#VALUE!</v>
      </c>
    </row>
    <row r="29" spans="2:26">
      <c r="B29" s="121" t="s">
        <v>246</v>
      </c>
      <c r="C29" s="121" t="s">
        <v>22</v>
      </c>
      <c r="D29" s="89" t="s">
        <v>230</v>
      </c>
      <c r="E29" s="2"/>
      <c r="F29" s="2"/>
      <c r="G29" s="97">
        <f>VLOOKUP($B29,вспомогат!$B$2:$E$161,4,0)*G$2+G$3</f>
        <v>322.60000000000002</v>
      </c>
      <c r="H29" s="97">
        <f>VLOOKUP($B29,вспомогат!$B$2:$E$161,4,0)*H$2+H$3</f>
        <v>602.20000000000005</v>
      </c>
      <c r="I29" s="97">
        <f>VLOOKUP($B29,вспомогат!$B$2:$E$161,4,0)*I$2+I$3</f>
        <v>881.8</v>
      </c>
      <c r="J29" s="97">
        <f>VLOOKUP($B29,вспомогат!$B$2:$E$161,4,0)*J$2+J$3</f>
        <v>1161.4000000000001</v>
      </c>
      <c r="K29" s="97">
        <f>VLOOKUP($B29,вспомогат!$B$2:$E$161,4,0)*K$2+K$3</f>
        <v>1391</v>
      </c>
      <c r="L29" s="97">
        <f>VLOOKUP($B29,вспомогат!$B$2:$E$161,4,0)*L$2+L$3</f>
        <v>1670.6</v>
      </c>
      <c r="M29" s="97">
        <f>VLOOKUP($B29,вспомогат!$B$2:$E$161,4,0)*M$2+M$3</f>
        <v>1950.1999999999998</v>
      </c>
      <c r="N29" s="97">
        <f>VLOOKUP($B29,вспомогат!$B$2:$E$161,4,0)*N$2+N$3</f>
        <v>2229.8000000000002</v>
      </c>
      <c r="O29" s="97">
        <f>VLOOKUP($B29,вспомогат!$B$2:$E$161,4,0)*O$2+O$3</f>
        <v>2509.3999999999996</v>
      </c>
      <c r="P29" s="97">
        <f>VLOOKUP($B29,вспомогат!$B$2:$E$161,4,0)*P$2+P$3</f>
        <v>2739</v>
      </c>
      <c r="Q29" s="97">
        <f>VLOOKUP($B29,вспомогат!$B$2:$E$161,4,0)*Q$2+Q$3</f>
        <v>3018.6</v>
      </c>
      <c r="R29" s="97">
        <f>VLOOKUP($B29,вспомогат!$B$2:$E$161,4,0)*R$2+R$3</f>
        <v>3298.2</v>
      </c>
      <c r="S29" s="97">
        <f>VLOOKUP($B29,вспомогат!$B$2:$E$161,4,0)*S$2+S$3</f>
        <v>3577.8</v>
      </c>
      <c r="T29" s="97">
        <f>VLOOKUP($B29,вспомогат!$B$2:$E$161,4,0)*T$2+T$3</f>
        <v>3857.3999999999996</v>
      </c>
      <c r="U29" s="97">
        <f>VLOOKUP($B29,вспомогат!$B$2:$E$161,4,0)*U$2+U$3</f>
        <v>4137</v>
      </c>
      <c r="V29" s="97">
        <f>VLOOKUP($B29,вспомогат!$B$2:$E$161,4,0)*V$2+V$3</f>
        <v>4416.6000000000004</v>
      </c>
      <c r="W29" s="97">
        <f>VLOOKUP($B29,вспомогат!$B$2:$E$161,4,0)*W$2+W$3</f>
        <v>4696.2</v>
      </c>
      <c r="X29" s="97">
        <f>VLOOKUP($B29,вспомогат!$B$2:$E$161,4,0)*X$2+X$3</f>
        <v>4975.7999999999993</v>
      </c>
      <c r="Y29" s="97">
        <f>VLOOKUP($B29,вспомогат!$B$2:$E$161,4,0)*Y$2+Y$3</f>
        <v>5255.4</v>
      </c>
      <c r="Z29" s="97">
        <f>VLOOKUP($B29,вспомогат!$B$2:$E$161,4,0)*Z$2+Z$3</f>
        <v>5535</v>
      </c>
    </row>
    <row r="30" spans="2:26">
      <c r="B30" s="121" t="s">
        <v>107</v>
      </c>
      <c r="C30" s="88" t="s">
        <v>103</v>
      </c>
      <c r="D30" s="89" t="s">
        <v>230</v>
      </c>
      <c r="E30" s="2"/>
      <c r="F30" s="2"/>
      <c r="G30" s="97">
        <f>VLOOKUP($B30,вспомогат!$B$2:$E$161,4,0)*G$2+G$3</f>
        <v>259.60000000000002</v>
      </c>
      <c r="H30" s="97">
        <f>VLOOKUP($B30,вспомогат!$B$2:$E$161,4,0)*H$2+H$3</f>
        <v>476.2</v>
      </c>
      <c r="I30" s="97">
        <f>VLOOKUP($B30,вспомогат!$B$2:$E$161,4,0)*I$2+I$3</f>
        <v>692.8</v>
      </c>
      <c r="J30" s="97">
        <f>VLOOKUP($B30,вспомогат!$B$2:$E$161,4,0)*J$2+J$3</f>
        <v>909.4</v>
      </c>
      <c r="K30" s="97">
        <f>VLOOKUP($B30,вспомогат!$B$2:$E$161,4,0)*K$2+K$3</f>
        <v>1076</v>
      </c>
      <c r="L30" s="97">
        <f>VLOOKUP($B30,вспомогат!$B$2:$E$161,4,0)*L$2+L$3</f>
        <v>1292.5999999999999</v>
      </c>
      <c r="M30" s="97">
        <f>VLOOKUP($B30,вспомогат!$B$2:$E$161,4,0)*M$2+M$3</f>
        <v>1509.1999999999998</v>
      </c>
      <c r="N30" s="97">
        <f>VLOOKUP($B30,вспомогат!$B$2:$E$161,4,0)*N$2+N$3</f>
        <v>1725.8</v>
      </c>
      <c r="O30" s="97">
        <f>VLOOKUP($B30,вспомогат!$B$2:$E$161,4,0)*O$2+O$3</f>
        <v>1942.3999999999999</v>
      </c>
      <c r="P30" s="97">
        <f>VLOOKUP($B30,вспомогат!$B$2:$E$161,4,0)*P$2+P$3</f>
        <v>2109</v>
      </c>
      <c r="Q30" s="97">
        <f>VLOOKUP($B30,вспомогат!$B$2:$E$161,4,0)*Q$2+Q$3</f>
        <v>2325.6</v>
      </c>
      <c r="R30" s="97">
        <f>VLOOKUP($B30,вспомогат!$B$2:$E$161,4,0)*R$2+R$3</f>
        <v>2542.1999999999998</v>
      </c>
      <c r="S30" s="97">
        <f>VLOOKUP($B30,вспомогат!$B$2:$E$161,4,0)*S$2+S$3</f>
        <v>2758.8</v>
      </c>
      <c r="T30" s="97">
        <f>VLOOKUP($B30,вспомогат!$B$2:$E$161,4,0)*T$2+T$3</f>
        <v>2975.3999999999996</v>
      </c>
      <c r="U30" s="97">
        <f>VLOOKUP($B30,вспомогат!$B$2:$E$161,4,0)*U$2+U$3</f>
        <v>3192</v>
      </c>
      <c r="V30" s="97">
        <f>VLOOKUP($B30,вспомогат!$B$2:$E$161,4,0)*V$2+V$3</f>
        <v>3408.6</v>
      </c>
      <c r="W30" s="97">
        <f>VLOOKUP($B30,вспомогат!$B$2:$E$161,4,0)*W$2+W$3</f>
        <v>3625.2</v>
      </c>
      <c r="X30" s="97">
        <f>VLOOKUP($B30,вспомогат!$B$2:$E$161,4,0)*X$2+X$3</f>
        <v>3841.7999999999997</v>
      </c>
      <c r="Y30" s="97">
        <f>VLOOKUP($B30,вспомогат!$B$2:$E$161,4,0)*Y$2+Y$3</f>
        <v>4058.4</v>
      </c>
      <c r="Z30" s="97">
        <f>VLOOKUP($B30,вспомогат!$B$2:$E$161,4,0)*Z$2+Z$3</f>
        <v>4275</v>
      </c>
    </row>
    <row r="31" spans="2:26">
      <c r="B31" s="121" t="s">
        <v>271</v>
      </c>
      <c r="C31" s="121" t="s">
        <v>197</v>
      </c>
      <c r="D31" s="89" t="s">
        <v>230</v>
      </c>
      <c r="E31" s="2"/>
      <c r="F31" s="2"/>
      <c r="G31" s="97" t="e">
        <f>VLOOKUP($B31,вспомогат!$B$2:$E$161,4,0)*G$2+G$3</f>
        <v>#VALUE!</v>
      </c>
      <c r="H31" s="97" t="e">
        <f>VLOOKUP($B31,вспомогат!$B$2:$E$161,4,0)*H$2+H$3</f>
        <v>#VALUE!</v>
      </c>
      <c r="I31" s="97" t="e">
        <f>VLOOKUP($B31,вспомогат!$B$2:$E$161,4,0)*I$2+I$3</f>
        <v>#VALUE!</v>
      </c>
      <c r="J31" s="97" t="e">
        <f>VLOOKUP($B31,вспомогат!$B$2:$E$161,4,0)*J$2+J$3</f>
        <v>#VALUE!</v>
      </c>
      <c r="K31" s="97" t="e">
        <f>VLOOKUP($B31,вспомогат!$B$2:$E$161,4,0)*K$2+K$3</f>
        <v>#VALUE!</v>
      </c>
      <c r="L31" s="97" t="e">
        <f>VLOOKUP($B31,вспомогат!$B$2:$E$161,4,0)*L$2+L$3</f>
        <v>#VALUE!</v>
      </c>
      <c r="M31" s="97" t="e">
        <f>VLOOKUP($B31,вспомогат!$B$2:$E$161,4,0)*M$2+M$3</f>
        <v>#VALUE!</v>
      </c>
      <c r="N31" s="97" t="e">
        <f>VLOOKUP($B31,вспомогат!$B$2:$E$161,4,0)*N$2+N$3</f>
        <v>#VALUE!</v>
      </c>
      <c r="O31" s="97" t="e">
        <f>VLOOKUP($B31,вспомогат!$B$2:$E$161,4,0)*O$2+O$3</f>
        <v>#VALUE!</v>
      </c>
      <c r="P31" s="97" t="e">
        <f>VLOOKUP($B31,вспомогат!$B$2:$E$161,4,0)*P$2+P$3</f>
        <v>#VALUE!</v>
      </c>
      <c r="Q31" s="97" t="e">
        <f>VLOOKUP($B31,вспомогат!$B$2:$E$161,4,0)*Q$2+Q$3</f>
        <v>#VALUE!</v>
      </c>
      <c r="R31" s="97" t="e">
        <f>VLOOKUP($B31,вспомогат!$B$2:$E$161,4,0)*R$2+R$3</f>
        <v>#VALUE!</v>
      </c>
      <c r="S31" s="97" t="e">
        <f>VLOOKUP($B31,вспомогат!$B$2:$E$161,4,0)*S$2+S$3</f>
        <v>#VALUE!</v>
      </c>
      <c r="T31" s="97" t="e">
        <f>VLOOKUP($B31,вспомогат!$B$2:$E$161,4,0)*T$2+T$3</f>
        <v>#VALUE!</v>
      </c>
      <c r="U31" s="97" t="e">
        <f>VLOOKUP($B31,вспомогат!$B$2:$E$161,4,0)*U$2+U$3</f>
        <v>#VALUE!</v>
      </c>
      <c r="V31" s="97" t="e">
        <f>VLOOKUP($B31,вспомогат!$B$2:$E$161,4,0)*V$2+V$3</f>
        <v>#VALUE!</v>
      </c>
      <c r="W31" s="97" t="e">
        <f>VLOOKUP($B31,вспомогат!$B$2:$E$161,4,0)*W$2+W$3</f>
        <v>#VALUE!</v>
      </c>
      <c r="X31" s="97" t="e">
        <f>VLOOKUP($B31,вспомогат!$B$2:$E$161,4,0)*X$2+X$3</f>
        <v>#VALUE!</v>
      </c>
      <c r="Y31" s="97" t="e">
        <f>VLOOKUP($B31,вспомогат!$B$2:$E$161,4,0)*Y$2+Y$3</f>
        <v>#VALUE!</v>
      </c>
      <c r="Z31" s="97" t="e">
        <f>VLOOKUP($B31,вспомогат!$B$2:$E$161,4,0)*Z$2+Z$3</f>
        <v>#VALUE!</v>
      </c>
    </row>
    <row r="32" spans="2:26">
      <c r="B32" s="121" t="s">
        <v>248</v>
      </c>
      <c r="C32" s="88" t="s">
        <v>103</v>
      </c>
      <c r="D32" s="89" t="s">
        <v>230</v>
      </c>
      <c r="E32" s="2"/>
      <c r="F32" s="2"/>
      <c r="G32" s="97">
        <f>VLOOKUP($B32,вспомогат!$B$2:$E$161,4,0)*G$2+G$3</f>
        <v>324.60000000000002</v>
      </c>
      <c r="H32" s="97">
        <f>VLOOKUP($B32,вспомогат!$B$2:$E$161,4,0)*H$2+H$3</f>
        <v>606.20000000000005</v>
      </c>
      <c r="I32" s="97">
        <f>VLOOKUP($B32,вспомогат!$B$2:$E$161,4,0)*I$2+I$3</f>
        <v>887.8</v>
      </c>
      <c r="J32" s="97">
        <f>VLOOKUP($B32,вспомогат!$B$2:$E$161,4,0)*J$2+J$3</f>
        <v>1169.4000000000001</v>
      </c>
      <c r="K32" s="97">
        <f>VLOOKUP($B32,вспомогат!$B$2:$E$161,4,0)*K$2+K$3</f>
        <v>1401</v>
      </c>
      <c r="L32" s="97">
        <f>VLOOKUP($B32,вспомогат!$B$2:$E$161,4,0)*L$2+L$3</f>
        <v>1682.6</v>
      </c>
      <c r="M32" s="97">
        <f>VLOOKUP($B32,вспомогат!$B$2:$E$161,4,0)*M$2+M$3</f>
        <v>1964.1999999999998</v>
      </c>
      <c r="N32" s="97">
        <f>VLOOKUP($B32,вспомогат!$B$2:$E$161,4,0)*N$2+N$3</f>
        <v>2245.8000000000002</v>
      </c>
      <c r="O32" s="97">
        <f>VLOOKUP($B32,вспомогат!$B$2:$E$161,4,0)*O$2+O$3</f>
        <v>2527.3999999999996</v>
      </c>
      <c r="P32" s="97">
        <f>VLOOKUP($B32,вспомогат!$B$2:$E$161,4,0)*P$2+P$3</f>
        <v>2759</v>
      </c>
      <c r="Q32" s="97">
        <f>VLOOKUP($B32,вспомогат!$B$2:$E$161,4,0)*Q$2+Q$3</f>
        <v>3040.6</v>
      </c>
      <c r="R32" s="97">
        <f>VLOOKUP($B32,вспомогат!$B$2:$E$161,4,0)*R$2+R$3</f>
        <v>3322.2</v>
      </c>
      <c r="S32" s="97">
        <f>VLOOKUP($B32,вспомогат!$B$2:$E$161,4,0)*S$2+S$3</f>
        <v>3603.8</v>
      </c>
      <c r="T32" s="97">
        <f>VLOOKUP($B32,вспомогат!$B$2:$E$161,4,0)*T$2+T$3</f>
        <v>3885.3999999999996</v>
      </c>
      <c r="U32" s="97">
        <f>VLOOKUP($B32,вспомогат!$B$2:$E$161,4,0)*U$2+U$3</f>
        <v>4167</v>
      </c>
      <c r="V32" s="97">
        <f>VLOOKUP($B32,вспомогат!$B$2:$E$161,4,0)*V$2+V$3</f>
        <v>4448.6000000000004</v>
      </c>
      <c r="W32" s="97">
        <f>VLOOKUP($B32,вспомогат!$B$2:$E$161,4,0)*W$2+W$3</f>
        <v>4730.2</v>
      </c>
      <c r="X32" s="97">
        <f>VLOOKUP($B32,вспомогат!$B$2:$E$161,4,0)*X$2+X$3</f>
        <v>5011.7999999999993</v>
      </c>
      <c r="Y32" s="97">
        <f>VLOOKUP($B32,вспомогат!$B$2:$E$161,4,0)*Y$2+Y$3</f>
        <v>5293.4</v>
      </c>
      <c r="Z32" s="97">
        <f>VLOOKUP($B32,вспомогат!$B$2:$E$161,4,0)*Z$2+Z$3</f>
        <v>5575</v>
      </c>
    </row>
    <row r="33" spans="2:26">
      <c r="B33" s="128" t="s">
        <v>233</v>
      </c>
      <c r="C33" s="88" t="s">
        <v>75</v>
      </c>
      <c r="D33" s="89" t="s">
        <v>230</v>
      </c>
      <c r="E33" s="2"/>
      <c r="F33" s="2"/>
      <c r="G33" s="97" t="e">
        <f>VLOOKUP($B33,вспомогат!$B$2:$E$161,4,0)*G$2+G$3</f>
        <v>#VALUE!</v>
      </c>
      <c r="H33" s="97" t="e">
        <f>VLOOKUP($B33,вспомогат!$B$2:$E$161,4,0)*H$2+H$3</f>
        <v>#VALUE!</v>
      </c>
      <c r="I33" s="97" t="e">
        <f>VLOOKUP($B33,вспомогат!$B$2:$E$161,4,0)*I$2+I$3</f>
        <v>#VALUE!</v>
      </c>
      <c r="J33" s="97" t="e">
        <f>VLOOKUP($B33,вспомогат!$B$2:$E$161,4,0)*J$2+J$3</f>
        <v>#VALUE!</v>
      </c>
      <c r="K33" s="97" t="e">
        <f>VLOOKUP($B33,вспомогат!$B$2:$E$161,4,0)*K$2+K$3</f>
        <v>#VALUE!</v>
      </c>
      <c r="L33" s="97" t="e">
        <f>VLOOKUP($B33,вспомогат!$B$2:$E$161,4,0)*L$2+L$3</f>
        <v>#VALUE!</v>
      </c>
      <c r="M33" s="97" t="e">
        <f>VLOOKUP($B33,вспомогат!$B$2:$E$161,4,0)*M$2+M$3</f>
        <v>#VALUE!</v>
      </c>
      <c r="N33" s="97" t="e">
        <f>VLOOKUP($B33,вспомогат!$B$2:$E$161,4,0)*N$2+N$3</f>
        <v>#VALUE!</v>
      </c>
      <c r="O33" s="97" t="e">
        <f>VLOOKUP($B33,вспомогат!$B$2:$E$161,4,0)*O$2+O$3</f>
        <v>#VALUE!</v>
      </c>
      <c r="P33" s="97" t="e">
        <f>VLOOKUP($B33,вспомогат!$B$2:$E$161,4,0)*P$2+P$3</f>
        <v>#VALUE!</v>
      </c>
      <c r="Q33" s="97" t="e">
        <f>VLOOKUP($B33,вспомогат!$B$2:$E$161,4,0)*Q$2+Q$3</f>
        <v>#VALUE!</v>
      </c>
      <c r="R33" s="97" t="e">
        <f>VLOOKUP($B33,вспомогат!$B$2:$E$161,4,0)*R$2+R$3</f>
        <v>#VALUE!</v>
      </c>
      <c r="S33" s="97" t="e">
        <f>VLOOKUP($B33,вспомогат!$B$2:$E$161,4,0)*S$2+S$3</f>
        <v>#VALUE!</v>
      </c>
      <c r="T33" s="97" t="e">
        <f>VLOOKUP($B33,вспомогат!$B$2:$E$161,4,0)*T$2+T$3</f>
        <v>#VALUE!</v>
      </c>
      <c r="U33" s="97" t="e">
        <f>VLOOKUP($B33,вспомогат!$B$2:$E$161,4,0)*U$2+U$3</f>
        <v>#VALUE!</v>
      </c>
      <c r="V33" s="97" t="e">
        <f>VLOOKUP($B33,вспомогат!$B$2:$E$161,4,0)*V$2+V$3</f>
        <v>#VALUE!</v>
      </c>
      <c r="W33" s="97" t="e">
        <f>VLOOKUP($B33,вспомогат!$B$2:$E$161,4,0)*W$2+W$3</f>
        <v>#VALUE!</v>
      </c>
      <c r="X33" s="97" t="e">
        <f>VLOOKUP($B33,вспомогат!$B$2:$E$161,4,0)*X$2+X$3</f>
        <v>#VALUE!</v>
      </c>
      <c r="Y33" s="97" t="e">
        <f>VLOOKUP($B33,вспомогат!$B$2:$E$161,4,0)*Y$2+Y$3</f>
        <v>#VALUE!</v>
      </c>
      <c r="Z33" s="97" t="e">
        <f>VLOOKUP($B33,вспомогат!$B$2:$E$161,4,0)*Z$2+Z$3</f>
        <v>#VALUE!</v>
      </c>
    </row>
    <row r="34" spans="2:26">
      <c r="B34" s="121" t="s">
        <v>249</v>
      </c>
      <c r="C34" s="88" t="s">
        <v>103</v>
      </c>
      <c r="D34" s="89" t="s">
        <v>230</v>
      </c>
      <c r="E34" s="2"/>
      <c r="F34" s="2"/>
      <c r="G34" s="97">
        <f>VLOOKUP($B34,вспомогат!$B$2:$E$161,4,0)*G$2+G$3</f>
        <v>269.60000000000002</v>
      </c>
      <c r="H34" s="97">
        <f>VLOOKUP($B34,вспомогат!$B$2:$E$161,4,0)*H$2+H$3</f>
        <v>496.2</v>
      </c>
      <c r="I34" s="97">
        <f>VLOOKUP($B34,вспомогат!$B$2:$E$161,4,0)*I$2+I$3</f>
        <v>722.8</v>
      </c>
      <c r="J34" s="97">
        <f>VLOOKUP($B34,вспомогат!$B$2:$E$161,4,0)*J$2+J$3</f>
        <v>949.4</v>
      </c>
      <c r="K34" s="97">
        <f>VLOOKUP($B34,вспомогат!$B$2:$E$161,4,0)*K$2+K$3</f>
        <v>1126</v>
      </c>
      <c r="L34" s="97">
        <f>VLOOKUP($B34,вспомогат!$B$2:$E$161,4,0)*L$2+L$3</f>
        <v>1352.6</v>
      </c>
      <c r="M34" s="97">
        <f>VLOOKUP($B34,вспомогат!$B$2:$E$161,4,0)*M$2+M$3</f>
        <v>1579.1999999999998</v>
      </c>
      <c r="N34" s="97">
        <f>VLOOKUP($B34,вспомогат!$B$2:$E$161,4,0)*N$2+N$3</f>
        <v>1805.8</v>
      </c>
      <c r="O34" s="97">
        <f>VLOOKUP($B34,вспомогат!$B$2:$E$161,4,0)*O$2+O$3</f>
        <v>2032.3999999999999</v>
      </c>
      <c r="P34" s="97">
        <f>VLOOKUP($B34,вспомогат!$B$2:$E$161,4,0)*P$2+P$3</f>
        <v>2209</v>
      </c>
      <c r="Q34" s="97">
        <f>VLOOKUP($B34,вспомогат!$B$2:$E$161,4,0)*Q$2+Q$3</f>
        <v>2435.6</v>
      </c>
      <c r="R34" s="97">
        <f>VLOOKUP($B34,вспомогат!$B$2:$E$161,4,0)*R$2+R$3</f>
        <v>2662.2</v>
      </c>
      <c r="S34" s="97">
        <f>VLOOKUP($B34,вспомогат!$B$2:$E$161,4,0)*S$2+S$3</f>
        <v>2888.8</v>
      </c>
      <c r="T34" s="97">
        <f>VLOOKUP($B34,вспомогат!$B$2:$E$161,4,0)*T$2+T$3</f>
        <v>3115.3999999999996</v>
      </c>
      <c r="U34" s="97">
        <f>VLOOKUP($B34,вспомогат!$B$2:$E$161,4,0)*U$2+U$3</f>
        <v>3342</v>
      </c>
      <c r="V34" s="97">
        <f>VLOOKUP($B34,вспомогат!$B$2:$E$161,4,0)*V$2+V$3</f>
        <v>3568.6</v>
      </c>
      <c r="W34" s="97">
        <f>VLOOKUP($B34,вспомогат!$B$2:$E$161,4,0)*W$2+W$3</f>
        <v>3795.2</v>
      </c>
      <c r="X34" s="97">
        <f>VLOOKUP($B34,вспомогат!$B$2:$E$161,4,0)*X$2+X$3</f>
        <v>4021.7999999999997</v>
      </c>
      <c r="Y34" s="97">
        <f>VLOOKUP($B34,вспомогат!$B$2:$E$161,4,0)*Y$2+Y$3</f>
        <v>4248.3999999999996</v>
      </c>
      <c r="Z34" s="97">
        <f>VLOOKUP($B34,вспомогат!$B$2:$E$161,4,0)*Z$2+Z$3</f>
        <v>4475</v>
      </c>
    </row>
    <row r="35" spans="2:26">
      <c r="B35" s="121" t="s">
        <v>272</v>
      </c>
      <c r="C35" s="121" t="s">
        <v>273</v>
      </c>
      <c r="D35" s="89" t="s">
        <v>230</v>
      </c>
      <c r="E35" s="2"/>
      <c r="F35" s="2"/>
      <c r="G35" s="97" t="e">
        <f>VLOOKUP($B35,вспомогат!$B$2:$E$161,4,0)*G$2+G$3</f>
        <v>#VALUE!</v>
      </c>
      <c r="H35" s="97" t="e">
        <f>VLOOKUP($B35,вспомогат!$B$2:$E$161,4,0)*H$2+H$3</f>
        <v>#VALUE!</v>
      </c>
      <c r="I35" s="97" t="e">
        <f>VLOOKUP($B35,вспомогат!$B$2:$E$161,4,0)*I$2+I$3</f>
        <v>#VALUE!</v>
      </c>
      <c r="J35" s="97" t="e">
        <f>VLOOKUP($B35,вспомогат!$B$2:$E$161,4,0)*J$2+J$3</f>
        <v>#VALUE!</v>
      </c>
      <c r="K35" s="97" t="e">
        <f>VLOOKUP($B35,вспомогат!$B$2:$E$161,4,0)*K$2+K$3</f>
        <v>#VALUE!</v>
      </c>
      <c r="L35" s="97" t="e">
        <f>VLOOKUP($B35,вспомогат!$B$2:$E$161,4,0)*L$2+L$3</f>
        <v>#VALUE!</v>
      </c>
      <c r="M35" s="97" t="e">
        <f>VLOOKUP($B35,вспомогат!$B$2:$E$161,4,0)*M$2+M$3</f>
        <v>#VALUE!</v>
      </c>
      <c r="N35" s="97" t="e">
        <f>VLOOKUP($B35,вспомогат!$B$2:$E$161,4,0)*N$2+N$3</f>
        <v>#VALUE!</v>
      </c>
      <c r="O35" s="97" t="e">
        <f>VLOOKUP($B35,вспомогат!$B$2:$E$161,4,0)*O$2+O$3</f>
        <v>#VALUE!</v>
      </c>
      <c r="P35" s="97" t="e">
        <f>VLOOKUP($B35,вспомогат!$B$2:$E$161,4,0)*P$2+P$3</f>
        <v>#VALUE!</v>
      </c>
      <c r="Q35" s="97" t="e">
        <f>VLOOKUP($B35,вспомогат!$B$2:$E$161,4,0)*Q$2+Q$3</f>
        <v>#VALUE!</v>
      </c>
      <c r="R35" s="97" t="e">
        <f>VLOOKUP($B35,вспомогат!$B$2:$E$161,4,0)*R$2+R$3</f>
        <v>#VALUE!</v>
      </c>
      <c r="S35" s="97" t="e">
        <f>VLOOKUP($B35,вспомогат!$B$2:$E$161,4,0)*S$2+S$3</f>
        <v>#VALUE!</v>
      </c>
      <c r="T35" s="97" t="e">
        <f>VLOOKUP($B35,вспомогат!$B$2:$E$161,4,0)*T$2+T$3</f>
        <v>#VALUE!</v>
      </c>
      <c r="U35" s="97" t="e">
        <f>VLOOKUP($B35,вспомогат!$B$2:$E$161,4,0)*U$2+U$3</f>
        <v>#VALUE!</v>
      </c>
      <c r="V35" s="97" t="e">
        <f>VLOOKUP($B35,вспомогат!$B$2:$E$161,4,0)*V$2+V$3</f>
        <v>#VALUE!</v>
      </c>
      <c r="W35" s="97" t="e">
        <f>VLOOKUP($B35,вспомогат!$B$2:$E$161,4,0)*W$2+W$3</f>
        <v>#VALUE!</v>
      </c>
      <c r="X35" s="97" t="e">
        <f>VLOOKUP($B35,вспомогат!$B$2:$E$161,4,0)*X$2+X$3</f>
        <v>#VALUE!</v>
      </c>
      <c r="Y35" s="97" t="e">
        <f>VLOOKUP($B35,вспомогат!$B$2:$E$161,4,0)*Y$2+Y$3</f>
        <v>#VALUE!</v>
      </c>
      <c r="Z35" s="97" t="e">
        <f>VLOOKUP($B35,вспомогат!$B$2:$E$161,4,0)*Z$2+Z$3</f>
        <v>#VALUE!</v>
      </c>
    </row>
    <row r="36" spans="2:26">
      <c r="B36" s="121" t="s">
        <v>250</v>
      </c>
      <c r="C36" s="121" t="s">
        <v>22</v>
      </c>
      <c r="D36" s="89" t="s">
        <v>230</v>
      </c>
      <c r="E36" s="2"/>
      <c r="F36" s="2"/>
      <c r="G36" s="97">
        <f>VLOOKUP($B36,вспомогат!$B$2:$E$161,4,0)*G$2+G$3</f>
        <v>269.60000000000002</v>
      </c>
      <c r="H36" s="97">
        <f>VLOOKUP($B36,вспомогат!$B$2:$E$161,4,0)*H$2+H$3</f>
        <v>496.2</v>
      </c>
      <c r="I36" s="97">
        <f>VLOOKUP($B36,вспомогат!$B$2:$E$161,4,0)*I$2+I$3</f>
        <v>722.8</v>
      </c>
      <c r="J36" s="97">
        <f>VLOOKUP($B36,вспомогат!$B$2:$E$161,4,0)*J$2+J$3</f>
        <v>949.4</v>
      </c>
      <c r="K36" s="97">
        <f>VLOOKUP($B36,вспомогат!$B$2:$E$161,4,0)*K$2+K$3</f>
        <v>1126</v>
      </c>
      <c r="L36" s="97">
        <f>VLOOKUP($B36,вспомогат!$B$2:$E$161,4,0)*L$2+L$3</f>
        <v>1352.6</v>
      </c>
      <c r="M36" s="97">
        <f>VLOOKUP($B36,вспомогат!$B$2:$E$161,4,0)*M$2+M$3</f>
        <v>1579.1999999999998</v>
      </c>
      <c r="N36" s="97">
        <f>VLOOKUP($B36,вспомогат!$B$2:$E$161,4,0)*N$2+N$3</f>
        <v>1805.8</v>
      </c>
      <c r="O36" s="97">
        <f>VLOOKUP($B36,вспомогат!$B$2:$E$161,4,0)*O$2+O$3</f>
        <v>2032.3999999999999</v>
      </c>
      <c r="P36" s="97">
        <f>VLOOKUP($B36,вспомогат!$B$2:$E$161,4,0)*P$2+P$3</f>
        <v>2209</v>
      </c>
      <c r="Q36" s="97">
        <f>VLOOKUP($B36,вспомогат!$B$2:$E$161,4,0)*Q$2+Q$3</f>
        <v>2435.6</v>
      </c>
      <c r="R36" s="97">
        <f>VLOOKUP($B36,вспомогат!$B$2:$E$161,4,0)*R$2+R$3</f>
        <v>2662.2</v>
      </c>
      <c r="S36" s="97">
        <f>VLOOKUP($B36,вспомогат!$B$2:$E$161,4,0)*S$2+S$3</f>
        <v>2888.8</v>
      </c>
      <c r="T36" s="97">
        <f>VLOOKUP($B36,вспомогат!$B$2:$E$161,4,0)*T$2+T$3</f>
        <v>3115.3999999999996</v>
      </c>
      <c r="U36" s="97">
        <f>VLOOKUP($B36,вспомогат!$B$2:$E$161,4,0)*U$2+U$3</f>
        <v>3342</v>
      </c>
      <c r="V36" s="97">
        <f>VLOOKUP($B36,вспомогат!$B$2:$E$161,4,0)*V$2+V$3</f>
        <v>3568.6</v>
      </c>
      <c r="W36" s="97">
        <f>VLOOKUP($B36,вспомогат!$B$2:$E$161,4,0)*W$2+W$3</f>
        <v>3795.2</v>
      </c>
      <c r="X36" s="97">
        <f>VLOOKUP($B36,вспомогат!$B$2:$E$161,4,0)*X$2+X$3</f>
        <v>4021.7999999999997</v>
      </c>
      <c r="Y36" s="97">
        <f>VLOOKUP($B36,вспомогат!$B$2:$E$161,4,0)*Y$2+Y$3</f>
        <v>4248.3999999999996</v>
      </c>
      <c r="Z36" s="97">
        <f>VLOOKUP($B36,вспомогат!$B$2:$E$161,4,0)*Z$2+Z$3</f>
        <v>4475</v>
      </c>
    </row>
    <row r="37" spans="2:26">
      <c r="B37" s="124" t="s">
        <v>251</v>
      </c>
      <c r="C37" s="88" t="s">
        <v>103</v>
      </c>
      <c r="D37" s="89" t="s">
        <v>230</v>
      </c>
      <c r="E37" s="2"/>
      <c r="F37" s="2"/>
      <c r="G37" s="97">
        <f>VLOOKUP($B37,вспомогат!$B$2:$E$161,4,0)*G$2+G$3</f>
        <v>275.60000000000002</v>
      </c>
      <c r="H37" s="97">
        <f>VLOOKUP($B37,вспомогат!$B$2:$E$161,4,0)*H$2+H$3</f>
        <v>508.2</v>
      </c>
      <c r="I37" s="97">
        <f>VLOOKUP($B37,вспомогат!$B$2:$E$161,4,0)*I$2+I$3</f>
        <v>740.8</v>
      </c>
      <c r="J37" s="97">
        <f>VLOOKUP($B37,вспомогат!$B$2:$E$161,4,0)*J$2+J$3</f>
        <v>973.4</v>
      </c>
      <c r="K37" s="97">
        <f>VLOOKUP($B37,вспомогат!$B$2:$E$161,4,0)*K$2+K$3</f>
        <v>1156</v>
      </c>
      <c r="L37" s="97">
        <f>VLOOKUP($B37,вспомогат!$B$2:$E$161,4,0)*L$2+L$3</f>
        <v>1388.6</v>
      </c>
      <c r="M37" s="97">
        <f>VLOOKUP($B37,вспомогат!$B$2:$E$161,4,0)*M$2+M$3</f>
        <v>1621.1999999999998</v>
      </c>
      <c r="N37" s="97">
        <f>VLOOKUP($B37,вспомогат!$B$2:$E$161,4,0)*N$2+N$3</f>
        <v>1853.8</v>
      </c>
      <c r="O37" s="97">
        <f>VLOOKUP($B37,вспомогат!$B$2:$E$161,4,0)*O$2+O$3</f>
        <v>2086.3999999999996</v>
      </c>
      <c r="P37" s="97">
        <f>VLOOKUP($B37,вспомогат!$B$2:$E$161,4,0)*P$2+P$3</f>
        <v>2269</v>
      </c>
      <c r="Q37" s="97">
        <f>VLOOKUP($B37,вспомогат!$B$2:$E$161,4,0)*Q$2+Q$3</f>
        <v>2501.6</v>
      </c>
      <c r="R37" s="97">
        <f>VLOOKUP($B37,вспомогат!$B$2:$E$161,4,0)*R$2+R$3</f>
        <v>2734.2</v>
      </c>
      <c r="S37" s="97">
        <f>VLOOKUP($B37,вспомогат!$B$2:$E$161,4,0)*S$2+S$3</f>
        <v>2966.8</v>
      </c>
      <c r="T37" s="97">
        <f>VLOOKUP($B37,вспомогат!$B$2:$E$161,4,0)*T$2+T$3</f>
        <v>3199.3999999999996</v>
      </c>
      <c r="U37" s="97">
        <f>VLOOKUP($B37,вспомогат!$B$2:$E$161,4,0)*U$2+U$3</f>
        <v>3432</v>
      </c>
      <c r="V37" s="97">
        <f>VLOOKUP($B37,вспомогат!$B$2:$E$161,4,0)*V$2+V$3</f>
        <v>3664.6</v>
      </c>
      <c r="W37" s="97">
        <f>VLOOKUP($B37,вспомогат!$B$2:$E$161,4,0)*W$2+W$3</f>
        <v>3897.2</v>
      </c>
      <c r="X37" s="97">
        <f>VLOOKUP($B37,вспомогат!$B$2:$E$161,4,0)*X$2+X$3</f>
        <v>4129.7999999999993</v>
      </c>
      <c r="Y37" s="97">
        <f>VLOOKUP($B37,вспомогат!$B$2:$E$161,4,0)*Y$2+Y$3</f>
        <v>4362.3999999999996</v>
      </c>
      <c r="Z37" s="97">
        <f>VLOOKUP($B37,вспомогат!$B$2:$E$161,4,0)*Z$2+Z$3</f>
        <v>4595</v>
      </c>
    </row>
    <row r="38" spans="2:26">
      <c r="B38" s="12" t="s">
        <v>104</v>
      </c>
      <c r="C38" s="88" t="s">
        <v>103</v>
      </c>
      <c r="D38" s="89" t="s">
        <v>230</v>
      </c>
      <c r="E38" s="2"/>
      <c r="F38" s="2"/>
      <c r="G38" s="97">
        <f>VLOOKUP($B38,вспомогат!$B$2:$E$161,4,0)*G$2+G$3</f>
        <v>256.60000000000002</v>
      </c>
      <c r="H38" s="97">
        <f>VLOOKUP($B38,вспомогат!$B$2:$E$161,4,0)*H$2+H$3</f>
        <v>470.2</v>
      </c>
      <c r="I38" s="97">
        <f>VLOOKUP($B38,вспомогат!$B$2:$E$161,4,0)*I$2+I$3</f>
        <v>683.8</v>
      </c>
      <c r="J38" s="97">
        <f>VLOOKUP($B38,вспомогат!$B$2:$E$161,4,0)*J$2+J$3</f>
        <v>897.4</v>
      </c>
      <c r="K38" s="97">
        <f>VLOOKUP($B38,вспомогат!$B$2:$E$161,4,0)*K$2+K$3</f>
        <v>1061</v>
      </c>
      <c r="L38" s="97">
        <f>VLOOKUP($B38,вспомогат!$B$2:$E$161,4,0)*L$2+L$3</f>
        <v>1274.5999999999999</v>
      </c>
      <c r="M38" s="97">
        <f>VLOOKUP($B38,вспомогат!$B$2:$E$161,4,0)*M$2+M$3</f>
        <v>1488.1999999999998</v>
      </c>
      <c r="N38" s="97">
        <f>VLOOKUP($B38,вспомогат!$B$2:$E$161,4,0)*N$2+N$3</f>
        <v>1701.8</v>
      </c>
      <c r="O38" s="97">
        <f>VLOOKUP($B38,вспомогат!$B$2:$E$161,4,0)*O$2+O$3</f>
        <v>1915.3999999999999</v>
      </c>
      <c r="P38" s="97">
        <f>VLOOKUP($B38,вспомогат!$B$2:$E$161,4,0)*P$2+P$3</f>
        <v>2079</v>
      </c>
      <c r="Q38" s="97">
        <f>VLOOKUP($B38,вспомогат!$B$2:$E$161,4,0)*Q$2+Q$3</f>
        <v>2292.6</v>
      </c>
      <c r="R38" s="97">
        <f>VLOOKUP($B38,вспомогат!$B$2:$E$161,4,0)*R$2+R$3</f>
        <v>2506.1999999999998</v>
      </c>
      <c r="S38" s="97">
        <f>VLOOKUP($B38,вспомогат!$B$2:$E$161,4,0)*S$2+S$3</f>
        <v>2719.8</v>
      </c>
      <c r="T38" s="97">
        <f>VLOOKUP($B38,вспомогат!$B$2:$E$161,4,0)*T$2+T$3</f>
        <v>2933.3999999999996</v>
      </c>
      <c r="U38" s="97">
        <f>VLOOKUP($B38,вспомогат!$B$2:$E$161,4,0)*U$2+U$3</f>
        <v>3147</v>
      </c>
      <c r="V38" s="97">
        <f>VLOOKUP($B38,вспомогат!$B$2:$E$161,4,0)*V$2+V$3</f>
        <v>3360.6</v>
      </c>
      <c r="W38" s="97">
        <f>VLOOKUP($B38,вспомогат!$B$2:$E$161,4,0)*W$2+W$3</f>
        <v>3574.2</v>
      </c>
      <c r="X38" s="97">
        <f>VLOOKUP($B38,вспомогат!$B$2:$E$161,4,0)*X$2+X$3</f>
        <v>3787.7999999999997</v>
      </c>
      <c r="Y38" s="97">
        <f>VLOOKUP($B38,вспомогат!$B$2:$E$161,4,0)*Y$2+Y$3</f>
        <v>4001.4</v>
      </c>
      <c r="Z38" s="97">
        <f>VLOOKUP($B38,вспомогат!$B$2:$E$161,4,0)*Z$2+Z$3</f>
        <v>4215</v>
      </c>
    </row>
    <row r="39" spans="2:26">
      <c r="B39" s="121" t="s">
        <v>252</v>
      </c>
      <c r="C39" s="88" t="s">
        <v>103</v>
      </c>
      <c r="D39" s="89" t="s">
        <v>230</v>
      </c>
      <c r="E39" s="2"/>
      <c r="F39" s="2"/>
      <c r="G39" s="97" t="e">
        <f>VLOOKUP($B39,вспомогат!$B$2:$E$161,4,0)*G$2+G$3</f>
        <v>#VALUE!</v>
      </c>
      <c r="H39" s="97" t="e">
        <f>VLOOKUP($B39,вспомогат!$B$2:$E$161,4,0)*H$2+H$3</f>
        <v>#VALUE!</v>
      </c>
      <c r="I39" s="97" t="e">
        <f>VLOOKUP($B39,вспомогат!$B$2:$E$161,4,0)*I$2+I$3</f>
        <v>#VALUE!</v>
      </c>
      <c r="J39" s="97" t="e">
        <f>VLOOKUP($B39,вспомогат!$B$2:$E$161,4,0)*J$2+J$3</f>
        <v>#VALUE!</v>
      </c>
      <c r="K39" s="97" t="e">
        <f>VLOOKUP($B39,вспомогат!$B$2:$E$161,4,0)*K$2+K$3</f>
        <v>#VALUE!</v>
      </c>
      <c r="L39" s="97" t="e">
        <f>VLOOKUP($B39,вспомогат!$B$2:$E$161,4,0)*L$2+L$3</f>
        <v>#VALUE!</v>
      </c>
      <c r="M39" s="97" t="e">
        <f>VLOOKUP($B39,вспомогат!$B$2:$E$161,4,0)*M$2+M$3</f>
        <v>#VALUE!</v>
      </c>
      <c r="N39" s="97" t="e">
        <f>VLOOKUP($B39,вспомогат!$B$2:$E$161,4,0)*N$2+N$3</f>
        <v>#VALUE!</v>
      </c>
      <c r="O39" s="97" t="e">
        <f>VLOOKUP($B39,вспомогат!$B$2:$E$161,4,0)*O$2+O$3</f>
        <v>#VALUE!</v>
      </c>
      <c r="P39" s="97" t="e">
        <f>VLOOKUP($B39,вспомогат!$B$2:$E$161,4,0)*P$2+P$3</f>
        <v>#VALUE!</v>
      </c>
      <c r="Q39" s="97" t="e">
        <f>VLOOKUP($B39,вспомогат!$B$2:$E$161,4,0)*Q$2+Q$3</f>
        <v>#VALUE!</v>
      </c>
      <c r="R39" s="97" t="e">
        <f>VLOOKUP($B39,вспомогат!$B$2:$E$161,4,0)*R$2+R$3</f>
        <v>#VALUE!</v>
      </c>
      <c r="S39" s="97" t="e">
        <f>VLOOKUP($B39,вспомогат!$B$2:$E$161,4,0)*S$2+S$3</f>
        <v>#VALUE!</v>
      </c>
      <c r="T39" s="97" t="e">
        <f>VLOOKUP($B39,вспомогат!$B$2:$E$161,4,0)*T$2+T$3</f>
        <v>#VALUE!</v>
      </c>
      <c r="U39" s="97" t="e">
        <f>VLOOKUP($B39,вспомогат!$B$2:$E$161,4,0)*U$2+U$3</f>
        <v>#VALUE!</v>
      </c>
      <c r="V39" s="97" t="e">
        <f>VLOOKUP($B39,вспомогат!$B$2:$E$161,4,0)*V$2+V$3</f>
        <v>#VALUE!</v>
      </c>
      <c r="W39" s="97" t="e">
        <f>VLOOKUP($B39,вспомогат!$B$2:$E$161,4,0)*W$2+W$3</f>
        <v>#VALUE!</v>
      </c>
      <c r="X39" s="97" t="e">
        <f>VLOOKUP($B39,вспомогат!$B$2:$E$161,4,0)*X$2+X$3</f>
        <v>#VALUE!</v>
      </c>
      <c r="Y39" s="97" t="e">
        <f>VLOOKUP($B39,вспомогат!$B$2:$E$161,4,0)*Y$2+Y$3</f>
        <v>#VALUE!</v>
      </c>
      <c r="Z39" s="97" t="e">
        <f>VLOOKUP($B39,вспомогат!$B$2:$E$161,4,0)*Z$2+Z$3</f>
        <v>#VALUE!</v>
      </c>
    </row>
    <row r="40" spans="2:26">
      <c r="B40" s="121" t="s">
        <v>253</v>
      </c>
      <c r="C40" s="121" t="s">
        <v>22</v>
      </c>
      <c r="D40" s="89" t="s">
        <v>230</v>
      </c>
      <c r="E40" s="2"/>
      <c r="F40" s="2"/>
      <c r="G40" s="97">
        <f>VLOOKUP($B40,вспомогат!$B$2:$E$161,4,0)*G$2+G$3</f>
        <v>322.60000000000002</v>
      </c>
      <c r="H40" s="97">
        <f>VLOOKUP($B40,вспомогат!$B$2:$E$161,4,0)*H$2+H$3</f>
        <v>602.20000000000005</v>
      </c>
      <c r="I40" s="97">
        <f>VLOOKUP($B40,вспомогат!$B$2:$E$161,4,0)*I$2+I$3</f>
        <v>881.8</v>
      </c>
      <c r="J40" s="97">
        <f>VLOOKUP($B40,вспомогат!$B$2:$E$161,4,0)*J$2+J$3</f>
        <v>1161.4000000000001</v>
      </c>
      <c r="K40" s="97">
        <f>VLOOKUP($B40,вспомогат!$B$2:$E$161,4,0)*K$2+K$3</f>
        <v>1391</v>
      </c>
      <c r="L40" s="97">
        <f>VLOOKUP($B40,вспомогат!$B$2:$E$161,4,0)*L$2+L$3</f>
        <v>1670.6</v>
      </c>
      <c r="M40" s="97">
        <f>VLOOKUP($B40,вспомогат!$B$2:$E$161,4,0)*M$2+M$3</f>
        <v>1950.1999999999998</v>
      </c>
      <c r="N40" s="97">
        <f>VLOOKUP($B40,вспомогат!$B$2:$E$161,4,0)*N$2+N$3</f>
        <v>2229.8000000000002</v>
      </c>
      <c r="O40" s="97">
        <f>VLOOKUP($B40,вспомогат!$B$2:$E$161,4,0)*O$2+O$3</f>
        <v>2509.3999999999996</v>
      </c>
      <c r="P40" s="97">
        <f>VLOOKUP($B40,вспомогат!$B$2:$E$161,4,0)*P$2+P$3</f>
        <v>2739</v>
      </c>
      <c r="Q40" s="97">
        <f>VLOOKUP($B40,вспомогат!$B$2:$E$161,4,0)*Q$2+Q$3</f>
        <v>3018.6</v>
      </c>
      <c r="R40" s="97">
        <f>VLOOKUP($B40,вспомогат!$B$2:$E$161,4,0)*R$2+R$3</f>
        <v>3298.2</v>
      </c>
      <c r="S40" s="97">
        <f>VLOOKUP($B40,вспомогат!$B$2:$E$161,4,0)*S$2+S$3</f>
        <v>3577.8</v>
      </c>
      <c r="T40" s="97">
        <f>VLOOKUP($B40,вспомогат!$B$2:$E$161,4,0)*T$2+T$3</f>
        <v>3857.3999999999996</v>
      </c>
      <c r="U40" s="97">
        <f>VLOOKUP($B40,вспомогат!$B$2:$E$161,4,0)*U$2+U$3</f>
        <v>4137</v>
      </c>
      <c r="V40" s="97">
        <f>VLOOKUP($B40,вспомогат!$B$2:$E$161,4,0)*V$2+V$3</f>
        <v>4416.6000000000004</v>
      </c>
      <c r="W40" s="97">
        <f>VLOOKUP($B40,вспомогат!$B$2:$E$161,4,0)*W$2+W$3</f>
        <v>4696.2</v>
      </c>
      <c r="X40" s="97">
        <f>VLOOKUP($B40,вспомогат!$B$2:$E$161,4,0)*X$2+X$3</f>
        <v>4975.7999999999993</v>
      </c>
      <c r="Y40" s="97">
        <f>VLOOKUP($B40,вспомогат!$B$2:$E$161,4,0)*Y$2+Y$3</f>
        <v>5255.4</v>
      </c>
      <c r="Z40" s="97">
        <f>VLOOKUP($B40,вспомогат!$B$2:$E$161,4,0)*Z$2+Z$3</f>
        <v>5535</v>
      </c>
    </row>
    <row r="41" spans="2:26">
      <c r="B41" s="121" t="s">
        <v>254</v>
      </c>
      <c r="C41" s="88" t="s">
        <v>103</v>
      </c>
      <c r="D41" s="89" t="s">
        <v>230</v>
      </c>
      <c r="E41" s="2"/>
      <c r="F41" s="2"/>
      <c r="G41" s="97">
        <f>VLOOKUP($B41,вспомогат!$B$2:$E$161,4,0)*G$2+G$3</f>
        <v>246.6</v>
      </c>
      <c r="H41" s="97">
        <f>VLOOKUP($B41,вспомогат!$B$2:$E$161,4,0)*H$2+H$3</f>
        <v>450.2</v>
      </c>
      <c r="I41" s="97">
        <f>VLOOKUP($B41,вспомогат!$B$2:$E$161,4,0)*I$2+I$3</f>
        <v>653.79999999999995</v>
      </c>
      <c r="J41" s="97">
        <f>VLOOKUP($B41,вспомогат!$B$2:$E$161,4,0)*J$2+J$3</f>
        <v>857.4</v>
      </c>
      <c r="K41" s="97">
        <f>VLOOKUP($B41,вспомогат!$B$2:$E$161,4,0)*K$2+K$3</f>
        <v>1011</v>
      </c>
      <c r="L41" s="97">
        <f>VLOOKUP($B41,вспомогат!$B$2:$E$161,4,0)*L$2+L$3</f>
        <v>1214.5999999999999</v>
      </c>
      <c r="M41" s="97">
        <f>VLOOKUP($B41,вспомогат!$B$2:$E$161,4,0)*M$2+M$3</f>
        <v>1418.1999999999998</v>
      </c>
      <c r="N41" s="97">
        <f>VLOOKUP($B41,вспомогат!$B$2:$E$161,4,0)*N$2+N$3</f>
        <v>1621.8</v>
      </c>
      <c r="O41" s="97">
        <f>VLOOKUP($B41,вспомогат!$B$2:$E$161,4,0)*O$2+O$3</f>
        <v>1825.3999999999999</v>
      </c>
      <c r="P41" s="97">
        <f>VLOOKUP($B41,вспомогат!$B$2:$E$161,4,0)*P$2+P$3</f>
        <v>1979</v>
      </c>
      <c r="Q41" s="97">
        <f>VLOOKUP($B41,вспомогат!$B$2:$E$161,4,0)*Q$2+Q$3</f>
        <v>2182.6</v>
      </c>
      <c r="R41" s="97">
        <f>VLOOKUP($B41,вспомогат!$B$2:$E$161,4,0)*R$2+R$3</f>
        <v>2386.1999999999998</v>
      </c>
      <c r="S41" s="97">
        <f>VLOOKUP($B41,вспомогат!$B$2:$E$161,4,0)*S$2+S$3</f>
        <v>2589.8000000000002</v>
      </c>
      <c r="T41" s="97">
        <f>VLOOKUP($B41,вспомогат!$B$2:$E$161,4,0)*T$2+T$3</f>
        <v>2793.3999999999996</v>
      </c>
      <c r="U41" s="97">
        <f>VLOOKUP($B41,вспомогат!$B$2:$E$161,4,0)*U$2+U$3</f>
        <v>2997</v>
      </c>
      <c r="V41" s="97">
        <f>VLOOKUP($B41,вспомогат!$B$2:$E$161,4,0)*V$2+V$3</f>
        <v>3200.6</v>
      </c>
      <c r="W41" s="97">
        <f>VLOOKUP($B41,вспомогат!$B$2:$E$161,4,0)*W$2+W$3</f>
        <v>3404.2</v>
      </c>
      <c r="X41" s="97">
        <f>VLOOKUP($B41,вспомогат!$B$2:$E$161,4,0)*X$2+X$3</f>
        <v>3607.7999999999997</v>
      </c>
      <c r="Y41" s="97">
        <f>VLOOKUP($B41,вспомогат!$B$2:$E$161,4,0)*Y$2+Y$3</f>
        <v>3811.4</v>
      </c>
      <c r="Z41" s="97">
        <f>VLOOKUP($B41,вспомогат!$B$2:$E$161,4,0)*Z$2+Z$3</f>
        <v>4015</v>
      </c>
    </row>
    <row r="42" spans="2:26">
      <c r="B42" s="12" t="s">
        <v>255</v>
      </c>
      <c r="C42" s="88" t="s">
        <v>103</v>
      </c>
      <c r="D42" s="89" t="s">
        <v>230</v>
      </c>
      <c r="E42" s="2"/>
      <c r="F42" s="2"/>
      <c r="G42" s="97">
        <f>VLOOKUP($B42,вспомогат!$B$2:$E$161,4,0)*G$2+G$3</f>
        <v>262.60000000000002</v>
      </c>
      <c r="H42" s="97">
        <f>VLOOKUP($B42,вспомогат!$B$2:$E$161,4,0)*H$2+H$3</f>
        <v>482.2</v>
      </c>
      <c r="I42" s="97">
        <f>VLOOKUP($B42,вспомогат!$B$2:$E$161,4,0)*I$2+I$3</f>
        <v>701.8</v>
      </c>
      <c r="J42" s="97">
        <f>VLOOKUP($B42,вспомогат!$B$2:$E$161,4,0)*J$2+J$3</f>
        <v>921.4</v>
      </c>
      <c r="K42" s="97">
        <f>VLOOKUP($B42,вспомогат!$B$2:$E$161,4,0)*K$2+K$3</f>
        <v>1091</v>
      </c>
      <c r="L42" s="97">
        <f>VLOOKUP($B42,вспомогат!$B$2:$E$161,4,0)*L$2+L$3</f>
        <v>1310.5999999999999</v>
      </c>
      <c r="M42" s="97">
        <f>VLOOKUP($B42,вспомогат!$B$2:$E$161,4,0)*M$2+M$3</f>
        <v>1530.1999999999998</v>
      </c>
      <c r="N42" s="97">
        <f>VLOOKUP($B42,вспомогат!$B$2:$E$161,4,0)*N$2+N$3</f>
        <v>1749.8</v>
      </c>
      <c r="O42" s="97">
        <f>VLOOKUP($B42,вспомогат!$B$2:$E$161,4,0)*O$2+O$3</f>
        <v>1969.3999999999999</v>
      </c>
      <c r="P42" s="97">
        <f>VLOOKUP($B42,вспомогат!$B$2:$E$161,4,0)*P$2+P$3</f>
        <v>2139</v>
      </c>
      <c r="Q42" s="97">
        <f>VLOOKUP($B42,вспомогат!$B$2:$E$161,4,0)*Q$2+Q$3</f>
        <v>2358.6</v>
      </c>
      <c r="R42" s="97">
        <f>VLOOKUP($B42,вспомогат!$B$2:$E$161,4,0)*R$2+R$3</f>
        <v>2578.1999999999998</v>
      </c>
      <c r="S42" s="97">
        <f>VLOOKUP($B42,вспомогат!$B$2:$E$161,4,0)*S$2+S$3</f>
        <v>2797.8</v>
      </c>
      <c r="T42" s="97">
        <f>VLOOKUP($B42,вспомогат!$B$2:$E$161,4,0)*T$2+T$3</f>
        <v>3017.3999999999996</v>
      </c>
      <c r="U42" s="97">
        <f>VLOOKUP($B42,вспомогат!$B$2:$E$161,4,0)*U$2+U$3</f>
        <v>3237</v>
      </c>
      <c r="V42" s="97">
        <f>VLOOKUP($B42,вспомогат!$B$2:$E$161,4,0)*V$2+V$3</f>
        <v>3456.6</v>
      </c>
      <c r="W42" s="97">
        <f>VLOOKUP($B42,вспомогат!$B$2:$E$161,4,0)*W$2+W$3</f>
        <v>3676.2</v>
      </c>
      <c r="X42" s="97">
        <f>VLOOKUP($B42,вспомогат!$B$2:$E$161,4,0)*X$2+X$3</f>
        <v>3895.7999999999997</v>
      </c>
      <c r="Y42" s="97">
        <f>VLOOKUP($B42,вспомогат!$B$2:$E$161,4,0)*Y$2+Y$3</f>
        <v>4115.3999999999996</v>
      </c>
      <c r="Z42" s="97">
        <f>VLOOKUP($B42,вспомогат!$B$2:$E$161,4,0)*Z$2+Z$3</f>
        <v>4335</v>
      </c>
    </row>
    <row r="43" spans="2:26">
      <c r="B43" s="121" t="s">
        <v>274</v>
      </c>
      <c r="C43" s="121" t="s">
        <v>197</v>
      </c>
      <c r="D43" s="89" t="s">
        <v>230</v>
      </c>
      <c r="E43" s="2"/>
      <c r="F43" s="2"/>
      <c r="G43" s="97" t="e">
        <f>VLOOKUP($B43,вспомогат!$B$2:$E$161,4,0)*G$2+G$3</f>
        <v>#VALUE!</v>
      </c>
      <c r="H43" s="97" t="e">
        <f>VLOOKUP($B43,вспомогат!$B$2:$E$161,4,0)*H$2+H$3</f>
        <v>#VALUE!</v>
      </c>
      <c r="I43" s="97" t="e">
        <f>VLOOKUP($B43,вспомогат!$B$2:$E$161,4,0)*I$2+I$3</f>
        <v>#VALUE!</v>
      </c>
      <c r="J43" s="97" t="e">
        <f>VLOOKUP($B43,вспомогат!$B$2:$E$161,4,0)*J$2+J$3</f>
        <v>#VALUE!</v>
      </c>
      <c r="K43" s="97" t="e">
        <f>VLOOKUP($B43,вспомогат!$B$2:$E$161,4,0)*K$2+K$3</f>
        <v>#VALUE!</v>
      </c>
      <c r="L43" s="97" t="e">
        <f>VLOOKUP($B43,вспомогат!$B$2:$E$161,4,0)*L$2+L$3</f>
        <v>#VALUE!</v>
      </c>
      <c r="M43" s="97" t="e">
        <f>VLOOKUP($B43,вспомогат!$B$2:$E$161,4,0)*M$2+M$3</f>
        <v>#VALUE!</v>
      </c>
      <c r="N43" s="97" t="e">
        <f>VLOOKUP($B43,вспомогат!$B$2:$E$161,4,0)*N$2+N$3</f>
        <v>#VALUE!</v>
      </c>
      <c r="O43" s="97" t="e">
        <f>VLOOKUP($B43,вспомогат!$B$2:$E$161,4,0)*O$2+O$3</f>
        <v>#VALUE!</v>
      </c>
      <c r="P43" s="97" t="e">
        <f>VLOOKUP($B43,вспомогат!$B$2:$E$161,4,0)*P$2+P$3</f>
        <v>#VALUE!</v>
      </c>
      <c r="Q43" s="97" t="e">
        <f>VLOOKUP($B43,вспомогат!$B$2:$E$161,4,0)*Q$2+Q$3</f>
        <v>#VALUE!</v>
      </c>
      <c r="R43" s="97" t="e">
        <f>VLOOKUP($B43,вспомогат!$B$2:$E$161,4,0)*R$2+R$3</f>
        <v>#VALUE!</v>
      </c>
      <c r="S43" s="97" t="e">
        <f>VLOOKUP($B43,вспомогат!$B$2:$E$161,4,0)*S$2+S$3</f>
        <v>#VALUE!</v>
      </c>
      <c r="T43" s="97" t="e">
        <f>VLOOKUP($B43,вспомогат!$B$2:$E$161,4,0)*T$2+T$3</f>
        <v>#VALUE!</v>
      </c>
      <c r="U43" s="97" t="e">
        <f>VLOOKUP($B43,вспомогат!$B$2:$E$161,4,0)*U$2+U$3</f>
        <v>#VALUE!</v>
      </c>
      <c r="V43" s="97" t="e">
        <f>VLOOKUP($B43,вспомогат!$B$2:$E$161,4,0)*V$2+V$3</f>
        <v>#VALUE!</v>
      </c>
      <c r="W43" s="97" t="e">
        <f>VLOOKUP($B43,вспомогат!$B$2:$E$161,4,0)*W$2+W$3</f>
        <v>#VALUE!</v>
      </c>
      <c r="X43" s="97" t="e">
        <f>VLOOKUP($B43,вспомогат!$B$2:$E$161,4,0)*X$2+X$3</f>
        <v>#VALUE!</v>
      </c>
      <c r="Y43" s="97" t="e">
        <f>VLOOKUP($B43,вспомогат!$B$2:$E$161,4,0)*Y$2+Y$3</f>
        <v>#VALUE!</v>
      </c>
      <c r="Z43" s="97" t="e">
        <f>VLOOKUP($B43,вспомогат!$B$2:$E$161,4,0)*Z$2+Z$3</f>
        <v>#VALUE!</v>
      </c>
    </row>
    <row r="44" spans="2:26">
      <c r="B44" s="121" t="s">
        <v>256</v>
      </c>
      <c r="C44" s="121" t="s">
        <v>22</v>
      </c>
      <c r="D44" s="89" t="s">
        <v>230</v>
      </c>
      <c r="E44" s="2"/>
      <c r="F44" s="2"/>
      <c r="G44" s="97" t="e">
        <f>VLOOKUP($B44,вспомогат!$B$2:$E$161,4,0)*G$2+G$3</f>
        <v>#VALUE!</v>
      </c>
      <c r="H44" s="97" t="e">
        <f>VLOOKUP($B44,вспомогат!$B$2:$E$161,4,0)*H$2+H$3</f>
        <v>#VALUE!</v>
      </c>
      <c r="I44" s="97" t="e">
        <f>VLOOKUP($B44,вспомогат!$B$2:$E$161,4,0)*I$2+I$3</f>
        <v>#VALUE!</v>
      </c>
      <c r="J44" s="97" t="e">
        <f>VLOOKUP($B44,вспомогат!$B$2:$E$161,4,0)*J$2+J$3</f>
        <v>#VALUE!</v>
      </c>
      <c r="K44" s="97" t="e">
        <f>VLOOKUP($B44,вспомогат!$B$2:$E$161,4,0)*K$2+K$3</f>
        <v>#VALUE!</v>
      </c>
      <c r="L44" s="97" t="e">
        <f>VLOOKUP($B44,вспомогат!$B$2:$E$161,4,0)*L$2+L$3</f>
        <v>#VALUE!</v>
      </c>
      <c r="M44" s="97" t="e">
        <f>VLOOKUP($B44,вспомогат!$B$2:$E$161,4,0)*M$2+M$3</f>
        <v>#VALUE!</v>
      </c>
      <c r="N44" s="97" t="e">
        <f>VLOOKUP($B44,вспомогат!$B$2:$E$161,4,0)*N$2+N$3</f>
        <v>#VALUE!</v>
      </c>
      <c r="O44" s="97" t="e">
        <f>VLOOKUP($B44,вспомогат!$B$2:$E$161,4,0)*O$2+O$3</f>
        <v>#VALUE!</v>
      </c>
      <c r="P44" s="97" t="e">
        <f>VLOOKUP($B44,вспомогат!$B$2:$E$161,4,0)*P$2+P$3</f>
        <v>#VALUE!</v>
      </c>
      <c r="Q44" s="97" t="e">
        <f>VLOOKUP($B44,вспомогат!$B$2:$E$161,4,0)*Q$2+Q$3</f>
        <v>#VALUE!</v>
      </c>
      <c r="R44" s="97" t="e">
        <f>VLOOKUP($B44,вспомогат!$B$2:$E$161,4,0)*R$2+R$3</f>
        <v>#VALUE!</v>
      </c>
      <c r="S44" s="97" t="e">
        <f>VLOOKUP($B44,вспомогат!$B$2:$E$161,4,0)*S$2+S$3</f>
        <v>#VALUE!</v>
      </c>
      <c r="T44" s="97" t="e">
        <f>VLOOKUP($B44,вспомогат!$B$2:$E$161,4,0)*T$2+T$3</f>
        <v>#VALUE!</v>
      </c>
      <c r="U44" s="97" t="e">
        <f>VLOOKUP($B44,вспомогат!$B$2:$E$161,4,0)*U$2+U$3</f>
        <v>#VALUE!</v>
      </c>
      <c r="V44" s="97" t="e">
        <f>VLOOKUP($B44,вспомогат!$B$2:$E$161,4,0)*V$2+V$3</f>
        <v>#VALUE!</v>
      </c>
      <c r="W44" s="97" t="e">
        <f>VLOOKUP($B44,вспомогат!$B$2:$E$161,4,0)*W$2+W$3</f>
        <v>#VALUE!</v>
      </c>
      <c r="X44" s="97" t="e">
        <f>VLOOKUP($B44,вспомогат!$B$2:$E$161,4,0)*X$2+X$3</f>
        <v>#VALUE!</v>
      </c>
      <c r="Y44" s="97" t="e">
        <f>VLOOKUP($B44,вспомогат!$B$2:$E$161,4,0)*Y$2+Y$3</f>
        <v>#VALUE!</v>
      </c>
      <c r="Z44" s="97" t="e">
        <f>VLOOKUP($B44,вспомогат!$B$2:$E$161,4,0)*Z$2+Z$3</f>
        <v>#VALUE!</v>
      </c>
    </row>
    <row r="45" spans="2:26">
      <c r="B45" s="121" t="s">
        <v>275</v>
      </c>
      <c r="C45" s="121" t="s">
        <v>197</v>
      </c>
      <c r="D45" s="89" t="s">
        <v>230</v>
      </c>
      <c r="E45" s="2"/>
      <c r="F45" s="2"/>
      <c r="G45" s="97" t="e">
        <f>VLOOKUP($B45,вспомогат!$B$2:$E$161,4,0)*G$2+G$3</f>
        <v>#VALUE!</v>
      </c>
      <c r="H45" s="97" t="e">
        <f>VLOOKUP($B45,вспомогат!$B$2:$E$161,4,0)*H$2+H$3</f>
        <v>#VALUE!</v>
      </c>
      <c r="I45" s="97" t="e">
        <f>VLOOKUP($B45,вспомогат!$B$2:$E$161,4,0)*I$2+I$3</f>
        <v>#VALUE!</v>
      </c>
      <c r="J45" s="97" t="e">
        <f>VLOOKUP($B45,вспомогат!$B$2:$E$161,4,0)*J$2+J$3</f>
        <v>#VALUE!</v>
      </c>
      <c r="K45" s="97" t="e">
        <f>VLOOKUP($B45,вспомогат!$B$2:$E$161,4,0)*K$2+K$3</f>
        <v>#VALUE!</v>
      </c>
      <c r="L45" s="97" t="e">
        <f>VLOOKUP($B45,вспомогат!$B$2:$E$161,4,0)*L$2+L$3</f>
        <v>#VALUE!</v>
      </c>
      <c r="M45" s="97" t="e">
        <f>VLOOKUP($B45,вспомогат!$B$2:$E$161,4,0)*M$2+M$3</f>
        <v>#VALUE!</v>
      </c>
      <c r="N45" s="97" t="e">
        <f>VLOOKUP($B45,вспомогат!$B$2:$E$161,4,0)*N$2+N$3</f>
        <v>#VALUE!</v>
      </c>
      <c r="O45" s="97" t="e">
        <f>VLOOKUP($B45,вспомогат!$B$2:$E$161,4,0)*O$2+O$3</f>
        <v>#VALUE!</v>
      </c>
      <c r="P45" s="97" t="e">
        <f>VLOOKUP($B45,вспомогат!$B$2:$E$161,4,0)*P$2+P$3</f>
        <v>#VALUE!</v>
      </c>
      <c r="Q45" s="97" t="e">
        <f>VLOOKUP($B45,вспомогат!$B$2:$E$161,4,0)*Q$2+Q$3</f>
        <v>#VALUE!</v>
      </c>
      <c r="R45" s="97" t="e">
        <f>VLOOKUP($B45,вспомогат!$B$2:$E$161,4,0)*R$2+R$3</f>
        <v>#VALUE!</v>
      </c>
      <c r="S45" s="97" t="e">
        <f>VLOOKUP($B45,вспомогат!$B$2:$E$161,4,0)*S$2+S$3</f>
        <v>#VALUE!</v>
      </c>
      <c r="T45" s="97" t="e">
        <f>VLOOKUP($B45,вспомогат!$B$2:$E$161,4,0)*T$2+T$3</f>
        <v>#VALUE!</v>
      </c>
      <c r="U45" s="97" t="e">
        <f>VLOOKUP($B45,вспомогат!$B$2:$E$161,4,0)*U$2+U$3</f>
        <v>#VALUE!</v>
      </c>
      <c r="V45" s="97" t="e">
        <f>VLOOKUP($B45,вспомогат!$B$2:$E$161,4,0)*V$2+V$3</f>
        <v>#VALUE!</v>
      </c>
      <c r="W45" s="97" t="e">
        <f>VLOOKUP($B45,вспомогат!$B$2:$E$161,4,0)*W$2+W$3</f>
        <v>#VALUE!</v>
      </c>
      <c r="X45" s="97" t="e">
        <f>VLOOKUP($B45,вспомогат!$B$2:$E$161,4,0)*X$2+X$3</f>
        <v>#VALUE!</v>
      </c>
      <c r="Y45" s="97" t="e">
        <f>VLOOKUP($B45,вспомогат!$B$2:$E$161,4,0)*Y$2+Y$3</f>
        <v>#VALUE!</v>
      </c>
      <c r="Z45" s="97" t="e">
        <f>VLOOKUP($B45,вспомогат!$B$2:$E$161,4,0)*Z$2+Z$3</f>
        <v>#VALUE!</v>
      </c>
    </row>
    <row r="46" spans="2:26">
      <c r="B46" s="121" t="s">
        <v>276</v>
      </c>
      <c r="C46" s="121" t="s">
        <v>8</v>
      </c>
      <c r="D46" s="89" t="s">
        <v>230</v>
      </c>
      <c r="E46" s="2"/>
      <c r="F46" s="2"/>
      <c r="G46" s="97" t="e">
        <f>VLOOKUP($B46,вспомогат!$B$2:$E$161,4,0)*G$2+G$3</f>
        <v>#VALUE!</v>
      </c>
      <c r="H46" s="97" t="e">
        <f>VLOOKUP($B46,вспомогат!$B$2:$E$161,4,0)*H$2+H$3</f>
        <v>#VALUE!</v>
      </c>
      <c r="I46" s="97" t="e">
        <f>VLOOKUP($B46,вспомогат!$B$2:$E$161,4,0)*I$2+I$3</f>
        <v>#VALUE!</v>
      </c>
      <c r="J46" s="97" t="e">
        <f>VLOOKUP($B46,вспомогат!$B$2:$E$161,4,0)*J$2+J$3</f>
        <v>#VALUE!</v>
      </c>
      <c r="K46" s="97" t="e">
        <f>VLOOKUP($B46,вспомогат!$B$2:$E$161,4,0)*K$2+K$3</f>
        <v>#VALUE!</v>
      </c>
      <c r="L46" s="97" t="e">
        <f>VLOOKUP($B46,вспомогат!$B$2:$E$161,4,0)*L$2+L$3</f>
        <v>#VALUE!</v>
      </c>
      <c r="M46" s="97" t="e">
        <f>VLOOKUP($B46,вспомогат!$B$2:$E$161,4,0)*M$2+M$3</f>
        <v>#VALUE!</v>
      </c>
      <c r="N46" s="97" t="e">
        <f>VLOOKUP($B46,вспомогат!$B$2:$E$161,4,0)*N$2+N$3</f>
        <v>#VALUE!</v>
      </c>
      <c r="O46" s="97" t="e">
        <f>VLOOKUP($B46,вспомогат!$B$2:$E$161,4,0)*O$2+O$3</f>
        <v>#VALUE!</v>
      </c>
      <c r="P46" s="97" t="e">
        <f>VLOOKUP($B46,вспомогат!$B$2:$E$161,4,0)*P$2+P$3</f>
        <v>#VALUE!</v>
      </c>
      <c r="Q46" s="97" t="e">
        <f>VLOOKUP($B46,вспомогат!$B$2:$E$161,4,0)*Q$2+Q$3</f>
        <v>#VALUE!</v>
      </c>
      <c r="R46" s="97" t="e">
        <f>VLOOKUP($B46,вспомогат!$B$2:$E$161,4,0)*R$2+R$3</f>
        <v>#VALUE!</v>
      </c>
      <c r="S46" s="97" t="e">
        <f>VLOOKUP($B46,вспомогат!$B$2:$E$161,4,0)*S$2+S$3</f>
        <v>#VALUE!</v>
      </c>
      <c r="T46" s="97" t="e">
        <f>VLOOKUP($B46,вспомогат!$B$2:$E$161,4,0)*T$2+T$3</f>
        <v>#VALUE!</v>
      </c>
      <c r="U46" s="97" t="e">
        <f>VLOOKUP($B46,вспомогат!$B$2:$E$161,4,0)*U$2+U$3</f>
        <v>#VALUE!</v>
      </c>
      <c r="V46" s="97" t="e">
        <f>VLOOKUP($B46,вспомогат!$B$2:$E$161,4,0)*V$2+V$3</f>
        <v>#VALUE!</v>
      </c>
      <c r="W46" s="97" t="e">
        <f>VLOOKUP($B46,вспомогат!$B$2:$E$161,4,0)*W$2+W$3</f>
        <v>#VALUE!</v>
      </c>
      <c r="X46" s="97" t="e">
        <f>VLOOKUP($B46,вспомогат!$B$2:$E$161,4,0)*X$2+X$3</f>
        <v>#VALUE!</v>
      </c>
      <c r="Y46" s="97" t="e">
        <f>VLOOKUP($B46,вспомогат!$B$2:$E$161,4,0)*Y$2+Y$3</f>
        <v>#VALUE!</v>
      </c>
      <c r="Z46" s="97" t="e">
        <f>VLOOKUP($B46,вспомогат!$B$2:$E$161,4,0)*Z$2+Z$3</f>
        <v>#VALUE!</v>
      </c>
    </row>
    <row r="47" spans="2:26">
      <c r="B47" s="121" t="s">
        <v>277</v>
      </c>
      <c r="C47" s="121" t="s">
        <v>197</v>
      </c>
      <c r="D47" s="89" t="s">
        <v>230</v>
      </c>
      <c r="E47" s="2"/>
      <c r="F47" s="2"/>
      <c r="G47" s="97" t="e">
        <f>VLOOKUP($B47,вспомогат!$B$2:$E$161,4,0)*G$2+G$3</f>
        <v>#VALUE!</v>
      </c>
      <c r="H47" s="97" t="e">
        <f>VLOOKUP($B47,вспомогат!$B$2:$E$161,4,0)*H$2+H$3</f>
        <v>#VALUE!</v>
      </c>
      <c r="I47" s="97" t="e">
        <f>VLOOKUP($B47,вспомогат!$B$2:$E$161,4,0)*I$2+I$3</f>
        <v>#VALUE!</v>
      </c>
      <c r="J47" s="97" t="e">
        <f>VLOOKUP($B47,вспомогат!$B$2:$E$161,4,0)*J$2+J$3</f>
        <v>#VALUE!</v>
      </c>
      <c r="K47" s="97" t="e">
        <f>VLOOKUP($B47,вспомогат!$B$2:$E$161,4,0)*K$2+K$3</f>
        <v>#VALUE!</v>
      </c>
      <c r="L47" s="97" t="e">
        <f>VLOOKUP($B47,вспомогат!$B$2:$E$161,4,0)*L$2+L$3</f>
        <v>#VALUE!</v>
      </c>
      <c r="M47" s="97" t="e">
        <f>VLOOKUP($B47,вспомогат!$B$2:$E$161,4,0)*M$2+M$3</f>
        <v>#VALUE!</v>
      </c>
      <c r="N47" s="97" t="e">
        <f>VLOOKUP($B47,вспомогат!$B$2:$E$161,4,0)*N$2+N$3</f>
        <v>#VALUE!</v>
      </c>
      <c r="O47" s="97" t="e">
        <f>VLOOKUP($B47,вспомогат!$B$2:$E$161,4,0)*O$2+O$3</f>
        <v>#VALUE!</v>
      </c>
      <c r="P47" s="97" t="e">
        <f>VLOOKUP($B47,вспомогат!$B$2:$E$161,4,0)*P$2+P$3</f>
        <v>#VALUE!</v>
      </c>
      <c r="Q47" s="97" t="e">
        <f>VLOOKUP($B47,вспомогат!$B$2:$E$161,4,0)*Q$2+Q$3</f>
        <v>#VALUE!</v>
      </c>
      <c r="R47" s="97" t="e">
        <f>VLOOKUP($B47,вспомогат!$B$2:$E$161,4,0)*R$2+R$3</f>
        <v>#VALUE!</v>
      </c>
      <c r="S47" s="97" t="e">
        <f>VLOOKUP($B47,вспомогат!$B$2:$E$161,4,0)*S$2+S$3</f>
        <v>#VALUE!</v>
      </c>
      <c r="T47" s="97" t="e">
        <f>VLOOKUP($B47,вспомогат!$B$2:$E$161,4,0)*T$2+T$3</f>
        <v>#VALUE!</v>
      </c>
      <c r="U47" s="97" t="e">
        <f>VLOOKUP($B47,вспомогат!$B$2:$E$161,4,0)*U$2+U$3</f>
        <v>#VALUE!</v>
      </c>
      <c r="V47" s="97" t="e">
        <f>VLOOKUP($B47,вспомогат!$B$2:$E$161,4,0)*V$2+V$3</f>
        <v>#VALUE!</v>
      </c>
      <c r="W47" s="97" t="e">
        <f>VLOOKUP($B47,вспомогат!$B$2:$E$161,4,0)*W$2+W$3</f>
        <v>#VALUE!</v>
      </c>
      <c r="X47" s="97" t="e">
        <f>VLOOKUP($B47,вспомогат!$B$2:$E$161,4,0)*X$2+X$3</f>
        <v>#VALUE!</v>
      </c>
      <c r="Y47" s="97" t="e">
        <f>VLOOKUP($B47,вспомогат!$B$2:$E$161,4,0)*Y$2+Y$3</f>
        <v>#VALUE!</v>
      </c>
      <c r="Z47" s="97" t="e">
        <f>VLOOKUP($B47,вспомогат!$B$2:$E$161,4,0)*Z$2+Z$3</f>
        <v>#VALUE!</v>
      </c>
    </row>
    <row r="48" spans="2:26">
      <c r="B48" s="121" t="s">
        <v>257</v>
      </c>
      <c r="C48" s="88" t="s">
        <v>103</v>
      </c>
      <c r="D48" s="89" t="s">
        <v>230</v>
      </c>
      <c r="E48" s="2"/>
      <c r="F48" s="2"/>
      <c r="G48" s="97" t="e">
        <f>VLOOKUP($B48,вспомогат!$B$2:$E$161,4,0)*G$2+G$3</f>
        <v>#VALUE!</v>
      </c>
      <c r="H48" s="97" t="e">
        <f>VLOOKUP($B48,вспомогат!$B$2:$E$161,4,0)*H$2+H$3</f>
        <v>#VALUE!</v>
      </c>
      <c r="I48" s="97" t="e">
        <f>VLOOKUP($B48,вспомогат!$B$2:$E$161,4,0)*I$2+I$3</f>
        <v>#VALUE!</v>
      </c>
      <c r="J48" s="97" t="e">
        <f>VLOOKUP($B48,вспомогат!$B$2:$E$161,4,0)*J$2+J$3</f>
        <v>#VALUE!</v>
      </c>
      <c r="K48" s="97" t="e">
        <f>VLOOKUP($B48,вспомогат!$B$2:$E$161,4,0)*K$2+K$3</f>
        <v>#VALUE!</v>
      </c>
      <c r="L48" s="97" t="e">
        <f>VLOOKUP($B48,вспомогат!$B$2:$E$161,4,0)*L$2+L$3</f>
        <v>#VALUE!</v>
      </c>
      <c r="M48" s="97" t="e">
        <f>VLOOKUP($B48,вспомогат!$B$2:$E$161,4,0)*M$2+M$3</f>
        <v>#VALUE!</v>
      </c>
      <c r="N48" s="97" t="e">
        <f>VLOOKUP($B48,вспомогат!$B$2:$E$161,4,0)*N$2+N$3</f>
        <v>#VALUE!</v>
      </c>
      <c r="O48" s="97" t="e">
        <f>VLOOKUP($B48,вспомогат!$B$2:$E$161,4,0)*O$2+O$3</f>
        <v>#VALUE!</v>
      </c>
      <c r="P48" s="97" t="e">
        <f>VLOOKUP($B48,вспомогат!$B$2:$E$161,4,0)*P$2+P$3</f>
        <v>#VALUE!</v>
      </c>
      <c r="Q48" s="97" t="e">
        <f>VLOOKUP($B48,вспомогат!$B$2:$E$161,4,0)*Q$2+Q$3</f>
        <v>#VALUE!</v>
      </c>
      <c r="R48" s="97" t="e">
        <f>VLOOKUP($B48,вспомогат!$B$2:$E$161,4,0)*R$2+R$3</f>
        <v>#VALUE!</v>
      </c>
      <c r="S48" s="97" t="e">
        <f>VLOOKUP($B48,вспомогат!$B$2:$E$161,4,0)*S$2+S$3</f>
        <v>#VALUE!</v>
      </c>
      <c r="T48" s="97" t="e">
        <f>VLOOKUP($B48,вспомогат!$B$2:$E$161,4,0)*T$2+T$3</f>
        <v>#VALUE!</v>
      </c>
      <c r="U48" s="97" t="e">
        <f>VLOOKUP($B48,вспомогат!$B$2:$E$161,4,0)*U$2+U$3</f>
        <v>#VALUE!</v>
      </c>
      <c r="V48" s="97" t="e">
        <f>VLOOKUP($B48,вспомогат!$B$2:$E$161,4,0)*V$2+V$3</f>
        <v>#VALUE!</v>
      </c>
      <c r="W48" s="97" t="e">
        <f>VLOOKUP($B48,вспомогат!$B$2:$E$161,4,0)*W$2+W$3</f>
        <v>#VALUE!</v>
      </c>
      <c r="X48" s="97" t="e">
        <f>VLOOKUP($B48,вспомогат!$B$2:$E$161,4,0)*X$2+X$3</f>
        <v>#VALUE!</v>
      </c>
      <c r="Y48" s="97" t="e">
        <f>VLOOKUP($B48,вспомогат!$B$2:$E$161,4,0)*Y$2+Y$3</f>
        <v>#VALUE!</v>
      </c>
      <c r="Z48" s="97" t="e">
        <f>VLOOKUP($B48,вспомогат!$B$2:$E$161,4,0)*Z$2+Z$3</f>
        <v>#VALUE!</v>
      </c>
    </row>
    <row r="49" spans="2:26">
      <c r="B49" s="121" t="s">
        <v>258</v>
      </c>
      <c r="C49" s="121" t="s">
        <v>22</v>
      </c>
      <c r="D49" s="89" t="s">
        <v>230</v>
      </c>
      <c r="E49" s="2"/>
      <c r="F49" s="2"/>
      <c r="G49" s="97" t="e">
        <f>VLOOKUP($B49,вспомогат!$B$2:$E$161,4,0)*G$2+G$3</f>
        <v>#VALUE!</v>
      </c>
      <c r="H49" s="97" t="e">
        <f>VLOOKUP($B49,вспомогат!$B$2:$E$161,4,0)*H$2+H$3</f>
        <v>#VALUE!</v>
      </c>
      <c r="I49" s="97" t="e">
        <f>VLOOKUP($B49,вспомогат!$B$2:$E$161,4,0)*I$2+I$3</f>
        <v>#VALUE!</v>
      </c>
      <c r="J49" s="97" t="e">
        <f>VLOOKUP($B49,вспомогат!$B$2:$E$161,4,0)*J$2+J$3</f>
        <v>#VALUE!</v>
      </c>
      <c r="K49" s="97" t="e">
        <f>VLOOKUP($B49,вспомогат!$B$2:$E$161,4,0)*K$2+K$3</f>
        <v>#VALUE!</v>
      </c>
      <c r="L49" s="97" t="e">
        <f>VLOOKUP($B49,вспомогат!$B$2:$E$161,4,0)*L$2+L$3</f>
        <v>#VALUE!</v>
      </c>
      <c r="M49" s="97" t="e">
        <f>VLOOKUP($B49,вспомогат!$B$2:$E$161,4,0)*M$2+M$3</f>
        <v>#VALUE!</v>
      </c>
      <c r="N49" s="97" t="e">
        <f>VLOOKUP($B49,вспомогат!$B$2:$E$161,4,0)*N$2+N$3</f>
        <v>#VALUE!</v>
      </c>
      <c r="O49" s="97" t="e">
        <f>VLOOKUP($B49,вспомогат!$B$2:$E$161,4,0)*O$2+O$3</f>
        <v>#VALUE!</v>
      </c>
      <c r="P49" s="97" t="e">
        <f>VLOOKUP($B49,вспомогат!$B$2:$E$161,4,0)*P$2+P$3</f>
        <v>#VALUE!</v>
      </c>
      <c r="Q49" s="97" t="e">
        <f>VLOOKUP($B49,вспомогат!$B$2:$E$161,4,0)*Q$2+Q$3</f>
        <v>#VALUE!</v>
      </c>
      <c r="R49" s="97" t="e">
        <f>VLOOKUP($B49,вспомогат!$B$2:$E$161,4,0)*R$2+R$3</f>
        <v>#VALUE!</v>
      </c>
      <c r="S49" s="97" t="e">
        <f>VLOOKUP($B49,вспомогат!$B$2:$E$161,4,0)*S$2+S$3</f>
        <v>#VALUE!</v>
      </c>
      <c r="T49" s="97" t="e">
        <f>VLOOKUP($B49,вспомогат!$B$2:$E$161,4,0)*T$2+T$3</f>
        <v>#VALUE!</v>
      </c>
      <c r="U49" s="97" t="e">
        <f>VLOOKUP($B49,вспомогат!$B$2:$E$161,4,0)*U$2+U$3</f>
        <v>#VALUE!</v>
      </c>
      <c r="V49" s="97" t="e">
        <f>VLOOKUP($B49,вспомогат!$B$2:$E$161,4,0)*V$2+V$3</f>
        <v>#VALUE!</v>
      </c>
      <c r="W49" s="97" t="e">
        <f>VLOOKUP($B49,вспомогат!$B$2:$E$161,4,0)*W$2+W$3</f>
        <v>#VALUE!</v>
      </c>
      <c r="X49" s="97" t="e">
        <f>VLOOKUP($B49,вспомогат!$B$2:$E$161,4,0)*X$2+X$3</f>
        <v>#VALUE!</v>
      </c>
      <c r="Y49" s="97" t="e">
        <f>VLOOKUP($B49,вспомогат!$B$2:$E$161,4,0)*Y$2+Y$3</f>
        <v>#VALUE!</v>
      </c>
      <c r="Z49" s="97" t="e">
        <f>VLOOKUP($B49,вспомогат!$B$2:$E$161,4,0)*Z$2+Z$3</f>
        <v>#VALUE!</v>
      </c>
    </row>
    <row r="50" spans="2:26">
      <c r="B50" s="121" t="s">
        <v>278</v>
      </c>
      <c r="C50" s="121" t="s">
        <v>197</v>
      </c>
      <c r="D50" s="89" t="s">
        <v>230</v>
      </c>
      <c r="E50" s="2"/>
      <c r="F50" s="2"/>
      <c r="G50" s="97" t="e">
        <f>VLOOKUP($B50,вспомогат!$B$2:$E$161,4,0)*G$2+G$3</f>
        <v>#VALUE!</v>
      </c>
      <c r="H50" s="97" t="e">
        <f>VLOOKUP($B50,вспомогат!$B$2:$E$161,4,0)*H$2+H$3</f>
        <v>#VALUE!</v>
      </c>
      <c r="I50" s="97" t="e">
        <f>VLOOKUP($B50,вспомогат!$B$2:$E$161,4,0)*I$2+I$3</f>
        <v>#VALUE!</v>
      </c>
      <c r="J50" s="97" t="e">
        <f>VLOOKUP($B50,вспомогат!$B$2:$E$161,4,0)*J$2+J$3</f>
        <v>#VALUE!</v>
      </c>
      <c r="K50" s="97" t="e">
        <f>VLOOKUP($B50,вспомогат!$B$2:$E$161,4,0)*K$2+K$3</f>
        <v>#VALUE!</v>
      </c>
      <c r="L50" s="97" t="e">
        <f>VLOOKUP($B50,вспомогат!$B$2:$E$161,4,0)*L$2+L$3</f>
        <v>#VALUE!</v>
      </c>
      <c r="M50" s="97" t="e">
        <f>VLOOKUP($B50,вспомогат!$B$2:$E$161,4,0)*M$2+M$3</f>
        <v>#VALUE!</v>
      </c>
      <c r="N50" s="97" t="e">
        <f>VLOOKUP($B50,вспомогат!$B$2:$E$161,4,0)*N$2+N$3</f>
        <v>#VALUE!</v>
      </c>
      <c r="O50" s="97" t="e">
        <f>VLOOKUP($B50,вспомогат!$B$2:$E$161,4,0)*O$2+O$3</f>
        <v>#VALUE!</v>
      </c>
      <c r="P50" s="97" t="e">
        <f>VLOOKUP($B50,вспомогат!$B$2:$E$161,4,0)*P$2+P$3</f>
        <v>#VALUE!</v>
      </c>
      <c r="Q50" s="97" t="e">
        <f>VLOOKUP($B50,вспомогат!$B$2:$E$161,4,0)*Q$2+Q$3</f>
        <v>#VALUE!</v>
      </c>
      <c r="R50" s="97" t="e">
        <f>VLOOKUP($B50,вспомогат!$B$2:$E$161,4,0)*R$2+R$3</f>
        <v>#VALUE!</v>
      </c>
      <c r="S50" s="97" t="e">
        <f>VLOOKUP($B50,вспомогат!$B$2:$E$161,4,0)*S$2+S$3</f>
        <v>#VALUE!</v>
      </c>
      <c r="T50" s="97" t="e">
        <f>VLOOKUP($B50,вспомогат!$B$2:$E$161,4,0)*T$2+T$3</f>
        <v>#VALUE!</v>
      </c>
      <c r="U50" s="97" t="e">
        <f>VLOOKUP($B50,вспомогат!$B$2:$E$161,4,0)*U$2+U$3</f>
        <v>#VALUE!</v>
      </c>
      <c r="V50" s="97" t="e">
        <f>VLOOKUP($B50,вспомогат!$B$2:$E$161,4,0)*V$2+V$3</f>
        <v>#VALUE!</v>
      </c>
      <c r="W50" s="97" t="e">
        <f>VLOOKUP($B50,вспомогат!$B$2:$E$161,4,0)*W$2+W$3</f>
        <v>#VALUE!</v>
      </c>
      <c r="X50" s="97" t="e">
        <f>VLOOKUP($B50,вспомогат!$B$2:$E$161,4,0)*X$2+X$3</f>
        <v>#VALUE!</v>
      </c>
      <c r="Y50" s="97" t="e">
        <f>VLOOKUP($B50,вспомогат!$B$2:$E$161,4,0)*Y$2+Y$3</f>
        <v>#VALUE!</v>
      </c>
      <c r="Z50" s="97" t="e">
        <f>VLOOKUP($B50,вспомогат!$B$2:$E$161,4,0)*Z$2+Z$3</f>
        <v>#VALUE!</v>
      </c>
    </row>
    <row r="51" spans="2:26">
      <c r="B51" s="121" t="s">
        <v>259</v>
      </c>
      <c r="C51" s="88" t="s">
        <v>103</v>
      </c>
      <c r="D51" s="89" t="s">
        <v>230</v>
      </c>
      <c r="E51" s="2"/>
      <c r="F51" s="2"/>
      <c r="G51" s="97">
        <f>VLOOKUP($B51,вспомогат!$B$2:$E$161,4,0)*G$2+G$3</f>
        <v>234.6</v>
      </c>
      <c r="H51" s="97">
        <f>VLOOKUP($B51,вспомогат!$B$2:$E$161,4,0)*H$2+H$3</f>
        <v>426.2</v>
      </c>
      <c r="I51" s="97">
        <f>VLOOKUP($B51,вспомогат!$B$2:$E$161,4,0)*I$2+I$3</f>
        <v>617.79999999999995</v>
      </c>
      <c r="J51" s="97">
        <f>VLOOKUP($B51,вспомогат!$B$2:$E$161,4,0)*J$2+J$3</f>
        <v>809.4</v>
      </c>
      <c r="K51" s="97">
        <f>VLOOKUP($B51,вспомогат!$B$2:$E$161,4,0)*K$2+K$3</f>
        <v>951</v>
      </c>
      <c r="L51" s="97">
        <f>VLOOKUP($B51,вспомогат!$B$2:$E$161,4,0)*L$2+L$3</f>
        <v>1142.5999999999999</v>
      </c>
      <c r="M51" s="97">
        <f>VLOOKUP($B51,вспомогат!$B$2:$E$161,4,0)*M$2+M$3</f>
        <v>1334.1999999999998</v>
      </c>
      <c r="N51" s="97">
        <f>VLOOKUP($B51,вспомогат!$B$2:$E$161,4,0)*N$2+N$3</f>
        <v>1525.8</v>
      </c>
      <c r="O51" s="97">
        <f>VLOOKUP($B51,вспомогат!$B$2:$E$161,4,0)*O$2+O$3</f>
        <v>1717.3999999999999</v>
      </c>
      <c r="P51" s="97">
        <f>VLOOKUP($B51,вспомогат!$B$2:$E$161,4,0)*P$2+P$3</f>
        <v>1859</v>
      </c>
      <c r="Q51" s="97">
        <f>VLOOKUP($B51,вспомогат!$B$2:$E$161,4,0)*Q$2+Q$3</f>
        <v>2050.6</v>
      </c>
      <c r="R51" s="97">
        <f>VLOOKUP($B51,вспомогат!$B$2:$E$161,4,0)*R$2+R$3</f>
        <v>2242.1999999999998</v>
      </c>
      <c r="S51" s="97">
        <f>VLOOKUP($B51,вспомогат!$B$2:$E$161,4,0)*S$2+S$3</f>
        <v>2433.8000000000002</v>
      </c>
      <c r="T51" s="97">
        <f>VLOOKUP($B51,вспомогат!$B$2:$E$161,4,0)*T$2+T$3</f>
        <v>2625.3999999999996</v>
      </c>
      <c r="U51" s="97">
        <f>VLOOKUP($B51,вспомогат!$B$2:$E$161,4,0)*U$2+U$3</f>
        <v>2817</v>
      </c>
      <c r="V51" s="97">
        <f>VLOOKUP($B51,вспомогат!$B$2:$E$161,4,0)*V$2+V$3</f>
        <v>3008.6</v>
      </c>
      <c r="W51" s="97">
        <f>VLOOKUP($B51,вспомогат!$B$2:$E$161,4,0)*W$2+W$3</f>
        <v>3200.2</v>
      </c>
      <c r="X51" s="97">
        <f>VLOOKUP($B51,вспомогат!$B$2:$E$161,4,0)*X$2+X$3</f>
        <v>3391.7999999999997</v>
      </c>
      <c r="Y51" s="97">
        <f>VLOOKUP($B51,вспомогат!$B$2:$E$161,4,0)*Y$2+Y$3</f>
        <v>3583.4</v>
      </c>
      <c r="Z51" s="97">
        <f>VLOOKUP($B51,вспомогат!$B$2:$E$161,4,0)*Z$2+Z$3</f>
        <v>3775</v>
      </c>
    </row>
    <row r="52" spans="2:26">
      <c r="B52" s="121" t="s">
        <v>260</v>
      </c>
      <c r="C52" s="121" t="s">
        <v>22</v>
      </c>
      <c r="D52" s="89" t="s">
        <v>230</v>
      </c>
      <c r="E52" s="2"/>
      <c r="F52" s="2"/>
      <c r="G52" s="97" t="e">
        <f>VLOOKUP($B52,вспомогат!$B$2:$E$161,4,0)*G$2+G$3</f>
        <v>#VALUE!</v>
      </c>
      <c r="H52" s="97" t="e">
        <f>VLOOKUP($B52,вспомогат!$B$2:$E$161,4,0)*H$2+H$3</f>
        <v>#VALUE!</v>
      </c>
      <c r="I52" s="97" t="e">
        <f>VLOOKUP($B52,вспомогат!$B$2:$E$161,4,0)*I$2+I$3</f>
        <v>#VALUE!</v>
      </c>
      <c r="J52" s="97" t="e">
        <f>VLOOKUP($B52,вспомогат!$B$2:$E$161,4,0)*J$2+J$3</f>
        <v>#VALUE!</v>
      </c>
      <c r="K52" s="97" t="e">
        <f>VLOOKUP($B52,вспомогат!$B$2:$E$161,4,0)*K$2+K$3</f>
        <v>#VALUE!</v>
      </c>
      <c r="L52" s="97" t="e">
        <f>VLOOKUP($B52,вспомогат!$B$2:$E$161,4,0)*L$2+L$3</f>
        <v>#VALUE!</v>
      </c>
      <c r="M52" s="97" t="e">
        <f>VLOOKUP($B52,вспомогат!$B$2:$E$161,4,0)*M$2+M$3</f>
        <v>#VALUE!</v>
      </c>
      <c r="N52" s="97" t="e">
        <f>VLOOKUP($B52,вспомогат!$B$2:$E$161,4,0)*N$2+N$3</f>
        <v>#VALUE!</v>
      </c>
      <c r="O52" s="97" t="e">
        <f>VLOOKUP($B52,вспомогат!$B$2:$E$161,4,0)*O$2+O$3</f>
        <v>#VALUE!</v>
      </c>
      <c r="P52" s="97" t="e">
        <f>VLOOKUP($B52,вспомогат!$B$2:$E$161,4,0)*P$2+P$3</f>
        <v>#VALUE!</v>
      </c>
      <c r="Q52" s="97" t="e">
        <f>VLOOKUP($B52,вспомогат!$B$2:$E$161,4,0)*Q$2+Q$3</f>
        <v>#VALUE!</v>
      </c>
      <c r="R52" s="97" t="e">
        <f>VLOOKUP($B52,вспомогат!$B$2:$E$161,4,0)*R$2+R$3</f>
        <v>#VALUE!</v>
      </c>
      <c r="S52" s="97" t="e">
        <f>VLOOKUP($B52,вспомогат!$B$2:$E$161,4,0)*S$2+S$3</f>
        <v>#VALUE!</v>
      </c>
      <c r="T52" s="97" t="e">
        <f>VLOOKUP($B52,вспомогат!$B$2:$E$161,4,0)*T$2+T$3</f>
        <v>#VALUE!</v>
      </c>
      <c r="U52" s="97" t="e">
        <f>VLOOKUP($B52,вспомогат!$B$2:$E$161,4,0)*U$2+U$3</f>
        <v>#VALUE!</v>
      </c>
      <c r="V52" s="97" t="e">
        <f>VLOOKUP($B52,вспомогат!$B$2:$E$161,4,0)*V$2+V$3</f>
        <v>#VALUE!</v>
      </c>
      <c r="W52" s="97" t="e">
        <f>VLOOKUP($B52,вспомогат!$B$2:$E$161,4,0)*W$2+W$3</f>
        <v>#VALUE!</v>
      </c>
      <c r="X52" s="97" t="e">
        <f>VLOOKUP($B52,вспомогат!$B$2:$E$161,4,0)*X$2+X$3</f>
        <v>#VALUE!</v>
      </c>
      <c r="Y52" s="97" t="e">
        <f>VLOOKUP($B52,вспомогат!$B$2:$E$161,4,0)*Y$2+Y$3</f>
        <v>#VALUE!</v>
      </c>
      <c r="Z52" s="97" t="e">
        <f>VLOOKUP($B52,вспомогат!$B$2:$E$161,4,0)*Z$2+Z$3</f>
        <v>#VALUE!</v>
      </c>
    </row>
    <row r="53" spans="2:26">
      <c r="B53" s="2" t="s">
        <v>279</v>
      </c>
      <c r="C53" s="121" t="s">
        <v>280</v>
      </c>
      <c r="D53" s="89" t="s">
        <v>230</v>
      </c>
      <c r="E53" s="2"/>
      <c r="F53" s="2"/>
      <c r="G53" s="97" t="e">
        <f>VLOOKUP($B53,вспомогат!$B$2:$E$161,4,0)*G$2+G$3</f>
        <v>#VALUE!</v>
      </c>
      <c r="H53" s="97" t="e">
        <f>VLOOKUP($B53,вспомогат!$B$2:$E$161,4,0)*H$2+H$3</f>
        <v>#VALUE!</v>
      </c>
      <c r="I53" s="97" t="e">
        <f>VLOOKUP($B53,вспомогат!$B$2:$E$161,4,0)*I$2+I$3</f>
        <v>#VALUE!</v>
      </c>
      <c r="J53" s="97" t="e">
        <f>VLOOKUP($B53,вспомогат!$B$2:$E$161,4,0)*J$2+J$3</f>
        <v>#VALUE!</v>
      </c>
      <c r="K53" s="97" t="e">
        <f>VLOOKUP($B53,вспомогат!$B$2:$E$161,4,0)*K$2+K$3</f>
        <v>#VALUE!</v>
      </c>
      <c r="L53" s="97" t="e">
        <f>VLOOKUP($B53,вспомогат!$B$2:$E$161,4,0)*L$2+L$3</f>
        <v>#VALUE!</v>
      </c>
      <c r="M53" s="97" t="e">
        <f>VLOOKUP($B53,вспомогат!$B$2:$E$161,4,0)*M$2+M$3</f>
        <v>#VALUE!</v>
      </c>
      <c r="N53" s="97" t="e">
        <f>VLOOKUP($B53,вспомогат!$B$2:$E$161,4,0)*N$2+N$3</f>
        <v>#VALUE!</v>
      </c>
      <c r="O53" s="97" t="e">
        <f>VLOOKUP($B53,вспомогат!$B$2:$E$161,4,0)*O$2+O$3</f>
        <v>#VALUE!</v>
      </c>
      <c r="P53" s="97" t="e">
        <f>VLOOKUP($B53,вспомогат!$B$2:$E$161,4,0)*P$2+P$3</f>
        <v>#VALUE!</v>
      </c>
      <c r="Q53" s="97" t="e">
        <f>VLOOKUP($B53,вспомогат!$B$2:$E$161,4,0)*Q$2+Q$3</f>
        <v>#VALUE!</v>
      </c>
      <c r="R53" s="97" t="e">
        <f>VLOOKUP($B53,вспомогат!$B$2:$E$161,4,0)*R$2+R$3</f>
        <v>#VALUE!</v>
      </c>
      <c r="S53" s="97" t="e">
        <f>VLOOKUP($B53,вспомогат!$B$2:$E$161,4,0)*S$2+S$3</f>
        <v>#VALUE!</v>
      </c>
      <c r="T53" s="97" t="e">
        <f>VLOOKUP($B53,вспомогат!$B$2:$E$161,4,0)*T$2+T$3</f>
        <v>#VALUE!</v>
      </c>
      <c r="U53" s="97" t="e">
        <f>VLOOKUP($B53,вспомогат!$B$2:$E$161,4,0)*U$2+U$3</f>
        <v>#VALUE!</v>
      </c>
      <c r="V53" s="97" t="e">
        <f>VLOOKUP($B53,вспомогат!$B$2:$E$161,4,0)*V$2+V$3</f>
        <v>#VALUE!</v>
      </c>
      <c r="W53" s="97" t="e">
        <f>VLOOKUP($B53,вспомогат!$B$2:$E$161,4,0)*W$2+W$3</f>
        <v>#VALUE!</v>
      </c>
      <c r="X53" s="97" t="e">
        <f>VLOOKUP($B53,вспомогат!$B$2:$E$161,4,0)*X$2+X$3</f>
        <v>#VALUE!</v>
      </c>
      <c r="Y53" s="97" t="e">
        <f>VLOOKUP($B53,вспомогат!$B$2:$E$161,4,0)*Y$2+Y$3</f>
        <v>#VALUE!</v>
      </c>
      <c r="Z53" s="97" t="e">
        <f>VLOOKUP($B53,вспомогат!$B$2:$E$161,4,0)*Z$2+Z$3</f>
        <v>#VALUE!</v>
      </c>
    </row>
    <row r="54" spans="2:26">
      <c r="B54" s="12" t="s">
        <v>21</v>
      </c>
      <c r="C54" s="121" t="s">
        <v>22</v>
      </c>
      <c r="D54" s="89" t="s">
        <v>230</v>
      </c>
      <c r="E54" s="2"/>
      <c r="F54" s="2"/>
      <c r="G54" s="97">
        <f>VLOOKUP($B54,вспомогат!$B$2:$E$161,4,0)*G$2+G$3</f>
        <v>322.60000000000002</v>
      </c>
      <c r="H54" s="97">
        <f>VLOOKUP($B54,вспомогат!$B$2:$E$161,4,0)*H$2+H$3</f>
        <v>602.20000000000005</v>
      </c>
      <c r="I54" s="97">
        <f>VLOOKUP($B54,вспомогат!$B$2:$E$161,4,0)*I$2+I$3</f>
        <v>881.8</v>
      </c>
      <c r="J54" s="97">
        <f>VLOOKUP($B54,вспомогат!$B$2:$E$161,4,0)*J$2+J$3</f>
        <v>1161.4000000000001</v>
      </c>
      <c r="K54" s="97">
        <f>VLOOKUP($B54,вспомогат!$B$2:$E$161,4,0)*K$2+K$3</f>
        <v>1391</v>
      </c>
      <c r="L54" s="97">
        <f>VLOOKUP($B54,вспомогат!$B$2:$E$161,4,0)*L$2+L$3</f>
        <v>1670.6</v>
      </c>
      <c r="M54" s="97">
        <f>VLOOKUP($B54,вспомогат!$B$2:$E$161,4,0)*M$2+M$3</f>
        <v>1950.1999999999998</v>
      </c>
      <c r="N54" s="97">
        <f>VLOOKUP($B54,вспомогат!$B$2:$E$161,4,0)*N$2+N$3</f>
        <v>2229.8000000000002</v>
      </c>
      <c r="O54" s="97">
        <f>VLOOKUP($B54,вспомогат!$B$2:$E$161,4,0)*O$2+O$3</f>
        <v>2509.3999999999996</v>
      </c>
      <c r="P54" s="97">
        <f>VLOOKUP($B54,вспомогат!$B$2:$E$161,4,0)*P$2+P$3</f>
        <v>2739</v>
      </c>
      <c r="Q54" s="97">
        <f>VLOOKUP($B54,вспомогат!$B$2:$E$161,4,0)*Q$2+Q$3</f>
        <v>3018.6</v>
      </c>
      <c r="R54" s="97">
        <f>VLOOKUP($B54,вспомогат!$B$2:$E$161,4,0)*R$2+R$3</f>
        <v>3298.2</v>
      </c>
      <c r="S54" s="97">
        <f>VLOOKUP($B54,вспомогат!$B$2:$E$161,4,0)*S$2+S$3</f>
        <v>3577.8</v>
      </c>
      <c r="T54" s="97">
        <f>VLOOKUP($B54,вспомогат!$B$2:$E$161,4,0)*T$2+T$3</f>
        <v>3857.3999999999996</v>
      </c>
      <c r="U54" s="97">
        <f>VLOOKUP($B54,вспомогат!$B$2:$E$161,4,0)*U$2+U$3</f>
        <v>4137</v>
      </c>
      <c r="V54" s="97">
        <f>VLOOKUP($B54,вспомогат!$B$2:$E$161,4,0)*V$2+V$3</f>
        <v>4416.6000000000004</v>
      </c>
      <c r="W54" s="97">
        <f>VLOOKUP($B54,вспомогат!$B$2:$E$161,4,0)*W$2+W$3</f>
        <v>4696.2</v>
      </c>
      <c r="X54" s="97">
        <f>VLOOKUP($B54,вспомогат!$B$2:$E$161,4,0)*X$2+X$3</f>
        <v>4975.7999999999993</v>
      </c>
      <c r="Y54" s="97">
        <f>VLOOKUP($B54,вспомогат!$B$2:$E$161,4,0)*Y$2+Y$3</f>
        <v>5255.4</v>
      </c>
      <c r="Z54" s="97">
        <f>VLOOKUP($B54,вспомогат!$B$2:$E$161,4,0)*Z$2+Z$3</f>
        <v>5535</v>
      </c>
    </row>
    <row r="55" spans="2:26">
      <c r="B55" s="121" t="s">
        <v>234</v>
      </c>
      <c r="C55" s="88" t="s">
        <v>75</v>
      </c>
      <c r="D55" s="89" t="s">
        <v>230</v>
      </c>
      <c r="E55" s="2"/>
      <c r="F55" s="2"/>
      <c r="G55" s="97" t="e">
        <f>VLOOKUP($B55,вспомогат!$B$2:$E$161,4,0)*G$2+G$3</f>
        <v>#VALUE!</v>
      </c>
      <c r="H55" s="97" t="e">
        <f>VLOOKUP($B55,вспомогат!$B$2:$E$161,4,0)*H$2+H$3</f>
        <v>#VALUE!</v>
      </c>
      <c r="I55" s="97" t="e">
        <f>VLOOKUP($B55,вспомогат!$B$2:$E$161,4,0)*I$2+I$3</f>
        <v>#VALUE!</v>
      </c>
      <c r="J55" s="97" t="e">
        <f>VLOOKUP($B55,вспомогат!$B$2:$E$161,4,0)*J$2+J$3</f>
        <v>#VALUE!</v>
      </c>
      <c r="K55" s="97" t="e">
        <f>VLOOKUP($B55,вспомогат!$B$2:$E$161,4,0)*K$2+K$3</f>
        <v>#VALUE!</v>
      </c>
      <c r="L55" s="97" t="e">
        <f>VLOOKUP($B55,вспомогат!$B$2:$E$161,4,0)*L$2+L$3</f>
        <v>#VALUE!</v>
      </c>
      <c r="M55" s="97" t="e">
        <f>VLOOKUP($B55,вспомогат!$B$2:$E$161,4,0)*M$2+M$3</f>
        <v>#VALUE!</v>
      </c>
      <c r="N55" s="97" t="e">
        <f>VLOOKUP($B55,вспомогат!$B$2:$E$161,4,0)*N$2+N$3</f>
        <v>#VALUE!</v>
      </c>
      <c r="O55" s="97" t="e">
        <f>VLOOKUP($B55,вспомогат!$B$2:$E$161,4,0)*O$2+O$3</f>
        <v>#VALUE!</v>
      </c>
      <c r="P55" s="97" t="e">
        <f>VLOOKUP($B55,вспомогат!$B$2:$E$161,4,0)*P$2+P$3</f>
        <v>#VALUE!</v>
      </c>
      <c r="Q55" s="97" t="e">
        <f>VLOOKUP($B55,вспомогат!$B$2:$E$161,4,0)*Q$2+Q$3</f>
        <v>#VALUE!</v>
      </c>
      <c r="R55" s="97" t="e">
        <f>VLOOKUP($B55,вспомогат!$B$2:$E$161,4,0)*R$2+R$3</f>
        <v>#VALUE!</v>
      </c>
      <c r="S55" s="97" t="e">
        <f>VLOOKUP($B55,вспомогат!$B$2:$E$161,4,0)*S$2+S$3</f>
        <v>#VALUE!</v>
      </c>
      <c r="T55" s="97" t="e">
        <f>VLOOKUP($B55,вспомогат!$B$2:$E$161,4,0)*T$2+T$3</f>
        <v>#VALUE!</v>
      </c>
      <c r="U55" s="97" t="e">
        <f>VLOOKUP($B55,вспомогат!$B$2:$E$161,4,0)*U$2+U$3</f>
        <v>#VALUE!</v>
      </c>
      <c r="V55" s="97" t="e">
        <f>VLOOKUP($B55,вспомогат!$B$2:$E$161,4,0)*V$2+V$3</f>
        <v>#VALUE!</v>
      </c>
      <c r="W55" s="97" t="e">
        <f>VLOOKUP($B55,вспомогат!$B$2:$E$161,4,0)*W$2+W$3</f>
        <v>#VALUE!</v>
      </c>
      <c r="X55" s="97" t="e">
        <f>VLOOKUP($B55,вспомогат!$B$2:$E$161,4,0)*X$2+X$3</f>
        <v>#VALUE!</v>
      </c>
      <c r="Y55" s="97" t="e">
        <f>VLOOKUP($B55,вспомогат!$B$2:$E$161,4,0)*Y$2+Y$3</f>
        <v>#VALUE!</v>
      </c>
      <c r="Z55" s="97" t="e">
        <f>VLOOKUP($B55,вспомогат!$B$2:$E$161,4,0)*Z$2+Z$3</f>
        <v>#VALUE!</v>
      </c>
    </row>
    <row r="56" spans="2:26">
      <c r="B56" s="2" t="s">
        <v>261</v>
      </c>
      <c r="C56" s="121" t="s">
        <v>22</v>
      </c>
      <c r="D56" s="89" t="s">
        <v>230</v>
      </c>
      <c r="E56" s="2"/>
      <c r="F56" s="2"/>
      <c r="G56" s="97" t="e">
        <f>VLOOKUP($B56,вспомогат!$B$2:$E$161,4,0)*G$2+G$3</f>
        <v>#VALUE!</v>
      </c>
      <c r="H56" s="97" t="e">
        <f>VLOOKUP($B56,вспомогат!$B$2:$E$161,4,0)*H$2+H$3</f>
        <v>#VALUE!</v>
      </c>
      <c r="I56" s="97" t="e">
        <f>VLOOKUP($B56,вспомогат!$B$2:$E$161,4,0)*I$2+I$3</f>
        <v>#VALUE!</v>
      </c>
      <c r="J56" s="97" t="e">
        <f>VLOOKUP($B56,вспомогат!$B$2:$E$161,4,0)*J$2+J$3</f>
        <v>#VALUE!</v>
      </c>
      <c r="K56" s="97" t="e">
        <f>VLOOKUP($B56,вспомогат!$B$2:$E$161,4,0)*K$2+K$3</f>
        <v>#VALUE!</v>
      </c>
      <c r="L56" s="97" t="e">
        <f>VLOOKUP($B56,вспомогат!$B$2:$E$161,4,0)*L$2+L$3</f>
        <v>#VALUE!</v>
      </c>
      <c r="M56" s="97" t="e">
        <f>VLOOKUP($B56,вспомогат!$B$2:$E$161,4,0)*M$2+M$3</f>
        <v>#VALUE!</v>
      </c>
      <c r="N56" s="97" t="e">
        <f>VLOOKUP($B56,вспомогат!$B$2:$E$161,4,0)*N$2+N$3</f>
        <v>#VALUE!</v>
      </c>
      <c r="O56" s="97" t="e">
        <f>VLOOKUP($B56,вспомогат!$B$2:$E$161,4,0)*O$2+O$3</f>
        <v>#VALUE!</v>
      </c>
      <c r="P56" s="97" t="e">
        <f>VLOOKUP($B56,вспомогат!$B$2:$E$161,4,0)*P$2+P$3</f>
        <v>#VALUE!</v>
      </c>
      <c r="Q56" s="97" t="e">
        <f>VLOOKUP($B56,вспомогат!$B$2:$E$161,4,0)*Q$2+Q$3</f>
        <v>#VALUE!</v>
      </c>
      <c r="R56" s="97" t="e">
        <f>VLOOKUP($B56,вспомогат!$B$2:$E$161,4,0)*R$2+R$3</f>
        <v>#VALUE!</v>
      </c>
      <c r="S56" s="97" t="e">
        <f>VLOOKUP($B56,вспомогат!$B$2:$E$161,4,0)*S$2+S$3</f>
        <v>#VALUE!</v>
      </c>
      <c r="T56" s="97" t="e">
        <f>VLOOKUP($B56,вспомогат!$B$2:$E$161,4,0)*T$2+T$3</f>
        <v>#VALUE!</v>
      </c>
      <c r="U56" s="97" t="e">
        <f>VLOOKUP($B56,вспомогат!$B$2:$E$161,4,0)*U$2+U$3</f>
        <v>#VALUE!</v>
      </c>
      <c r="V56" s="97" t="e">
        <f>VLOOKUP($B56,вспомогат!$B$2:$E$161,4,0)*V$2+V$3</f>
        <v>#VALUE!</v>
      </c>
      <c r="W56" s="97" t="e">
        <f>VLOOKUP($B56,вспомогат!$B$2:$E$161,4,0)*W$2+W$3</f>
        <v>#VALUE!</v>
      </c>
      <c r="X56" s="97" t="e">
        <f>VLOOKUP($B56,вспомогат!$B$2:$E$161,4,0)*X$2+X$3</f>
        <v>#VALUE!</v>
      </c>
      <c r="Y56" s="97" t="e">
        <f>VLOOKUP($B56,вспомогат!$B$2:$E$161,4,0)*Y$2+Y$3</f>
        <v>#VALUE!</v>
      </c>
      <c r="Z56" s="97" t="e">
        <f>VLOOKUP($B56,вспомогат!$B$2:$E$161,4,0)*Z$2+Z$3</f>
        <v>#VALUE!</v>
      </c>
    </row>
  </sheetData>
  <mergeCells count="1">
    <mergeCell ref="G1:Z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Z154"/>
  <sheetViews>
    <sheetView topLeftCell="A88" workbookViewId="0">
      <selection activeCell="A116" sqref="A116:XFD116"/>
    </sheetView>
  </sheetViews>
  <sheetFormatPr defaultRowHeight="15"/>
  <cols>
    <col min="2" max="2" width="18.5703125" customWidth="1"/>
    <col min="3" max="3" width="14.85546875" customWidth="1"/>
    <col min="4" max="4" width="15.42578125" customWidth="1"/>
    <col min="7" max="7" width="13.5703125" customWidth="1"/>
  </cols>
  <sheetData>
    <row r="1" spans="2:26" ht="18.75">
      <c r="B1" s="90" t="s">
        <v>198</v>
      </c>
      <c r="C1" s="90" t="s">
        <v>193</v>
      </c>
      <c r="D1" s="91"/>
      <c r="E1" s="91"/>
      <c r="F1" s="91"/>
      <c r="G1" s="157" t="s">
        <v>199</v>
      </c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2:26" ht="51.75">
      <c r="B2" s="85" t="s">
        <v>189</v>
      </c>
      <c r="C2" s="85"/>
      <c r="D2" s="99" t="s">
        <v>190</v>
      </c>
      <c r="E2" s="87" t="s">
        <v>195</v>
      </c>
      <c r="F2" s="87" t="s">
        <v>196</v>
      </c>
      <c r="G2" s="100">
        <v>1</v>
      </c>
      <c r="H2" s="101">
        <v>2</v>
      </c>
      <c r="I2" s="101">
        <v>3</v>
      </c>
      <c r="J2" s="101">
        <v>4</v>
      </c>
      <c r="K2" s="101">
        <v>5</v>
      </c>
      <c r="L2" s="101">
        <v>6</v>
      </c>
      <c r="M2" s="101">
        <v>7</v>
      </c>
      <c r="N2" s="101">
        <v>8</v>
      </c>
      <c r="O2" s="101">
        <v>9</v>
      </c>
      <c r="P2" s="101">
        <v>10</v>
      </c>
      <c r="Q2" s="101">
        <v>11</v>
      </c>
      <c r="R2" s="101">
        <v>12</v>
      </c>
      <c r="S2" s="101">
        <v>13</v>
      </c>
      <c r="T2" s="101">
        <v>14</v>
      </c>
      <c r="U2" s="101">
        <v>15</v>
      </c>
      <c r="V2" s="101">
        <v>16</v>
      </c>
      <c r="W2" s="101">
        <v>17</v>
      </c>
      <c r="X2" s="101">
        <v>18</v>
      </c>
      <c r="Y2" s="101">
        <v>19</v>
      </c>
      <c r="Z2" s="101">
        <v>20</v>
      </c>
    </row>
    <row r="3" spans="2:26">
      <c r="B3" s="88" t="s">
        <v>10</v>
      </c>
      <c r="C3" s="88" t="s">
        <v>11</v>
      </c>
      <c r="D3" s="89" t="s">
        <v>9</v>
      </c>
      <c r="E3" s="94"/>
      <c r="F3" s="95"/>
      <c r="G3" s="96">
        <f>Odessa!G3+MAX(145,('Kiev, Cherkassy'!G$2*вспомогат!$J$10))</f>
        <v>356.6</v>
      </c>
      <c r="H3" s="96">
        <f>Odessa!H3+MAX(145,('Kiev, Cherkassy'!H$2*вспомогат!$J$10))</f>
        <v>525.20000000000005</v>
      </c>
      <c r="I3" s="96">
        <f>Odessa!I3+MAX(145,('Kiev, Cherkassy'!I$2*вспомогат!$J$10))</f>
        <v>693.8</v>
      </c>
      <c r="J3" s="96">
        <f>Odessa!J3+MAX(145,('Kiev, Cherkassy'!J$2*вспомогат!$J$10))</f>
        <v>862.4</v>
      </c>
      <c r="K3" s="96">
        <f>Odessa!K3+MAX(145,('Kiev, Cherkassy'!K$2*вспомогат!$J$10))</f>
        <v>981</v>
      </c>
      <c r="L3" s="96">
        <f>Odessa!L3+MAX(145,('Kiev, Cherkassy'!L$2*вспомогат!$J$10))</f>
        <v>1149.5999999999999</v>
      </c>
      <c r="M3" s="96">
        <f>Odessa!M3+MAX(145,('Kiev, Cherkassy'!M$2*вспомогат!$J$10))</f>
        <v>1318.1999999999998</v>
      </c>
      <c r="N3" s="96">
        <f>Odessa!N3+MAX(145,('Kiev, Cherkassy'!N$2*вспомогат!$J$10))</f>
        <v>1486.8</v>
      </c>
      <c r="O3" s="96">
        <f>Odessa!O3+MAX(145,('Kiev, Cherkassy'!O$2*вспомогат!$J$10))</f>
        <v>1655.4</v>
      </c>
      <c r="P3" s="96">
        <f>Odessa!P3+MAX(145,('Kiev, Cherkassy'!P$2*вспомогат!$J$10))</f>
        <v>1824</v>
      </c>
      <c r="Q3" s="96">
        <f>Odessa!Q3+MAX(145,('Kiev, Cherkassy'!Q$2*вспомогат!$J$10))</f>
        <v>1942.6</v>
      </c>
      <c r="R3" s="96">
        <f>Odessa!R3+MAX(145,('Kiev, Cherkassy'!R$2*вспомогат!$J$10))</f>
        <v>2122.1999999999998</v>
      </c>
      <c r="S3" s="96">
        <f>Odessa!S3+MAX(145,('Kiev, Cherkassy'!S$2*вспомогат!$J$10))</f>
        <v>2303.8000000000002</v>
      </c>
      <c r="T3" s="96">
        <f>Odessa!T3+MAX(145,('Kiev, Cherkassy'!T$2*вспомогат!$J$10))</f>
        <v>2485.3999999999996</v>
      </c>
      <c r="U3" s="96">
        <f>Odessa!U3+MAX(145,('Kiev, Cherkassy'!U$2*вспомогат!$J$10))</f>
        <v>2667</v>
      </c>
      <c r="V3" s="96">
        <f>Odessa!V3+MAX(145,('Kiev, Cherkassy'!V$2*вспомогат!$J$10))</f>
        <v>2848.6</v>
      </c>
      <c r="W3" s="96">
        <f>Odessa!W3+MAX(145,('Kiev, Cherkassy'!W$2*вспомогат!$J$10))</f>
        <v>3030.2</v>
      </c>
      <c r="X3" s="96">
        <f>Odessa!X3+MAX(145,('Kiev, Cherkassy'!X$2*вспомогат!$J$10))</f>
        <v>3211.8</v>
      </c>
      <c r="Y3" s="96">
        <f>Odessa!Y3+MAX(145,('Kiev, Cherkassy'!Y$2*вспомогат!$J$10))</f>
        <v>3393.3999999999996</v>
      </c>
      <c r="Z3" s="96">
        <f>Odessa!Z3+MAX(145,('Kiev, Cherkassy'!Z$2*вспомогат!$J$10))</f>
        <v>3575</v>
      </c>
    </row>
    <row r="4" spans="2:26">
      <c r="B4" s="88" t="s">
        <v>12</v>
      </c>
      <c r="C4" s="88" t="s">
        <v>11</v>
      </c>
      <c r="D4" s="89" t="s">
        <v>13</v>
      </c>
      <c r="E4" s="94"/>
      <c r="F4" s="95"/>
      <c r="G4" s="96">
        <f>Odessa!G4+MAX(145,('Kiev, Cherkassy'!G$2*вспомогат!$J$10))</f>
        <v>307.5090909090909</v>
      </c>
      <c r="H4" s="96">
        <f>Odessa!H4+MAX(145,('Kiev, Cherkassy'!H$2*вспомогат!$J$10))</f>
        <v>427.0181818181818</v>
      </c>
      <c r="I4" s="96">
        <f>Odessa!I4+MAX(145,('Kiev, Cherkassy'!I$2*вспомогат!$J$10))</f>
        <v>546.5272727272727</v>
      </c>
      <c r="J4" s="96">
        <f>Odessa!J4+MAX(145,('Kiev, Cherkassy'!J$2*вспомогат!$J$10))</f>
        <v>666.0363636363636</v>
      </c>
      <c r="K4" s="96">
        <f>Odessa!K4+MAX(145,('Kiev, Cherkassy'!K$2*вспомогат!$J$10))</f>
        <v>735.5454545454545</v>
      </c>
      <c r="L4" s="96">
        <f>Odessa!L4+MAX(145,('Kiev, Cherkassy'!L$2*вспомогат!$J$10))</f>
        <v>855.0545454545454</v>
      </c>
      <c r="M4" s="96">
        <f>Odessa!M4+MAX(145,('Kiev, Cherkassy'!M$2*вспомогат!$J$10))</f>
        <v>974.56363636363631</v>
      </c>
      <c r="N4" s="96">
        <f>Odessa!N4+MAX(145,('Kiev, Cherkassy'!N$2*вспомогат!$J$10))</f>
        <v>1094.0727272727272</v>
      </c>
      <c r="O4" s="96">
        <f>Odessa!O4+MAX(145,('Kiev, Cherkassy'!O$2*вспомогат!$J$10))</f>
        <v>1213.5818181818181</v>
      </c>
      <c r="P4" s="96">
        <f>Odessa!P4+MAX(145,('Kiev, Cherkassy'!P$2*вспомогат!$J$10))</f>
        <v>1333.090909090909</v>
      </c>
      <c r="Q4" s="96">
        <f>Odessa!Q4+MAX(145,('Kiev, Cherkassy'!Q$2*вспомогат!$J$10))</f>
        <v>1402.6</v>
      </c>
      <c r="R4" s="96">
        <f>Odessa!R4+MAX(145,('Kiev, Cherkassy'!R$2*вспомогат!$J$10))</f>
        <v>1533.1090909090908</v>
      </c>
      <c r="S4" s="96">
        <f>Odessa!S4+MAX(145,('Kiev, Cherkassy'!S$2*вспомогат!$J$10))</f>
        <v>1665.6181818181817</v>
      </c>
      <c r="T4" s="96">
        <f>Odessa!T4+MAX(145,('Kiev, Cherkassy'!T$2*вспомогат!$J$10))</f>
        <v>1798.1272727272726</v>
      </c>
      <c r="U4" s="96">
        <f>Odessa!U4+MAX(145,('Kiev, Cherkassy'!U$2*вспомогат!$J$10))</f>
        <v>1930.6363636363635</v>
      </c>
      <c r="V4" s="96">
        <f>Odessa!V4+MAX(145,('Kiev, Cherkassy'!V$2*вспомогат!$J$10))</f>
        <v>2063.1454545454544</v>
      </c>
      <c r="W4" s="96">
        <f>Odessa!W4+MAX(145,('Kiev, Cherkassy'!W$2*вспомогат!$J$10))</f>
        <v>2195.6545454545453</v>
      </c>
      <c r="X4" s="96">
        <f>Odessa!X4+MAX(145,('Kiev, Cherkassy'!X$2*вспомогат!$J$10))</f>
        <v>2328.1636363636362</v>
      </c>
      <c r="Y4" s="96">
        <f>Odessa!Y4+MAX(145,('Kiev, Cherkassy'!Y$2*вспомогат!$J$10))</f>
        <v>2460.6727272727271</v>
      </c>
      <c r="Z4" s="96">
        <f>Odessa!Z4+MAX(145,('Kiev, Cherkassy'!Z$2*вспомогат!$J$10))</f>
        <v>2593.181818181818</v>
      </c>
    </row>
    <row r="5" spans="2:26">
      <c r="B5" s="88" t="s">
        <v>14</v>
      </c>
      <c r="C5" s="88" t="s">
        <v>11</v>
      </c>
      <c r="D5" s="89" t="s">
        <v>13</v>
      </c>
      <c r="E5" s="94"/>
      <c r="F5" s="95"/>
      <c r="G5" s="96">
        <f>Odessa!G5+MAX(145,('Kiev, Cherkassy'!G$2*вспомогат!$J$10))</f>
        <v>332.5090909090909</v>
      </c>
      <c r="H5" s="96">
        <f>Odessa!H5+MAX(145,('Kiev, Cherkassy'!H$2*вспомогат!$J$10))</f>
        <v>477.0181818181818</v>
      </c>
      <c r="I5" s="96">
        <f>Odessa!I5+MAX(145,('Kiev, Cherkassy'!I$2*вспомогат!$J$10))</f>
        <v>621.5272727272727</v>
      </c>
      <c r="J5" s="96">
        <f>Odessa!J5+MAX(145,('Kiev, Cherkassy'!J$2*вспомогат!$J$10))</f>
        <v>766.0363636363636</v>
      </c>
      <c r="K5" s="96">
        <f>Odessa!K5+MAX(145,('Kiev, Cherkassy'!K$2*вспомогат!$J$10))</f>
        <v>860.5454545454545</v>
      </c>
      <c r="L5" s="96">
        <f>Odessa!L5+MAX(145,('Kiev, Cherkassy'!L$2*вспомогат!$J$10))</f>
        <v>1005.0545454545454</v>
      </c>
      <c r="M5" s="96">
        <f>Odessa!M5+MAX(145,('Kiev, Cherkassy'!M$2*вспомогат!$J$10))</f>
        <v>1149.5636363636363</v>
      </c>
      <c r="N5" s="96">
        <f>Odessa!N5+MAX(145,('Kiev, Cherkassy'!N$2*вспомогат!$J$10))</f>
        <v>1294.0727272727272</v>
      </c>
      <c r="O5" s="96">
        <f>Odessa!O5+MAX(145,('Kiev, Cherkassy'!O$2*вспомогат!$J$10))</f>
        <v>1438.5818181818181</v>
      </c>
      <c r="P5" s="96">
        <f>Odessa!P5+MAX(145,('Kiev, Cherkassy'!P$2*вспомогат!$J$10))</f>
        <v>1583.090909090909</v>
      </c>
      <c r="Q5" s="96">
        <f>Odessa!Q5+MAX(145,('Kiev, Cherkassy'!Q$2*вспомогат!$J$10))</f>
        <v>1677.6</v>
      </c>
      <c r="R5" s="96">
        <f>Odessa!R5+MAX(145,('Kiev, Cherkassy'!R$2*вспомогат!$J$10))</f>
        <v>1833.1090909090908</v>
      </c>
      <c r="S5" s="96">
        <f>Odessa!S5+MAX(145,('Kiev, Cherkassy'!S$2*вспомогат!$J$10))</f>
        <v>1990.6181818181817</v>
      </c>
      <c r="T5" s="96">
        <f>Odessa!T5+MAX(145,('Kiev, Cherkassy'!T$2*вспомогат!$J$10))</f>
        <v>2148.1272727272726</v>
      </c>
      <c r="U5" s="96">
        <f>Odessa!U5+MAX(145,('Kiev, Cherkassy'!U$2*вспомогат!$J$10))</f>
        <v>2305.6363636363635</v>
      </c>
      <c r="V5" s="96">
        <f>Odessa!V5+MAX(145,('Kiev, Cherkassy'!V$2*вспомогат!$J$10))</f>
        <v>2463.1454545454544</v>
      </c>
      <c r="W5" s="96">
        <f>Odessa!W5+MAX(145,('Kiev, Cherkassy'!W$2*вспомогат!$J$10))</f>
        <v>2620.6545454545453</v>
      </c>
      <c r="X5" s="96">
        <f>Odessa!X5+MAX(145,('Kiev, Cherkassy'!X$2*вспомогат!$J$10))</f>
        <v>2778.1636363636362</v>
      </c>
      <c r="Y5" s="96">
        <f>Odessa!Y5+MAX(145,('Kiev, Cherkassy'!Y$2*вспомогат!$J$10))</f>
        <v>2935.6727272727271</v>
      </c>
      <c r="Z5" s="96">
        <f>Odessa!Z5+MAX(145,('Kiev, Cherkassy'!Z$2*вспомогат!$J$10))</f>
        <v>3093.181818181818</v>
      </c>
    </row>
    <row r="6" spans="2:26">
      <c r="B6" s="88" t="s">
        <v>15</v>
      </c>
      <c r="C6" s="88" t="s">
        <v>11</v>
      </c>
      <c r="D6" s="89" t="s">
        <v>13</v>
      </c>
      <c r="E6" s="94"/>
      <c r="F6" s="95"/>
      <c r="G6" s="96">
        <f>Odessa!G6+MAX(145,('Kiev, Cherkassy'!G$2*вспомогат!$J$10))</f>
        <v>307.5090909090909</v>
      </c>
      <c r="H6" s="96">
        <f>Odessa!H6+MAX(145,('Kiev, Cherkassy'!H$2*вспомогат!$J$10))</f>
        <v>427.0181818181818</v>
      </c>
      <c r="I6" s="96">
        <f>Odessa!I6+MAX(145,('Kiev, Cherkassy'!I$2*вспомогат!$J$10))</f>
        <v>546.5272727272727</v>
      </c>
      <c r="J6" s="96">
        <f>Odessa!J6+MAX(145,('Kiev, Cherkassy'!J$2*вспомогат!$J$10))</f>
        <v>666.0363636363636</v>
      </c>
      <c r="K6" s="96">
        <f>Odessa!K6+MAX(145,('Kiev, Cherkassy'!K$2*вспомогат!$J$10))</f>
        <v>735.5454545454545</v>
      </c>
      <c r="L6" s="96">
        <f>Odessa!L6+MAX(145,('Kiev, Cherkassy'!L$2*вспомогат!$J$10))</f>
        <v>855.0545454545454</v>
      </c>
      <c r="M6" s="96">
        <f>Odessa!M6+MAX(145,('Kiev, Cherkassy'!M$2*вспомогат!$J$10))</f>
        <v>974.56363636363631</v>
      </c>
      <c r="N6" s="96">
        <f>Odessa!N6+MAX(145,('Kiev, Cherkassy'!N$2*вспомогат!$J$10))</f>
        <v>1094.0727272727272</v>
      </c>
      <c r="O6" s="96">
        <f>Odessa!O6+MAX(145,('Kiev, Cherkassy'!O$2*вспомогат!$J$10))</f>
        <v>1213.5818181818181</v>
      </c>
      <c r="P6" s="96">
        <f>Odessa!P6+MAX(145,('Kiev, Cherkassy'!P$2*вспомогат!$J$10))</f>
        <v>1333.090909090909</v>
      </c>
      <c r="Q6" s="96">
        <f>Odessa!Q6+MAX(145,('Kiev, Cherkassy'!Q$2*вспомогат!$J$10))</f>
        <v>1402.6</v>
      </c>
      <c r="R6" s="96">
        <f>Odessa!R6+MAX(145,('Kiev, Cherkassy'!R$2*вспомогат!$J$10))</f>
        <v>1533.1090909090908</v>
      </c>
      <c r="S6" s="96">
        <f>Odessa!S6+MAX(145,('Kiev, Cherkassy'!S$2*вспомогат!$J$10))</f>
        <v>1665.6181818181817</v>
      </c>
      <c r="T6" s="96">
        <f>Odessa!T6+MAX(145,('Kiev, Cherkassy'!T$2*вспомогат!$J$10))</f>
        <v>1798.1272727272726</v>
      </c>
      <c r="U6" s="96">
        <f>Odessa!U6+MAX(145,('Kiev, Cherkassy'!U$2*вспомогат!$J$10))</f>
        <v>1930.6363636363635</v>
      </c>
      <c r="V6" s="96">
        <f>Odessa!V6+MAX(145,('Kiev, Cherkassy'!V$2*вспомогат!$J$10))</f>
        <v>2063.1454545454544</v>
      </c>
      <c r="W6" s="96">
        <f>Odessa!W6+MAX(145,('Kiev, Cherkassy'!W$2*вспомогат!$J$10))</f>
        <v>2195.6545454545453</v>
      </c>
      <c r="X6" s="96">
        <f>Odessa!X6+MAX(145,('Kiev, Cherkassy'!X$2*вспомогат!$J$10))</f>
        <v>2328.1636363636362</v>
      </c>
      <c r="Y6" s="96">
        <f>Odessa!Y6+MAX(145,('Kiev, Cherkassy'!Y$2*вспомогат!$J$10))</f>
        <v>2460.6727272727271</v>
      </c>
      <c r="Z6" s="96">
        <f>Odessa!Z6+MAX(145,('Kiev, Cherkassy'!Z$2*вспомогат!$J$10))</f>
        <v>2593.181818181818</v>
      </c>
    </row>
    <row r="7" spans="2:26">
      <c r="B7" s="88" t="s">
        <v>16</v>
      </c>
      <c r="C7" s="88" t="s">
        <v>11</v>
      </c>
      <c r="D7" s="89" t="s">
        <v>13</v>
      </c>
      <c r="E7" s="94"/>
      <c r="F7" s="95"/>
      <c r="G7" s="96">
        <f>Odessa!G7+MAX(145,('Kiev, Cherkassy'!G$2*вспомогат!$J$10))</f>
        <v>307.5090909090909</v>
      </c>
      <c r="H7" s="96">
        <f>Odessa!H7+MAX(145,('Kiev, Cherkassy'!H$2*вспомогат!$J$10))</f>
        <v>427.0181818181818</v>
      </c>
      <c r="I7" s="96">
        <f>Odessa!I7+MAX(145,('Kiev, Cherkassy'!I$2*вспомогат!$J$10))</f>
        <v>546.5272727272727</v>
      </c>
      <c r="J7" s="96">
        <f>Odessa!J7+MAX(145,('Kiev, Cherkassy'!J$2*вспомогат!$J$10))</f>
        <v>666.0363636363636</v>
      </c>
      <c r="K7" s="96">
        <f>Odessa!K7+MAX(145,('Kiev, Cherkassy'!K$2*вспомогат!$J$10))</f>
        <v>735.5454545454545</v>
      </c>
      <c r="L7" s="96">
        <f>Odessa!L7+MAX(145,('Kiev, Cherkassy'!L$2*вспомогат!$J$10))</f>
        <v>855.0545454545454</v>
      </c>
      <c r="M7" s="96">
        <f>Odessa!M7+MAX(145,('Kiev, Cherkassy'!M$2*вспомогат!$J$10))</f>
        <v>974.56363636363631</v>
      </c>
      <c r="N7" s="96">
        <f>Odessa!N7+MAX(145,('Kiev, Cherkassy'!N$2*вспомогат!$J$10))</f>
        <v>1094.0727272727272</v>
      </c>
      <c r="O7" s="96">
        <f>Odessa!O7+MAX(145,('Kiev, Cherkassy'!O$2*вспомогат!$J$10))</f>
        <v>1213.5818181818181</v>
      </c>
      <c r="P7" s="96">
        <f>Odessa!P7+MAX(145,('Kiev, Cherkassy'!P$2*вспомогат!$J$10))</f>
        <v>1333.090909090909</v>
      </c>
      <c r="Q7" s="96">
        <f>Odessa!Q7+MAX(145,('Kiev, Cherkassy'!Q$2*вспомогат!$J$10))</f>
        <v>1402.6</v>
      </c>
      <c r="R7" s="96">
        <f>Odessa!R7+MAX(145,('Kiev, Cherkassy'!R$2*вспомогат!$J$10))</f>
        <v>1533.1090909090908</v>
      </c>
      <c r="S7" s="96">
        <f>Odessa!S7+MAX(145,('Kiev, Cherkassy'!S$2*вспомогат!$J$10))</f>
        <v>1665.6181818181817</v>
      </c>
      <c r="T7" s="96">
        <f>Odessa!T7+MAX(145,('Kiev, Cherkassy'!T$2*вспомогат!$J$10))</f>
        <v>1798.1272727272726</v>
      </c>
      <c r="U7" s="96">
        <f>Odessa!U7+MAX(145,('Kiev, Cherkassy'!U$2*вспомогат!$J$10))</f>
        <v>1930.6363636363635</v>
      </c>
      <c r="V7" s="96">
        <f>Odessa!V7+MAX(145,('Kiev, Cherkassy'!V$2*вспомогат!$J$10))</f>
        <v>2063.1454545454544</v>
      </c>
      <c r="W7" s="96">
        <f>Odessa!W7+MAX(145,('Kiev, Cherkassy'!W$2*вспомогат!$J$10))</f>
        <v>2195.6545454545453</v>
      </c>
      <c r="X7" s="96">
        <f>Odessa!X7+MAX(145,('Kiev, Cherkassy'!X$2*вспомогат!$J$10))</f>
        <v>2328.1636363636362</v>
      </c>
      <c r="Y7" s="96">
        <f>Odessa!Y7+MAX(145,('Kiev, Cherkassy'!Y$2*вспомогат!$J$10))</f>
        <v>2460.6727272727271</v>
      </c>
      <c r="Z7" s="96">
        <f>Odessa!Z7+MAX(145,('Kiev, Cherkassy'!Z$2*вспомогат!$J$10))</f>
        <v>2593.181818181818</v>
      </c>
    </row>
    <row r="8" spans="2:26">
      <c r="B8" s="88" t="s">
        <v>17</v>
      </c>
      <c r="C8" s="88" t="s">
        <v>18</v>
      </c>
      <c r="D8" s="89" t="s">
        <v>9</v>
      </c>
      <c r="E8" s="94"/>
      <c r="F8" s="95"/>
      <c r="G8" s="96">
        <f>Odessa!G8+MAX(145,('Kiev, Cherkassy'!G$2*вспомогат!$J$10))</f>
        <v>318.60000000000002</v>
      </c>
      <c r="H8" s="96">
        <f>Odessa!H8+MAX(145,('Kiev, Cherkassy'!H$2*вспомогат!$J$10))</f>
        <v>449.2</v>
      </c>
      <c r="I8" s="96">
        <f>Odessa!I8+MAX(145,('Kiev, Cherkassy'!I$2*вспомогат!$J$10))</f>
        <v>579.79999999999995</v>
      </c>
      <c r="J8" s="96">
        <f>Odessa!J8+MAX(145,('Kiev, Cherkassy'!J$2*вспомогат!$J$10))</f>
        <v>710.4</v>
      </c>
      <c r="K8" s="96">
        <f>Odessa!K8+MAX(145,('Kiev, Cherkassy'!K$2*вспомогат!$J$10))</f>
        <v>791</v>
      </c>
      <c r="L8" s="96">
        <f>Odessa!L8+MAX(145,('Kiev, Cherkassy'!L$2*вспомогат!$J$10))</f>
        <v>921.59999999999991</v>
      </c>
      <c r="M8" s="96">
        <f>Odessa!M8+MAX(145,('Kiev, Cherkassy'!M$2*вспомогат!$J$10))</f>
        <v>1052.1999999999998</v>
      </c>
      <c r="N8" s="96">
        <f>Odessa!N8+MAX(145,('Kiev, Cherkassy'!N$2*вспомогат!$J$10))</f>
        <v>1182.8</v>
      </c>
      <c r="O8" s="96">
        <f>Odessa!O8+MAX(145,('Kiev, Cherkassy'!O$2*вспомогат!$J$10))</f>
        <v>1313.4</v>
      </c>
      <c r="P8" s="96">
        <f>Odessa!P8+MAX(145,('Kiev, Cherkassy'!P$2*вспомогат!$J$10))</f>
        <v>1444</v>
      </c>
      <c r="Q8" s="96">
        <f>Odessa!Q8+MAX(145,('Kiev, Cherkassy'!Q$2*вспомогат!$J$10))</f>
        <v>1524.6</v>
      </c>
      <c r="R8" s="96">
        <f>Odessa!R8+MAX(145,('Kiev, Cherkassy'!R$2*вспомогат!$J$10))</f>
        <v>1666.1999999999998</v>
      </c>
      <c r="S8" s="96">
        <f>Odessa!S8+MAX(145,('Kiev, Cherkassy'!S$2*вспомогат!$J$10))</f>
        <v>1809.8</v>
      </c>
      <c r="T8" s="96">
        <f>Odessa!T8+MAX(145,('Kiev, Cherkassy'!T$2*вспомогат!$J$10))</f>
        <v>1953.3999999999999</v>
      </c>
      <c r="U8" s="96">
        <f>Odessa!U8+MAX(145,('Kiev, Cherkassy'!U$2*вспомогат!$J$10))</f>
        <v>2097</v>
      </c>
      <c r="V8" s="96">
        <f>Odessa!V8+MAX(145,('Kiev, Cherkassy'!V$2*вспомогат!$J$10))</f>
        <v>2240.6</v>
      </c>
      <c r="W8" s="96">
        <f>Odessa!W8+MAX(145,('Kiev, Cherkassy'!W$2*вспомогат!$J$10))</f>
        <v>2384.1999999999998</v>
      </c>
      <c r="X8" s="96">
        <f>Odessa!X8+MAX(145,('Kiev, Cherkassy'!X$2*вспомогат!$J$10))</f>
        <v>2527.8000000000002</v>
      </c>
      <c r="Y8" s="96">
        <f>Odessa!Y8+MAX(145,('Kiev, Cherkassy'!Y$2*вспомогат!$J$10))</f>
        <v>2671.3999999999996</v>
      </c>
      <c r="Z8" s="96">
        <f>Odessa!Z8+MAX(145,('Kiev, Cherkassy'!Z$2*вспомогат!$J$10))</f>
        <v>2815</v>
      </c>
    </row>
    <row r="9" spans="2:26">
      <c r="B9" s="88" t="s">
        <v>19</v>
      </c>
      <c r="C9" s="88" t="s">
        <v>20</v>
      </c>
      <c r="D9" s="89" t="s">
        <v>9</v>
      </c>
      <c r="E9" s="94"/>
      <c r="F9" s="95"/>
      <c r="G9" s="96">
        <f>Odessa!G9+MAX(145,('Kiev, Cherkassy'!G$2*вспомогат!$J$10))</f>
        <v>328.6</v>
      </c>
      <c r="H9" s="96">
        <f>Odessa!H9+MAX(145,('Kiev, Cherkassy'!H$2*вспомогат!$J$10))</f>
        <v>469.2</v>
      </c>
      <c r="I9" s="96">
        <f>Odessa!I9+MAX(145,('Kiev, Cherkassy'!I$2*вспомогат!$J$10))</f>
        <v>609.79999999999995</v>
      </c>
      <c r="J9" s="96">
        <f>Odessa!J9+MAX(145,('Kiev, Cherkassy'!J$2*вспомогат!$J$10))</f>
        <v>750.4</v>
      </c>
      <c r="K9" s="96">
        <f>Odessa!K9+MAX(145,('Kiev, Cherkassy'!K$2*вспомогат!$J$10))</f>
        <v>841</v>
      </c>
      <c r="L9" s="96">
        <f>Odessa!L9+MAX(145,('Kiev, Cherkassy'!L$2*вспомогат!$J$10))</f>
        <v>981.59999999999991</v>
      </c>
      <c r="M9" s="96">
        <f>Odessa!M9+MAX(145,('Kiev, Cherkassy'!M$2*вспомогат!$J$10))</f>
        <v>1122.1999999999998</v>
      </c>
      <c r="N9" s="96">
        <f>Odessa!N9+MAX(145,('Kiev, Cherkassy'!N$2*вспомогат!$J$10))</f>
        <v>1262.8</v>
      </c>
      <c r="O9" s="96">
        <f>Odessa!O9+MAX(145,('Kiev, Cherkassy'!O$2*вспомогат!$J$10))</f>
        <v>1403.4</v>
      </c>
      <c r="P9" s="96">
        <f>Odessa!P9+MAX(145,('Kiev, Cherkassy'!P$2*вспомогат!$J$10))</f>
        <v>1544</v>
      </c>
      <c r="Q9" s="96">
        <f>Odessa!Q9+MAX(145,('Kiev, Cherkassy'!Q$2*вспомогат!$J$10))</f>
        <v>1634.6</v>
      </c>
      <c r="R9" s="96">
        <f>Odessa!R9+MAX(145,('Kiev, Cherkassy'!R$2*вспомогат!$J$10))</f>
        <v>1786.1999999999998</v>
      </c>
      <c r="S9" s="96">
        <f>Odessa!S9+MAX(145,('Kiev, Cherkassy'!S$2*вспомогат!$J$10))</f>
        <v>1939.8</v>
      </c>
      <c r="T9" s="96">
        <f>Odessa!T9+MAX(145,('Kiev, Cherkassy'!T$2*вспомогат!$J$10))</f>
        <v>2093.3999999999996</v>
      </c>
      <c r="U9" s="96">
        <f>Odessa!U9+MAX(145,('Kiev, Cherkassy'!U$2*вспомогат!$J$10))</f>
        <v>2247</v>
      </c>
      <c r="V9" s="96">
        <f>Odessa!V9+MAX(145,('Kiev, Cherkassy'!V$2*вспомогат!$J$10))</f>
        <v>2400.6</v>
      </c>
      <c r="W9" s="96">
        <f>Odessa!W9+MAX(145,('Kiev, Cherkassy'!W$2*вспомогат!$J$10))</f>
        <v>2554.1999999999998</v>
      </c>
      <c r="X9" s="96">
        <f>Odessa!X9+MAX(145,('Kiev, Cherkassy'!X$2*вспомогат!$J$10))</f>
        <v>2707.8</v>
      </c>
      <c r="Y9" s="96">
        <f>Odessa!Y9+MAX(145,('Kiev, Cherkassy'!Y$2*вспомогат!$J$10))</f>
        <v>2861.3999999999996</v>
      </c>
      <c r="Z9" s="96">
        <f>Odessa!Z9+MAX(145,('Kiev, Cherkassy'!Z$2*вспомогат!$J$10))</f>
        <v>3015</v>
      </c>
    </row>
    <row r="10" spans="2:26">
      <c r="B10" s="88" t="s">
        <v>21</v>
      </c>
      <c r="C10" s="88" t="s">
        <v>22</v>
      </c>
      <c r="D10" s="89" t="s">
        <v>13</v>
      </c>
      <c r="E10" s="94"/>
      <c r="F10" s="95"/>
      <c r="G10" s="96">
        <f>Odessa!G10+MAX(145,('Kiev, Cherkassy'!G$2*вспомогат!$J$10))</f>
        <v>420.5090909090909</v>
      </c>
      <c r="H10" s="96">
        <f>Odessa!H10+MAX(145,('Kiev, Cherkassy'!H$2*вспомогат!$J$10))</f>
        <v>653.0181818181818</v>
      </c>
      <c r="I10" s="96">
        <f>Odessa!I10+MAX(145,('Kiev, Cherkassy'!I$2*вспомогат!$J$10))</f>
        <v>885.5272727272727</v>
      </c>
      <c r="J10" s="96">
        <f>Odessa!J10+MAX(145,('Kiev, Cherkassy'!J$2*вспомогат!$J$10))</f>
        <v>1118.0363636363636</v>
      </c>
      <c r="K10" s="96">
        <f>Odessa!K10+MAX(145,('Kiev, Cherkassy'!K$2*вспомогат!$J$10))</f>
        <v>1300.5454545454545</v>
      </c>
      <c r="L10" s="96">
        <f>Odessa!L10+MAX(145,('Kiev, Cherkassy'!L$2*вспомогат!$J$10))</f>
        <v>1533.0545454545454</v>
      </c>
      <c r="M10" s="96">
        <f>Odessa!M10+MAX(145,('Kiev, Cherkassy'!M$2*вспомогат!$J$10))</f>
        <v>1765.5636363636363</v>
      </c>
      <c r="N10" s="96">
        <f>Odessa!N10+MAX(145,('Kiev, Cherkassy'!N$2*вспомогат!$J$10))</f>
        <v>1998.0727272727272</v>
      </c>
      <c r="O10" s="96">
        <f>Odessa!O10+MAX(145,('Kiev, Cherkassy'!O$2*вспомогат!$J$10))</f>
        <v>2230.5818181818181</v>
      </c>
      <c r="P10" s="96">
        <f>Odessa!P10+MAX(145,('Kiev, Cherkassy'!P$2*вспомогат!$J$10))</f>
        <v>2463.090909090909</v>
      </c>
      <c r="Q10" s="96">
        <f>Odessa!Q10+MAX(145,('Kiev, Cherkassy'!Q$2*вспомогат!$J$10))</f>
        <v>2645.6</v>
      </c>
      <c r="R10" s="96">
        <f>Odessa!R10+MAX(145,('Kiev, Cherkassy'!R$2*вспомогат!$J$10))</f>
        <v>2889.1090909090908</v>
      </c>
      <c r="S10" s="96">
        <f>Odessa!S10+MAX(145,('Kiev, Cherkassy'!S$2*вспомогат!$J$10))</f>
        <v>3134.6181818181817</v>
      </c>
      <c r="T10" s="96">
        <f>Odessa!T10+MAX(145,('Kiev, Cherkassy'!T$2*вспомогат!$J$10))</f>
        <v>3380.1272727272726</v>
      </c>
      <c r="U10" s="96">
        <f>Odessa!U10+MAX(145,('Kiev, Cherkassy'!U$2*вспомогат!$J$10))</f>
        <v>3625.6363636363635</v>
      </c>
      <c r="V10" s="96">
        <f>Odessa!V10+MAX(145,('Kiev, Cherkassy'!V$2*вспомогат!$J$10))</f>
        <v>3871.1454545454544</v>
      </c>
      <c r="W10" s="96">
        <f>Odessa!W10+MAX(145,('Kiev, Cherkassy'!W$2*вспомогат!$J$10))</f>
        <v>4116.6545454545449</v>
      </c>
      <c r="X10" s="96">
        <f>Odessa!X10+MAX(145,('Kiev, Cherkassy'!X$2*вспомогат!$J$10))</f>
        <v>4362.1636363636362</v>
      </c>
      <c r="Y10" s="96">
        <f>Odessa!Y10+MAX(145,('Kiev, Cherkassy'!Y$2*вспомогат!$J$10))</f>
        <v>4607.6727272727276</v>
      </c>
      <c r="Z10" s="96">
        <f>Odessa!Z10+MAX(145,('Kiev, Cherkassy'!Z$2*вспомогат!$J$10))</f>
        <v>4853.181818181818</v>
      </c>
    </row>
    <row r="11" spans="2:26">
      <c r="B11" s="88" t="s">
        <v>23</v>
      </c>
      <c r="C11" s="88" t="s">
        <v>24</v>
      </c>
      <c r="D11" s="89" t="s">
        <v>13</v>
      </c>
      <c r="E11" s="94"/>
      <c r="F11" s="95"/>
      <c r="G11" s="96">
        <f>Odessa!G11+MAX(145,('Kiev, Cherkassy'!G$2*вспомогат!$J$10))</f>
        <v>280.5090909090909</v>
      </c>
      <c r="H11" s="96">
        <f>Odessa!H11+MAX(145,('Kiev, Cherkassy'!H$2*вспомогат!$J$10))</f>
        <v>373.0181818181818</v>
      </c>
      <c r="I11" s="96">
        <f>Odessa!I11+MAX(145,('Kiev, Cherkassy'!I$2*вспомогат!$J$10))</f>
        <v>465.5272727272727</v>
      </c>
      <c r="J11" s="96">
        <f>Odessa!J11+MAX(145,('Kiev, Cherkassy'!J$2*вспомогат!$J$10))</f>
        <v>558.0363636363636</v>
      </c>
      <c r="K11" s="96">
        <f>Odessa!K11+MAX(145,('Kiev, Cherkassy'!K$2*вспомогат!$J$10))</f>
        <v>600.5454545454545</v>
      </c>
      <c r="L11" s="96">
        <f>Odessa!L11+MAX(145,('Kiev, Cherkassy'!L$2*вспомогат!$J$10))</f>
        <v>693.0545454545454</v>
      </c>
      <c r="M11" s="96">
        <f>Odessa!M11+MAX(145,('Kiev, Cherkassy'!M$2*вспомогат!$J$10))</f>
        <v>785.56363636363631</v>
      </c>
      <c r="N11" s="96">
        <f>Odessa!N11+MAX(145,('Kiev, Cherkassy'!N$2*вспомогат!$J$10))</f>
        <v>878.07272727272721</v>
      </c>
      <c r="O11" s="96">
        <f>Odessa!O11+MAX(145,('Kiev, Cherkassy'!O$2*вспомогат!$J$10))</f>
        <v>970.58181818181811</v>
      </c>
      <c r="P11" s="96">
        <f>Odessa!P11+MAX(145,('Kiev, Cherkassy'!P$2*вспомогат!$J$10))</f>
        <v>1063.090909090909</v>
      </c>
      <c r="Q11" s="96">
        <f>Odessa!Q11+MAX(145,('Kiev, Cherkassy'!Q$2*вспомогат!$J$10))</f>
        <v>1105.5999999999999</v>
      </c>
      <c r="R11" s="96">
        <f>Odessa!R11+MAX(145,('Kiev, Cherkassy'!R$2*вспомогат!$J$10))</f>
        <v>1209.1090909090908</v>
      </c>
      <c r="S11" s="96">
        <f>Odessa!S11+MAX(145,('Kiev, Cherkassy'!S$2*вспомогат!$J$10))</f>
        <v>1314.6181818181817</v>
      </c>
      <c r="T11" s="96">
        <f>Odessa!T11+MAX(145,('Kiev, Cherkassy'!T$2*вспомогат!$J$10))</f>
        <v>1420.1272727272726</v>
      </c>
      <c r="U11" s="96">
        <f>Odessa!U11+MAX(145,('Kiev, Cherkassy'!U$2*вспомогат!$J$10))</f>
        <v>1525.6363636363635</v>
      </c>
      <c r="V11" s="96">
        <f>Odessa!V11+MAX(145,('Kiev, Cherkassy'!V$2*вспомогат!$J$10))</f>
        <v>1631.1454545454544</v>
      </c>
      <c r="W11" s="96">
        <f>Odessa!W11+MAX(145,('Kiev, Cherkassy'!W$2*вспомогат!$J$10))</f>
        <v>1736.6545454545453</v>
      </c>
      <c r="X11" s="96">
        <f>Odessa!X11+MAX(145,('Kiev, Cherkassy'!X$2*вспомогат!$J$10))</f>
        <v>1842.1636363636362</v>
      </c>
      <c r="Y11" s="96">
        <f>Odessa!Y11+MAX(145,('Kiev, Cherkassy'!Y$2*вспомогат!$J$10))</f>
        <v>1947.6727272727271</v>
      </c>
      <c r="Z11" s="96">
        <f>Odessa!Z11+MAX(145,('Kiev, Cherkassy'!Z$2*вспомогат!$J$10))</f>
        <v>2053.181818181818</v>
      </c>
    </row>
    <row r="12" spans="2:26">
      <c r="B12" s="88" t="s">
        <v>25</v>
      </c>
      <c r="C12" s="88" t="s">
        <v>24</v>
      </c>
      <c r="D12" s="89" t="s">
        <v>13</v>
      </c>
      <c r="E12" s="94"/>
      <c r="F12" s="95"/>
      <c r="G12" s="96">
        <f>Odessa!G12+MAX(145,('Kiev, Cherkassy'!G$2*вспомогат!$J$10))</f>
        <v>283.5090909090909</v>
      </c>
      <c r="H12" s="96">
        <f>Odessa!H12+MAX(145,('Kiev, Cherkassy'!H$2*вспомогат!$J$10))</f>
        <v>379.0181818181818</v>
      </c>
      <c r="I12" s="96">
        <f>Odessa!I12+MAX(145,('Kiev, Cherkassy'!I$2*вспомогат!$J$10))</f>
        <v>474.5272727272727</v>
      </c>
      <c r="J12" s="96">
        <f>Odessa!J12+MAX(145,('Kiev, Cherkassy'!J$2*вспомогат!$J$10))</f>
        <v>570.0363636363636</v>
      </c>
      <c r="K12" s="96">
        <f>Odessa!K12+MAX(145,('Kiev, Cherkassy'!K$2*вспомогат!$J$10))</f>
        <v>615.5454545454545</v>
      </c>
      <c r="L12" s="96">
        <f>Odessa!L12+MAX(145,('Kiev, Cherkassy'!L$2*вспомогат!$J$10))</f>
        <v>711.0545454545454</v>
      </c>
      <c r="M12" s="96">
        <f>Odessa!M12+MAX(145,('Kiev, Cherkassy'!M$2*вспомогат!$J$10))</f>
        <v>806.56363636363631</v>
      </c>
      <c r="N12" s="96">
        <f>Odessa!N12+MAX(145,('Kiev, Cherkassy'!N$2*вспомогат!$J$10))</f>
        <v>902.07272727272721</v>
      </c>
      <c r="O12" s="96">
        <f>Odessa!O12+MAX(145,('Kiev, Cherkassy'!O$2*вспомогат!$J$10))</f>
        <v>997.58181818181811</v>
      </c>
      <c r="P12" s="96">
        <f>Odessa!P12+MAX(145,('Kiev, Cherkassy'!P$2*вспомогат!$J$10))</f>
        <v>1093.090909090909</v>
      </c>
      <c r="Q12" s="96">
        <f>Odessa!Q12+MAX(145,('Kiev, Cherkassy'!Q$2*вспомогат!$J$10))</f>
        <v>1138.5999999999999</v>
      </c>
      <c r="R12" s="96">
        <f>Odessa!R12+MAX(145,('Kiev, Cherkassy'!R$2*вспомогат!$J$10))</f>
        <v>1245.1090909090908</v>
      </c>
      <c r="S12" s="96">
        <f>Odessa!S12+MAX(145,('Kiev, Cherkassy'!S$2*вспомогат!$J$10))</f>
        <v>1353.6181818181817</v>
      </c>
      <c r="T12" s="96">
        <f>Odessa!T12+MAX(145,('Kiev, Cherkassy'!T$2*вспомогат!$J$10))</f>
        <v>1462.1272727272726</v>
      </c>
      <c r="U12" s="96">
        <f>Odessa!U12+MAX(145,('Kiev, Cherkassy'!U$2*вспомогат!$J$10))</f>
        <v>1570.6363636363635</v>
      </c>
      <c r="V12" s="96">
        <f>Odessa!V12+MAX(145,('Kiev, Cherkassy'!V$2*вспомогат!$J$10))</f>
        <v>1679.1454545454544</v>
      </c>
      <c r="W12" s="96">
        <f>Odessa!W12+MAX(145,('Kiev, Cherkassy'!W$2*вспомогат!$J$10))</f>
        <v>1787.6545454545453</v>
      </c>
      <c r="X12" s="96">
        <f>Odessa!X12+MAX(145,('Kiev, Cherkassy'!X$2*вспомогат!$J$10))</f>
        <v>1896.1636363636362</v>
      </c>
      <c r="Y12" s="96">
        <f>Odessa!Y12+MAX(145,('Kiev, Cherkassy'!Y$2*вспомогат!$J$10))</f>
        <v>2004.6727272727271</v>
      </c>
      <c r="Z12" s="96">
        <f>Odessa!Z12+MAX(145,('Kiev, Cherkassy'!Z$2*вспомогат!$J$10))</f>
        <v>2113.181818181818</v>
      </c>
    </row>
    <row r="13" spans="2:26">
      <c r="B13" s="88" t="s">
        <v>26</v>
      </c>
      <c r="C13" s="88" t="s">
        <v>24</v>
      </c>
      <c r="D13" s="89" t="s">
        <v>13</v>
      </c>
      <c r="E13" s="94"/>
      <c r="F13" s="95"/>
      <c r="G13" s="96">
        <f>Odessa!G13+MAX(145,('Kiev, Cherkassy'!G$2*вспомогат!$J$10))</f>
        <v>280.5090909090909</v>
      </c>
      <c r="H13" s="96">
        <f>Odessa!H13+MAX(145,('Kiev, Cherkassy'!H$2*вспомогат!$J$10))</f>
        <v>373.0181818181818</v>
      </c>
      <c r="I13" s="96">
        <f>Odessa!I13+MAX(145,('Kiev, Cherkassy'!I$2*вспомогат!$J$10))</f>
        <v>465.5272727272727</v>
      </c>
      <c r="J13" s="96">
        <f>Odessa!J13+MAX(145,('Kiev, Cherkassy'!J$2*вспомогат!$J$10))</f>
        <v>558.0363636363636</v>
      </c>
      <c r="K13" s="96">
        <f>Odessa!K13+MAX(145,('Kiev, Cherkassy'!K$2*вспомогат!$J$10))</f>
        <v>600.5454545454545</v>
      </c>
      <c r="L13" s="96">
        <f>Odessa!L13+MAX(145,('Kiev, Cherkassy'!L$2*вспомогат!$J$10))</f>
        <v>693.0545454545454</v>
      </c>
      <c r="M13" s="96">
        <f>Odessa!M13+MAX(145,('Kiev, Cherkassy'!M$2*вспомогат!$J$10))</f>
        <v>785.56363636363631</v>
      </c>
      <c r="N13" s="96">
        <f>Odessa!N13+MAX(145,('Kiev, Cherkassy'!N$2*вспомогат!$J$10))</f>
        <v>878.07272727272721</v>
      </c>
      <c r="O13" s="96">
        <f>Odessa!O13+MAX(145,('Kiev, Cherkassy'!O$2*вспомогат!$J$10))</f>
        <v>970.58181818181811</v>
      </c>
      <c r="P13" s="96">
        <f>Odessa!P13+MAX(145,('Kiev, Cherkassy'!P$2*вспомогат!$J$10))</f>
        <v>1063.090909090909</v>
      </c>
      <c r="Q13" s="96">
        <f>Odessa!Q13+MAX(145,('Kiev, Cherkassy'!Q$2*вспомогат!$J$10))</f>
        <v>1105.5999999999999</v>
      </c>
      <c r="R13" s="96">
        <f>Odessa!R13+MAX(145,('Kiev, Cherkassy'!R$2*вспомогат!$J$10))</f>
        <v>1209.1090909090908</v>
      </c>
      <c r="S13" s="96">
        <f>Odessa!S13+MAX(145,('Kiev, Cherkassy'!S$2*вспомогат!$J$10))</f>
        <v>1314.6181818181817</v>
      </c>
      <c r="T13" s="96">
        <f>Odessa!T13+MAX(145,('Kiev, Cherkassy'!T$2*вспомогат!$J$10))</f>
        <v>1420.1272727272726</v>
      </c>
      <c r="U13" s="96">
        <f>Odessa!U13+MAX(145,('Kiev, Cherkassy'!U$2*вспомогат!$J$10))</f>
        <v>1525.6363636363635</v>
      </c>
      <c r="V13" s="96">
        <f>Odessa!V13+MAX(145,('Kiev, Cherkassy'!V$2*вспомогат!$J$10))</f>
        <v>1631.1454545454544</v>
      </c>
      <c r="W13" s="96">
        <f>Odessa!W13+MAX(145,('Kiev, Cherkassy'!W$2*вспомогат!$J$10))</f>
        <v>1736.6545454545453</v>
      </c>
      <c r="X13" s="96">
        <f>Odessa!X13+MAX(145,('Kiev, Cherkassy'!X$2*вспомогат!$J$10))</f>
        <v>1842.1636363636362</v>
      </c>
      <c r="Y13" s="96">
        <f>Odessa!Y13+MAX(145,('Kiev, Cherkassy'!Y$2*вспомогат!$J$10))</f>
        <v>1947.6727272727271</v>
      </c>
      <c r="Z13" s="96">
        <f>Odessa!Z13+MAX(145,('Kiev, Cherkassy'!Z$2*вспомогат!$J$10))</f>
        <v>2053.181818181818</v>
      </c>
    </row>
    <row r="14" spans="2:26">
      <c r="B14" s="88" t="s">
        <v>27</v>
      </c>
      <c r="C14" s="88" t="s">
        <v>24</v>
      </c>
      <c r="D14" s="89" t="s">
        <v>13</v>
      </c>
      <c r="E14" s="94"/>
      <c r="F14" s="95"/>
      <c r="G14" s="96">
        <f>Odessa!G14+MAX(145,('Kiev, Cherkassy'!G$2*вспомогат!$J$10))</f>
        <v>267.5090909090909</v>
      </c>
      <c r="H14" s="96">
        <f>Odessa!H14+MAX(145,('Kiev, Cherkassy'!H$2*вспомогат!$J$10))</f>
        <v>347.0181818181818</v>
      </c>
      <c r="I14" s="96">
        <f>Odessa!I14+MAX(145,('Kiev, Cherkassy'!I$2*вспомогат!$J$10))</f>
        <v>426.5272727272727</v>
      </c>
      <c r="J14" s="96">
        <f>Odessa!J14+MAX(145,('Kiev, Cherkassy'!J$2*вспомогат!$J$10))</f>
        <v>506.0363636363636</v>
      </c>
      <c r="K14" s="96">
        <f>Odessa!K14+MAX(145,('Kiev, Cherkassy'!K$2*вспомогат!$J$10))</f>
        <v>535.5454545454545</v>
      </c>
      <c r="L14" s="96">
        <f>Odessa!L14+MAX(145,('Kiev, Cherkassy'!L$2*вспомогат!$J$10))</f>
        <v>615.0545454545454</v>
      </c>
      <c r="M14" s="96">
        <f>Odessa!M14+MAX(145,('Kiev, Cherkassy'!M$2*вспомогат!$J$10))</f>
        <v>694.56363636363631</v>
      </c>
      <c r="N14" s="96">
        <f>Odessa!N14+MAX(145,('Kiev, Cherkassy'!N$2*вспомогат!$J$10))</f>
        <v>774.07272727272721</v>
      </c>
      <c r="O14" s="96">
        <f>Odessa!O14+MAX(145,('Kiev, Cherkassy'!O$2*вспомогат!$J$10))</f>
        <v>853.58181818181811</v>
      </c>
      <c r="P14" s="96">
        <f>Odessa!P14+MAX(145,('Kiev, Cherkassy'!P$2*вспомогат!$J$10))</f>
        <v>933.09090909090901</v>
      </c>
      <c r="Q14" s="96">
        <f>Odessa!Q14+MAX(145,('Kiev, Cherkassy'!Q$2*вспомогат!$J$10))</f>
        <v>962.59999999999991</v>
      </c>
      <c r="R14" s="96">
        <f>Odessa!R14+MAX(145,('Kiev, Cherkassy'!R$2*вспомогат!$J$10))</f>
        <v>1053.1090909090908</v>
      </c>
      <c r="S14" s="96">
        <f>Odessa!S14+MAX(145,('Kiev, Cherkassy'!S$2*вспомогат!$J$10))</f>
        <v>1145.6181818181817</v>
      </c>
      <c r="T14" s="96">
        <f>Odessa!T14+MAX(145,('Kiev, Cherkassy'!T$2*вспомогат!$J$10))</f>
        <v>1238.1272727272726</v>
      </c>
      <c r="U14" s="96">
        <f>Odessa!U14+MAX(145,('Kiev, Cherkassy'!U$2*вспомогат!$J$10))</f>
        <v>1330.6363636363635</v>
      </c>
      <c r="V14" s="96">
        <f>Odessa!V14+MAX(145,('Kiev, Cherkassy'!V$2*вспомогат!$J$10))</f>
        <v>1423.1454545454544</v>
      </c>
      <c r="W14" s="96">
        <f>Odessa!W14+MAX(145,('Kiev, Cherkassy'!W$2*вспомогат!$J$10))</f>
        <v>1515.6545454545453</v>
      </c>
      <c r="X14" s="96">
        <f>Odessa!X14+MAX(145,('Kiev, Cherkassy'!X$2*вспомогат!$J$10))</f>
        <v>1608.1636363636362</v>
      </c>
      <c r="Y14" s="96">
        <f>Odessa!Y14+MAX(145,('Kiev, Cherkassy'!Y$2*вспомогат!$J$10))</f>
        <v>1700.6727272727271</v>
      </c>
      <c r="Z14" s="96">
        <f>Odessa!Z14+MAX(145,('Kiev, Cherkassy'!Z$2*вспомогат!$J$10))</f>
        <v>1793.181818181818</v>
      </c>
    </row>
    <row r="15" spans="2:26">
      <c r="B15" s="88" t="s">
        <v>28</v>
      </c>
      <c r="C15" s="88" t="s">
        <v>24</v>
      </c>
      <c r="D15" s="89" t="s">
        <v>13</v>
      </c>
      <c r="E15" s="94"/>
      <c r="F15" s="95"/>
      <c r="G15" s="96">
        <f>Odessa!G15+MAX(145,('Kiev, Cherkassy'!G$2*вспомогат!$J$10))</f>
        <v>272.5090909090909</v>
      </c>
      <c r="H15" s="96">
        <f>Odessa!H15+MAX(145,('Kiev, Cherkassy'!H$2*вспомогат!$J$10))</f>
        <v>357.0181818181818</v>
      </c>
      <c r="I15" s="96">
        <f>Odessa!I15+MAX(145,('Kiev, Cherkassy'!I$2*вспомогат!$J$10))</f>
        <v>441.5272727272727</v>
      </c>
      <c r="J15" s="96">
        <f>Odessa!J15+MAX(145,('Kiev, Cherkassy'!J$2*вспомогат!$J$10))</f>
        <v>526.0363636363636</v>
      </c>
      <c r="K15" s="96">
        <f>Odessa!K15+MAX(145,('Kiev, Cherkassy'!K$2*вспомогат!$J$10))</f>
        <v>560.5454545454545</v>
      </c>
      <c r="L15" s="96">
        <f>Odessa!L15+MAX(145,('Kiev, Cherkassy'!L$2*вспомогат!$J$10))</f>
        <v>645.0545454545454</v>
      </c>
      <c r="M15" s="96">
        <f>Odessa!M15+MAX(145,('Kiev, Cherkassy'!M$2*вспомогат!$J$10))</f>
        <v>729.56363636363631</v>
      </c>
      <c r="N15" s="96">
        <f>Odessa!N15+MAX(145,('Kiev, Cherkassy'!N$2*вспомогат!$J$10))</f>
        <v>814.07272727272721</v>
      </c>
      <c r="O15" s="96">
        <f>Odessa!O15+MAX(145,('Kiev, Cherkassy'!O$2*вспомогат!$J$10))</f>
        <v>898.58181818181811</v>
      </c>
      <c r="P15" s="96">
        <f>Odessa!P15+MAX(145,('Kiev, Cherkassy'!P$2*вспомогат!$J$10))</f>
        <v>983.09090909090901</v>
      </c>
      <c r="Q15" s="96">
        <f>Odessa!Q15+MAX(145,('Kiev, Cherkassy'!Q$2*вспомогат!$J$10))</f>
        <v>1017.5999999999999</v>
      </c>
      <c r="R15" s="96">
        <f>Odessa!R15+MAX(145,('Kiev, Cherkassy'!R$2*вспомогат!$J$10))</f>
        <v>1113.1090909090908</v>
      </c>
      <c r="S15" s="96">
        <f>Odessa!S15+MAX(145,('Kiev, Cherkassy'!S$2*вспомогат!$J$10))</f>
        <v>1210.6181818181817</v>
      </c>
      <c r="T15" s="96">
        <f>Odessa!T15+MAX(145,('Kiev, Cherkassy'!T$2*вспомогат!$J$10))</f>
        <v>1308.1272727272726</v>
      </c>
      <c r="U15" s="96">
        <f>Odessa!U15+MAX(145,('Kiev, Cherkassy'!U$2*вспомогат!$J$10))</f>
        <v>1405.6363636363635</v>
      </c>
      <c r="V15" s="96">
        <f>Odessa!V15+MAX(145,('Kiev, Cherkassy'!V$2*вспомогат!$J$10))</f>
        <v>1503.1454545454544</v>
      </c>
      <c r="W15" s="96">
        <f>Odessa!W15+MAX(145,('Kiev, Cherkassy'!W$2*вспомогат!$J$10))</f>
        <v>1600.6545454545453</v>
      </c>
      <c r="X15" s="96">
        <f>Odessa!X15+MAX(145,('Kiev, Cherkassy'!X$2*вспомогат!$J$10))</f>
        <v>1698.1636363636362</v>
      </c>
      <c r="Y15" s="96">
        <f>Odessa!Y15+MAX(145,('Kiev, Cherkassy'!Y$2*вспомогат!$J$10))</f>
        <v>1795.6727272727271</v>
      </c>
      <c r="Z15" s="96">
        <f>Odessa!Z15+MAX(145,('Kiev, Cherkassy'!Z$2*вспомогат!$J$10))</f>
        <v>1893.181818181818</v>
      </c>
    </row>
    <row r="16" spans="2:26">
      <c r="B16" s="85" t="s">
        <v>114</v>
      </c>
      <c r="C16" s="85" t="s">
        <v>24</v>
      </c>
      <c r="D16" s="89" t="s">
        <v>13</v>
      </c>
      <c r="E16" s="94"/>
      <c r="F16" s="95"/>
      <c r="G16" s="96">
        <f>Odessa!G16+MAX(145,('Kiev, Cherkassy'!G$2*вспомогат!$J$10))</f>
        <v>280.5090909090909</v>
      </c>
      <c r="H16" s="96">
        <f>Odessa!H16+MAX(145,('Kiev, Cherkassy'!H$2*вспомогат!$J$10))</f>
        <v>373.0181818181818</v>
      </c>
      <c r="I16" s="96">
        <f>Odessa!I16+MAX(145,('Kiev, Cherkassy'!I$2*вспомогат!$J$10))</f>
        <v>465.5272727272727</v>
      </c>
      <c r="J16" s="96">
        <f>Odessa!J16+MAX(145,('Kiev, Cherkassy'!J$2*вспомогат!$J$10))</f>
        <v>558.0363636363636</v>
      </c>
      <c r="K16" s="96">
        <f>Odessa!K16+MAX(145,('Kiev, Cherkassy'!K$2*вспомогат!$J$10))</f>
        <v>600.5454545454545</v>
      </c>
      <c r="L16" s="96">
        <f>Odessa!L16+MAX(145,('Kiev, Cherkassy'!L$2*вспомогат!$J$10))</f>
        <v>693.0545454545454</v>
      </c>
      <c r="M16" s="96">
        <f>Odessa!M16+MAX(145,('Kiev, Cherkassy'!M$2*вспомогат!$J$10))</f>
        <v>785.56363636363631</v>
      </c>
      <c r="N16" s="96">
        <f>Odessa!N16+MAX(145,('Kiev, Cherkassy'!N$2*вспомогат!$J$10))</f>
        <v>878.07272727272721</v>
      </c>
      <c r="O16" s="96">
        <f>Odessa!O16+MAX(145,('Kiev, Cherkassy'!O$2*вспомогат!$J$10))</f>
        <v>970.58181818181811</v>
      </c>
      <c r="P16" s="96">
        <f>Odessa!P16+MAX(145,('Kiev, Cherkassy'!P$2*вспомогат!$J$10))</f>
        <v>1063.090909090909</v>
      </c>
      <c r="Q16" s="96">
        <f>Odessa!Q16+MAX(145,('Kiev, Cherkassy'!Q$2*вспомогат!$J$10))</f>
        <v>1105.5999999999999</v>
      </c>
      <c r="R16" s="96">
        <f>Odessa!R16+MAX(145,('Kiev, Cherkassy'!R$2*вспомогат!$J$10))</f>
        <v>1209.1090909090908</v>
      </c>
      <c r="S16" s="96">
        <f>Odessa!S16+MAX(145,('Kiev, Cherkassy'!S$2*вспомогат!$J$10))</f>
        <v>1314.6181818181817</v>
      </c>
      <c r="T16" s="96">
        <f>Odessa!T16+MAX(145,('Kiev, Cherkassy'!T$2*вспомогат!$J$10))</f>
        <v>1420.1272727272726</v>
      </c>
      <c r="U16" s="96">
        <f>Odessa!U16+MAX(145,('Kiev, Cherkassy'!U$2*вспомогат!$J$10))</f>
        <v>1525.6363636363635</v>
      </c>
      <c r="V16" s="96">
        <f>Odessa!V16+MAX(145,('Kiev, Cherkassy'!V$2*вспомогат!$J$10))</f>
        <v>1631.1454545454544</v>
      </c>
      <c r="W16" s="96">
        <f>Odessa!W16+MAX(145,('Kiev, Cherkassy'!W$2*вспомогат!$J$10))</f>
        <v>1736.6545454545453</v>
      </c>
      <c r="X16" s="96">
        <f>Odessa!X16+MAX(145,('Kiev, Cherkassy'!X$2*вспомогат!$J$10))</f>
        <v>1842.1636363636362</v>
      </c>
      <c r="Y16" s="96">
        <f>Odessa!Y16+MAX(145,('Kiev, Cherkassy'!Y$2*вспомогат!$J$10))</f>
        <v>1947.6727272727271</v>
      </c>
      <c r="Z16" s="96">
        <f>Odessa!Z16+MAX(145,('Kiev, Cherkassy'!Z$2*вспомогат!$J$10))</f>
        <v>2053.181818181818</v>
      </c>
    </row>
    <row r="17" spans="2:26">
      <c r="B17" s="88" t="s">
        <v>116</v>
      </c>
      <c r="C17" s="88" t="s">
        <v>24</v>
      </c>
      <c r="D17" s="89" t="s">
        <v>13</v>
      </c>
      <c r="E17" s="94"/>
      <c r="F17" s="95"/>
      <c r="G17" s="96">
        <f>Odessa!G17+MAX(145,('Kiev, Cherkassy'!G$2*вспомогат!$J$10))</f>
        <v>280.5090909090909</v>
      </c>
      <c r="H17" s="96">
        <f>Odessa!H17+MAX(145,('Kiev, Cherkassy'!H$2*вспомогат!$J$10))</f>
        <v>373.0181818181818</v>
      </c>
      <c r="I17" s="96">
        <f>Odessa!I17+MAX(145,('Kiev, Cherkassy'!I$2*вспомогат!$J$10))</f>
        <v>465.5272727272727</v>
      </c>
      <c r="J17" s="96">
        <f>Odessa!J17+MAX(145,('Kiev, Cherkassy'!J$2*вспомогат!$J$10))</f>
        <v>558.0363636363636</v>
      </c>
      <c r="K17" s="96">
        <f>Odessa!K17+MAX(145,('Kiev, Cherkassy'!K$2*вспомогат!$J$10))</f>
        <v>600.5454545454545</v>
      </c>
      <c r="L17" s="96">
        <f>Odessa!L17+MAX(145,('Kiev, Cherkassy'!L$2*вспомогат!$J$10))</f>
        <v>693.0545454545454</v>
      </c>
      <c r="M17" s="96">
        <f>Odessa!M17+MAX(145,('Kiev, Cherkassy'!M$2*вспомогат!$J$10))</f>
        <v>785.56363636363631</v>
      </c>
      <c r="N17" s="96">
        <f>Odessa!N17+MAX(145,('Kiev, Cherkassy'!N$2*вспомогат!$J$10))</f>
        <v>878.07272727272721</v>
      </c>
      <c r="O17" s="96">
        <f>Odessa!O17+MAX(145,('Kiev, Cherkassy'!O$2*вспомогат!$J$10))</f>
        <v>970.58181818181811</v>
      </c>
      <c r="P17" s="96">
        <f>Odessa!P17+MAX(145,('Kiev, Cherkassy'!P$2*вспомогат!$J$10))</f>
        <v>1063.090909090909</v>
      </c>
      <c r="Q17" s="96">
        <f>Odessa!Q17+MAX(145,('Kiev, Cherkassy'!Q$2*вспомогат!$J$10))</f>
        <v>1105.5999999999999</v>
      </c>
      <c r="R17" s="96">
        <f>Odessa!R17+MAX(145,('Kiev, Cherkassy'!R$2*вспомогат!$J$10))</f>
        <v>1209.1090909090908</v>
      </c>
      <c r="S17" s="96">
        <f>Odessa!S17+MAX(145,('Kiev, Cherkassy'!S$2*вспомогат!$J$10))</f>
        <v>1314.6181818181817</v>
      </c>
      <c r="T17" s="96">
        <f>Odessa!T17+MAX(145,('Kiev, Cherkassy'!T$2*вспомогат!$J$10))</f>
        <v>1420.1272727272726</v>
      </c>
      <c r="U17" s="96">
        <f>Odessa!U17+MAX(145,('Kiev, Cherkassy'!U$2*вспомогат!$J$10))</f>
        <v>1525.6363636363635</v>
      </c>
      <c r="V17" s="96">
        <f>Odessa!V17+MAX(145,('Kiev, Cherkassy'!V$2*вспомогат!$J$10))</f>
        <v>1631.1454545454544</v>
      </c>
      <c r="W17" s="96">
        <f>Odessa!W17+MAX(145,('Kiev, Cherkassy'!W$2*вспомогат!$J$10))</f>
        <v>1736.6545454545453</v>
      </c>
      <c r="X17" s="96">
        <f>Odessa!X17+MAX(145,('Kiev, Cherkassy'!X$2*вспомогат!$J$10))</f>
        <v>1842.1636363636362</v>
      </c>
      <c r="Y17" s="96">
        <f>Odessa!Y17+MAX(145,('Kiev, Cherkassy'!Y$2*вспомогат!$J$10))</f>
        <v>1947.6727272727271</v>
      </c>
      <c r="Z17" s="96">
        <f>Odessa!Z17+MAX(145,('Kiev, Cherkassy'!Z$2*вспомогат!$J$10))</f>
        <v>2053.181818181818</v>
      </c>
    </row>
    <row r="18" spans="2:26">
      <c r="B18" s="85" t="s">
        <v>113</v>
      </c>
      <c r="C18" s="85" t="s">
        <v>24</v>
      </c>
      <c r="D18" s="89" t="s">
        <v>191</v>
      </c>
      <c r="E18" s="94"/>
      <c r="F18" s="95"/>
      <c r="G18" s="96">
        <f>Odessa!G18+MAX(145,('Kiev, Cherkassy'!G$2*вспомогат!$J$10))</f>
        <v>259.32727272727271</v>
      </c>
      <c r="H18" s="96">
        <f>Odessa!H18+MAX(145,('Kiev, Cherkassy'!H$2*вспомогат!$J$10))</f>
        <v>330.65454545454543</v>
      </c>
      <c r="I18" s="96">
        <f>Odessa!I18+MAX(145,('Kiev, Cherkassy'!I$2*вспомогат!$J$10))</f>
        <v>401.9818181818182</v>
      </c>
      <c r="J18" s="96">
        <f>Odessa!J18+MAX(145,('Kiev, Cherkassy'!J$2*вспомогат!$J$10))</f>
        <v>473.30909090909091</v>
      </c>
      <c r="K18" s="96">
        <f>Odessa!K18+MAX(145,('Kiev, Cherkassy'!K$2*вспомогат!$J$10))</f>
        <v>494.63636363636363</v>
      </c>
      <c r="L18" s="96">
        <f>Odessa!L18+MAX(145,('Kiev, Cherkassy'!L$2*вспомогат!$J$10))</f>
        <v>565.9636363636364</v>
      </c>
      <c r="M18" s="96">
        <f>Odessa!M18+MAX(145,('Kiev, Cherkassy'!M$2*вспомогат!$J$10))</f>
        <v>637.29090909090905</v>
      </c>
      <c r="N18" s="96">
        <f>Odessa!N18+MAX(145,('Kiev, Cherkassy'!N$2*вспомогат!$J$10))</f>
        <v>708.61818181818182</v>
      </c>
      <c r="O18" s="96">
        <f>Odessa!O18+MAX(145,('Kiev, Cherkassy'!O$2*вспомогат!$J$10))</f>
        <v>779.9454545454546</v>
      </c>
      <c r="P18" s="96">
        <f>Odessa!P18+MAX(145,('Kiev, Cherkassy'!P$2*вспомогат!$J$10))</f>
        <v>851.27272727272725</v>
      </c>
      <c r="Q18" s="96">
        <f>Odessa!Q18+MAX(145,('Kiev, Cherkassy'!Q$2*вспомогат!$J$10))</f>
        <v>872.6</v>
      </c>
      <c r="R18" s="96">
        <f>Odessa!R18+MAX(145,('Kiev, Cherkassy'!R$2*вспомогат!$J$10))</f>
        <v>954.92727272727279</v>
      </c>
      <c r="S18" s="96">
        <f>Odessa!S18+MAX(145,('Kiev, Cherkassy'!S$2*вспомогат!$J$10))</f>
        <v>1039.2545454545455</v>
      </c>
      <c r="T18" s="96">
        <f>Odessa!T18+MAX(145,('Kiev, Cherkassy'!T$2*вспомогат!$J$10))</f>
        <v>1123.5818181818181</v>
      </c>
      <c r="U18" s="96">
        <f>Odessa!U18+MAX(145,('Kiev, Cherkassy'!U$2*вспомогат!$J$10))</f>
        <v>1207.909090909091</v>
      </c>
      <c r="V18" s="96">
        <f>Odessa!V18+MAX(145,('Kiev, Cherkassy'!V$2*вспомогат!$J$10))</f>
        <v>1292.2363636363636</v>
      </c>
      <c r="W18" s="96">
        <f>Odessa!W18+MAX(145,('Kiev, Cherkassy'!W$2*вспомогат!$J$10))</f>
        <v>1376.5636363636363</v>
      </c>
      <c r="X18" s="96">
        <f>Odessa!X18+MAX(145,('Kiev, Cherkassy'!X$2*вспомогат!$J$10))</f>
        <v>1460.8909090909092</v>
      </c>
      <c r="Y18" s="96">
        <f>Odessa!Y18+MAX(145,('Kiev, Cherkassy'!Y$2*вспомогат!$J$10))</f>
        <v>1545.2181818181818</v>
      </c>
      <c r="Z18" s="96">
        <f>Odessa!Z18+MAX(145,('Kiev, Cherkassy'!Z$2*вспомогат!$J$10))</f>
        <v>1629.5454545454545</v>
      </c>
    </row>
    <row r="19" spans="2:26">
      <c r="B19" s="88" t="s">
        <v>160</v>
      </c>
      <c r="C19" s="88" t="s">
        <v>24</v>
      </c>
      <c r="D19" s="89" t="s">
        <v>13</v>
      </c>
      <c r="E19" s="94"/>
      <c r="F19" s="95"/>
      <c r="G19" s="96">
        <f>Odessa!G19+MAX(145,('Kiev, Cherkassy'!G$2*вспомогат!$J$10))</f>
        <v>264.5090909090909</v>
      </c>
      <c r="H19" s="96">
        <f>Odessa!H19+MAX(145,('Kiev, Cherkassy'!H$2*вспомогат!$J$10))</f>
        <v>341.0181818181818</v>
      </c>
      <c r="I19" s="96">
        <f>Odessa!I19+MAX(145,('Kiev, Cherkassy'!I$2*вспомогат!$J$10))</f>
        <v>417.5272727272727</v>
      </c>
      <c r="J19" s="96">
        <f>Odessa!J19+MAX(145,('Kiev, Cherkassy'!J$2*вспомогат!$J$10))</f>
        <v>494.0363636363636</v>
      </c>
      <c r="K19" s="96">
        <f>Odessa!K19+MAX(145,('Kiev, Cherkassy'!K$2*вспомогат!$J$10))</f>
        <v>520.5454545454545</v>
      </c>
      <c r="L19" s="96">
        <f>Odessa!L19+MAX(145,('Kiev, Cherkassy'!L$2*вспомогат!$J$10))</f>
        <v>597.0545454545454</v>
      </c>
      <c r="M19" s="96">
        <f>Odessa!M19+MAX(145,('Kiev, Cherkassy'!M$2*вспомогат!$J$10))</f>
        <v>673.56363636363631</v>
      </c>
      <c r="N19" s="96">
        <f>Odessa!N19+MAX(145,('Kiev, Cherkassy'!N$2*вспомогат!$J$10))</f>
        <v>750.07272727272721</v>
      </c>
      <c r="O19" s="96">
        <f>Odessa!O19+MAX(145,('Kiev, Cherkassy'!O$2*вспомогат!$J$10))</f>
        <v>826.58181818181811</v>
      </c>
      <c r="P19" s="96">
        <f>Odessa!P19+MAX(145,('Kiev, Cherkassy'!P$2*вспомогат!$J$10))</f>
        <v>903.09090909090901</v>
      </c>
      <c r="Q19" s="96">
        <f>Odessa!Q19+MAX(145,('Kiev, Cherkassy'!Q$2*вспомогат!$J$10))</f>
        <v>929.59999999999991</v>
      </c>
      <c r="R19" s="96">
        <f>Odessa!R19+MAX(145,('Kiev, Cherkassy'!R$2*вспомогат!$J$10))</f>
        <v>1017.1090909090908</v>
      </c>
      <c r="S19" s="96">
        <f>Odessa!S19+MAX(145,('Kiev, Cherkassy'!S$2*вспомогат!$J$10))</f>
        <v>1106.6181818181817</v>
      </c>
      <c r="T19" s="96">
        <f>Odessa!T19+MAX(145,('Kiev, Cherkassy'!T$2*вспомогат!$J$10))</f>
        <v>1196.1272727272726</v>
      </c>
      <c r="U19" s="96">
        <f>Odessa!U19+MAX(145,('Kiev, Cherkassy'!U$2*вспомогат!$J$10))</f>
        <v>1285.6363636363635</v>
      </c>
      <c r="V19" s="96">
        <f>Odessa!V19+MAX(145,('Kiev, Cherkassy'!V$2*вспомогат!$J$10))</f>
        <v>1375.1454545454544</v>
      </c>
      <c r="W19" s="96">
        <f>Odessa!W19+MAX(145,('Kiev, Cherkassy'!W$2*вспомогат!$J$10))</f>
        <v>1464.6545454545453</v>
      </c>
      <c r="X19" s="96">
        <f>Odessa!X19+MAX(145,('Kiev, Cherkassy'!X$2*вспомогат!$J$10))</f>
        <v>1554.1636363636362</v>
      </c>
      <c r="Y19" s="96">
        <f>Odessa!Y19+MAX(145,('Kiev, Cherkassy'!Y$2*вспомогат!$J$10))</f>
        <v>1643.6727272727271</v>
      </c>
      <c r="Z19" s="96">
        <f>Odessa!Z19+MAX(145,('Kiev, Cherkassy'!Z$2*вспомогат!$J$10))</f>
        <v>1733.181818181818</v>
      </c>
    </row>
    <row r="20" spans="2:26">
      <c r="B20" s="88" t="s">
        <v>29</v>
      </c>
      <c r="C20" s="88" t="s">
        <v>24</v>
      </c>
      <c r="D20" s="89" t="s">
        <v>13</v>
      </c>
      <c r="E20" s="94"/>
      <c r="F20" s="95"/>
      <c r="G20" s="96">
        <f>Odessa!G20+MAX(145,('Kiev, Cherkassy'!G$2*вспомогат!$J$10))</f>
        <v>277.5090909090909</v>
      </c>
      <c r="H20" s="96">
        <f>Odessa!H20+MAX(145,('Kiev, Cherkassy'!H$2*вспомогат!$J$10))</f>
        <v>367.0181818181818</v>
      </c>
      <c r="I20" s="96">
        <f>Odessa!I20+MAX(145,('Kiev, Cherkassy'!I$2*вспомогат!$J$10))</f>
        <v>456.5272727272727</v>
      </c>
      <c r="J20" s="96">
        <f>Odessa!J20+MAX(145,('Kiev, Cherkassy'!J$2*вспомогат!$J$10))</f>
        <v>546.0363636363636</v>
      </c>
      <c r="K20" s="96">
        <f>Odessa!K20+MAX(145,('Kiev, Cherkassy'!K$2*вспомогат!$J$10))</f>
        <v>585.5454545454545</v>
      </c>
      <c r="L20" s="96">
        <f>Odessa!L20+MAX(145,('Kiev, Cherkassy'!L$2*вспомогат!$J$10))</f>
        <v>675.0545454545454</v>
      </c>
      <c r="M20" s="96">
        <f>Odessa!M20+MAX(145,('Kiev, Cherkassy'!M$2*вспомогат!$J$10))</f>
        <v>764.56363636363631</v>
      </c>
      <c r="N20" s="96">
        <f>Odessa!N20+MAX(145,('Kiev, Cherkassy'!N$2*вспомогат!$J$10))</f>
        <v>854.07272727272721</v>
      </c>
      <c r="O20" s="96">
        <f>Odessa!O20+MAX(145,('Kiev, Cherkassy'!O$2*вспомогат!$J$10))</f>
        <v>943.58181818181811</v>
      </c>
      <c r="P20" s="96">
        <f>Odessa!P20+MAX(145,('Kiev, Cherkassy'!P$2*вспомогат!$J$10))</f>
        <v>1033.090909090909</v>
      </c>
      <c r="Q20" s="96">
        <f>Odessa!Q20+MAX(145,('Kiev, Cherkassy'!Q$2*вспомогат!$J$10))</f>
        <v>1072.5999999999999</v>
      </c>
      <c r="R20" s="96">
        <f>Odessa!R20+MAX(145,('Kiev, Cherkassy'!R$2*вспомогат!$J$10))</f>
        <v>1173.1090909090908</v>
      </c>
      <c r="S20" s="96">
        <f>Odessa!S20+MAX(145,('Kiev, Cherkassy'!S$2*вспомогат!$J$10))</f>
        <v>1275.6181818181817</v>
      </c>
      <c r="T20" s="96">
        <f>Odessa!T20+MAX(145,('Kiev, Cherkassy'!T$2*вспомогат!$J$10))</f>
        <v>1378.1272727272726</v>
      </c>
      <c r="U20" s="96">
        <f>Odessa!U20+MAX(145,('Kiev, Cherkassy'!U$2*вспомогат!$J$10))</f>
        <v>1480.6363636363635</v>
      </c>
      <c r="V20" s="96">
        <f>Odessa!V20+MAX(145,('Kiev, Cherkassy'!V$2*вспомогат!$J$10))</f>
        <v>1583.1454545454544</v>
      </c>
      <c r="W20" s="96">
        <f>Odessa!W20+MAX(145,('Kiev, Cherkassy'!W$2*вспомогат!$J$10))</f>
        <v>1685.6545454545453</v>
      </c>
      <c r="X20" s="96">
        <f>Odessa!X20+MAX(145,('Kiev, Cherkassy'!X$2*вспомогат!$J$10))</f>
        <v>1788.1636363636362</v>
      </c>
      <c r="Y20" s="96">
        <f>Odessa!Y20+MAX(145,('Kiev, Cherkassy'!Y$2*вспомогат!$J$10))</f>
        <v>1890.6727272727271</v>
      </c>
      <c r="Z20" s="96">
        <f>Odessa!Z20+MAX(145,('Kiev, Cherkassy'!Z$2*вспомогат!$J$10))</f>
        <v>1993.181818181818</v>
      </c>
    </row>
    <row r="21" spans="2:26">
      <c r="B21" s="88" t="s">
        <v>30</v>
      </c>
      <c r="C21" s="88" t="s">
        <v>24</v>
      </c>
      <c r="D21" s="89" t="s">
        <v>13</v>
      </c>
      <c r="E21" s="94"/>
      <c r="F21" s="95"/>
      <c r="G21" s="96">
        <f>Odessa!G21+MAX(145,('Kiev, Cherkassy'!G$2*вспомогат!$J$10))</f>
        <v>280.5090909090909</v>
      </c>
      <c r="H21" s="96">
        <f>Odessa!H21+MAX(145,('Kiev, Cherkassy'!H$2*вспомогат!$J$10))</f>
        <v>373.0181818181818</v>
      </c>
      <c r="I21" s="96">
        <f>Odessa!I21+MAX(145,('Kiev, Cherkassy'!I$2*вспомогат!$J$10))</f>
        <v>465.5272727272727</v>
      </c>
      <c r="J21" s="96">
        <f>Odessa!J21+MAX(145,('Kiev, Cherkassy'!J$2*вспомогат!$J$10))</f>
        <v>558.0363636363636</v>
      </c>
      <c r="K21" s="96">
        <f>Odessa!K21+MAX(145,('Kiev, Cherkassy'!K$2*вспомогат!$J$10))</f>
        <v>600.5454545454545</v>
      </c>
      <c r="L21" s="96">
        <f>Odessa!L21+MAX(145,('Kiev, Cherkassy'!L$2*вспомогат!$J$10))</f>
        <v>693.0545454545454</v>
      </c>
      <c r="M21" s="96">
        <f>Odessa!M21+MAX(145,('Kiev, Cherkassy'!M$2*вспомогат!$J$10))</f>
        <v>785.56363636363631</v>
      </c>
      <c r="N21" s="96">
        <f>Odessa!N21+MAX(145,('Kiev, Cherkassy'!N$2*вспомогат!$J$10))</f>
        <v>878.07272727272721</v>
      </c>
      <c r="O21" s="96">
        <f>Odessa!O21+MAX(145,('Kiev, Cherkassy'!O$2*вспомогат!$J$10))</f>
        <v>970.58181818181811</v>
      </c>
      <c r="P21" s="96">
        <f>Odessa!P21+MAX(145,('Kiev, Cherkassy'!P$2*вспомогат!$J$10))</f>
        <v>1063.090909090909</v>
      </c>
      <c r="Q21" s="96">
        <f>Odessa!Q21+MAX(145,('Kiev, Cherkassy'!Q$2*вспомогат!$J$10))</f>
        <v>1105.5999999999999</v>
      </c>
      <c r="R21" s="96">
        <f>Odessa!R21+MAX(145,('Kiev, Cherkassy'!R$2*вспомогат!$J$10))</f>
        <v>1209.1090909090908</v>
      </c>
      <c r="S21" s="96">
        <f>Odessa!S21+MAX(145,('Kiev, Cherkassy'!S$2*вспомогат!$J$10))</f>
        <v>1314.6181818181817</v>
      </c>
      <c r="T21" s="96">
        <f>Odessa!T21+MAX(145,('Kiev, Cherkassy'!T$2*вспомогат!$J$10))</f>
        <v>1420.1272727272726</v>
      </c>
      <c r="U21" s="96">
        <f>Odessa!U21+MAX(145,('Kiev, Cherkassy'!U$2*вспомогат!$J$10))</f>
        <v>1525.6363636363635</v>
      </c>
      <c r="V21" s="96">
        <f>Odessa!V21+MAX(145,('Kiev, Cherkassy'!V$2*вспомогат!$J$10))</f>
        <v>1631.1454545454544</v>
      </c>
      <c r="W21" s="96">
        <f>Odessa!W21+MAX(145,('Kiev, Cherkassy'!W$2*вспомогат!$J$10))</f>
        <v>1736.6545454545453</v>
      </c>
      <c r="X21" s="96">
        <f>Odessa!X21+MAX(145,('Kiev, Cherkassy'!X$2*вспомогат!$J$10))</f>
        <v>1842.1636363636362</v>
      </c>
      <c r="Y21" s="96">
        <f>Odessa!Y21+MAX(145,('Kiev, Cherkassy'!Y$2*вспомогат!$J$10))</f>
        <v>1947.6727272727271</v>
      </c>
      <c r="Z21" s="96">
        <f>Odessa!Z21+MAX(145,('Kiev, Cherkassy'!Z$2*вспомогат!$J$10))</f>
        <v>2053.181818181818</v>
      </c>
    </row>
    <row r="22" spans="2:26">
      <c r="B22" s="88" t="s">
        <v>31</v>
      </c>
      <c r="C22" s="88" t="s">
        <v>24</v>
      </c>
      <c r="D22" s="89" t="s">
        <v>13</v>
      </c>
      <c r="E22" s="94"/>
      <c r="F22" s="95"/>
      <c r="G22" s="96">
        <f>Odessa!G22+MAX(145,('Kiev, Cherkassy'!G$2*вспомогат!$J$10))</f>
        <v>280.5090909090909</v>
      </c>
      <c r="H22" s="96">
        <f>Odessa!H22+MAX(145,('Kiev, Cherkassy'!H$2*вспомогат!$J$10))</f>
        <v>373.0181818181818</v>
      </c>
      <c r="I22" s="96">
        <f>Odessa!I22+MAX(145,('Kiev, Cherkassy'!I$2*вспомогат!$J$10))</f>
        <v>465.5272727272727</v>
      </c>
      <c r="J22" s="96">
        <f>Odessa!J22+MAX(145,('Kiev, Cherkassy'!J$2*вспомогат!$J$10))</f>
        <v>558.0363636363636</v>
      </c>
      <c r="K22" s="96">
        <f>Odessa!K22+MAX(145,('Kiev, Cherkassy'!K$2*вспомогат!$J$10))</f>
        <v>600.5454545454545</v>
      </c>
      <c r="L22" s="96">
        <f>Odessa!L22+MAX(145,('Kiev, Cherkassy'!L$2*вспомогат!$J$10))</f>
        <v>693.0545454545454</v>
      </c>
      <c r="M22" s="96">
        <f>Odessa!M22+MAX(145,('Kiev, Cherkassy'!M$2*вспомогат!$J$10))</f>
        <v>785.56363636363631</v>
      </c>
      <c r="N22" s="96">
        <f>Odessa!N22+MAX(145,('Kiev, Cherkassy'!N$2*вспомогат!$J$10))</f>
        <v>878.07272727272721</v>
      </c>
      <c r="O22" s="96">
        <f>Odessa!O22+MAX(145,('Kiev, Cherkassy'!O$2*вспомогат!$J$10))</f>
        <v>970.58181818181811</v>
      </c>
      <c r="P22" s="96">
        <f>Odessa!P22+MAX(145,('Kiev, Cherkassy'!P$2*вспомогат!$J$10))</f>
        <v>1063.090909090909</v>
      </c>
      <c r="Q22" s="96">
        <f>Odessa!Q22+MAX(145,('Kiev, Cherkassy'!Q$2*вспомогат!$J$10))</f>
        <v>1105.5999999999999</v>
      </c>
      <c r="R22" s="96">
        <f>Odessa!R22+MAX(145,('Kiev, Cherkassy'!R$2*вспомогат!$J$10))</f>
        <v>1209.1090909090908</v>
      </c>
      <c r="S22" s="96">
        <f>Odessa!S22+MAX(145,('Kiev, Cherkassy'!S$2*вспомогат!$J$10))</f>
        <v>1314.6181818181817</v>
      </c>
      <c r="T22" s="96">
        <f>Odessa!T22+MAX(145,('Kiev, Cherkassy'!T$2*вспомогат!$J$10))</f>
        <v>1420.1272727272726</v>
      </c>
      <c r="U22" s="96">
        <f>Odessa!U22+MAX(145,('Kiev, Cherkassy'!U$2*вспомогат!$J$10))</f>
        <v>1525.6363636363635</v>
      </c>
      <c r="V22" s="96">
        <f>Odessa!V22+MAX(145,('Kiev, Cherkassy'!V$2*вспомогат!$J$10))</f>
        <v>1631.1454545454544</v>
      </c>
      <c r="W22" s="96">
        <f>Odessa!W22+MAX(145,('Kiev, Cherkassy'!W$2*вспомогат!$J$10))</f>
        <v>1736.6545454545453</v>
      </c>
      <c r="X22" s="96">
        <f>Odessa!X22+MAX(145,('Kiev, Cherkassy'!X$2*вспомогат!$J$10))</f>
        <v>1842.1636363636362</v>
      </c>
      <c r="Y22" s="96">
        <f>Odessa!Y22+MAX(145,('Kiev, Cherkassy'!Y$2*вспомогат!$J$10))</f>
        <v>1947.6727272727271</v>
      </c>
      <c r="Z22" s="96">
        <f>Odessa!Z22+MAX(145,('Kiev, Cherkassy'!Z$2*вспомогат!$J$10))</f>
        <v>2053.181818181818</v>
      </c>
    </row>
    <row r="23" spans="2:26">
      <c r="B23" s="88" t="s">
        <v>32</v>
      </c>
      <c r="C23" s="88" t="s">
        <v>24</v>
      </c>
      <c r="D23" s="89" t="s">
        <v>13</v>
      </c>
      <c r="E23" s="94"/>
      <c r="F23" s="95"/>
      <c r="G23" s="96">
        <f>Odessa!G23+MAX(145,('Kiev, Cherkassy'!G$2*вспомогат!$J$10))</f>
        <v>280.5090909090909</v>
      </c>
      <c r="H23" s="96">
        <f>Odessa!H23+MAX(145,('Kiev, Cherkassy'!H$2*вспомогат!$J$10))</f>
        <v>373.0181818181818</v>
      </c>
      <c r="I23" s="96">
        <f>Odessa!I23+MAX(145,('Kiev, Cherkassy'!I$2*вспомогат!$J$10))</f>
        <v>465.5272727272727</v>
      </c>
      <c r="J23" s="96">
        <f>Odessa!J23+MAX(145,('Kiev, Cherkassy'!J$2*вспомогат!$J$10))</f>
        <v>558.0363636363636</v>
      </c>
      <c r="K23" s="96">
        <f>Odessa!K23+MAX(145,('Kiev, Cherkassy'!K$2*вспомогат!$J$10))</f>
        <v>600.5454545454545</v>
      </c>
      <c r="L23" s="96">
        <f>Odessa!L23+MAX(145,('Kiev, Cherkassy'!L$2*вспомогат!$J$10))</f>
        <v>693.0545454545454</v>
      </c>
      <c r="M23" s="96">
        <f>Odessa!M23+MAX(145,('Kiev, Cherkassy'!M$2*вспомогат!$J$10))</f>
        <v>785.56363636363631</v>
      </c>
      <c r="N23" s="96">
        <f>Odessa!N23+MAX(145,('Kiev, Cherkassy'!N$2*вспомогат!$J$10))</f>
        <v>878.07272727272721</v>
      </c>
      <c r="O23" s="96">
        <f>Odessa!O23+MAX(145,('Kiev, Cherkassy'!O$2*вспомогат!$J$10))</f>
        <v>970.58181818181811</v>
      </c>
      <c r="P23" s="96">
        <f>Odessa!P23+MAX(145,('Kiev, Cherkassy'!P$2*вспомогат!$J$10))</f>
        <v>1063.090909090909</v>
      </c>
      <c r="Q23" s="96">
        <f>Odessa!Q23+MAX(145,('Kiev, Cherkassy'!Q$2*вспомогат!$J$10))</f>
        <v>1105.5999999999999</v>
      </c>
      <c r="R23" s="96">
        <f>Odessa!R23+MAX(145,('Kiev, Cherkassy'!R$2*вспомогат!$J$10))</f>
        <v>1209.1090909090908</v>
      </c>
      <c r="S23" s="96">
        <f>Odessa!S23+MAX(145,('Kiev, Cherkassy'!S$2*вспомогат!$J$10))</f>
        <v>1314.6181818181817</v>
      </c>
      <c r="T23" s="96">
        <f>Odessa!T23+MAX(145,('Kiev, Cherkassy'!T$2*вспомогат!$J$10))</f>
        <v>1420.1272727272726</v>
      </c>
      <c r="U23" s="96">
        <f>Odessa!U23+MAX(145,('Kiev, Cherkassy'!U$2*вспомогат!$J$10))</f>
        <v>1525.6363636363635</v>
      </c>
      <c r="V23" s="96">
        <f>Odessa!V23+MAX(145,('Kiev, Cherkassy'!V$2*вспомогат!$J$10))</f>
        <v>1631.1454545454544</v>
      </c>
      <c r="W23" s="96">
        <f>Odessa!W23+MAX(145,('Kiev, Cherkassy'!W$2*вспомогат!$J$10))</f>
        <v>1736.6545454545453</v>
      </c>
      <c r="X23" s="96">
        <f>Odessa!X23+MAX(145,('Kiev, Cherkassy'!X$2*вспомогат!$J$10))</f>
        <v>1842.1636363636362</v>
      </c>
      <c r="Y23" s="96">
        <f>Odessa!Y23+MAX(145,('Kiev, Cherkassy'!Y$2*вспомогат!$J$10))</f>
        <v>1947.6727272727271</v>
      </c>
      <c r="Z23" s="96">
        <f>Odessa!Z23+MAX(145,('Kiev, Cherkassy'!Z$2*вспомогат!$J$10))</f>
        <v>2053.181818181818</v>
      </c>
    </row>
    <row r="24" spans="2:26">
      <c r="B24" s="88" t="s">
        <v>34</v>
      </c>
      <c r="C24" s="88" t="s">
        <v>24</v>
      </c>
      <c r="D24" s="89" t="s">
        <v>13</v>
      </c>
      <c r="E24" s="94"/>
      <c r="F24" s="95"/>
      <c r="G24" s="96">
        <f>Odessa!G24+MAX(145,('Kiev, Cherkassy'!G$2*вспомогат!$J$10))</f>
        <v>272.5090909090909</v>
      </c>
      <c r="H24" s="96">
        <f>Odessa!H24+MAX(145,('Kiev, Cherkassy'!H$2*вспомогат!$J$10))</f>
        <v>357.0181818181818</v>
      </c>
      <c r="I24" s="96">
        <f>Odessa!I24+MAX(145,('Kiev, Cherkassy'!I$2*вспомогат!$J$10))</f>
        <v>441.5272727272727</v>
      </c>
      <c r="J24" s="96">
        <f>Odessa!J24+MAX(145,('Kiev, Cherkassy'!J$2*вспомогат!$J$10))</f>
        <v>526.0363636363636</v>
      </c>
      <c r="K24" s="96">
        <f>Odessa!K24+MAX(145,('Kiev, Cherkassy'!K$2*вспомогат!$J$10))</f>
        <v>560.5454545454545</v>
      </c>
      <c r="L24" s="96">
        <f>Odessa!L24+MAX(145,('Kiev, Cherkassy'!L$2*вспомогат!$J$10))</f>
        <v>645.0545454545454</v>
      </c>
      <c r="M24" s="96">
        <f>Odessa!M24+MAX(145,('Kiev, Cherkassy'!M$2*вспомогат!$J$10))</f>
        <v>729.56363636363631</v>
      </c>
      <c r="N24" s="96">
        <f>Odessa!N24+MAX(145,('Kiev, Cherkassy'!N$2*вспомогат!$J$10))</f>
        <v>814.07272727272721</v>
      </c>
      <c r="O24" s="96">
        <f>Odessa!O24+MAX(145,('Kiev, Cherkassy'!O$2*вспомогат!$J$10))</f>
        <v>898.58181818181811</v>
      </c>
      <c r="P24" s="96">
        <f>Odessa!P24+MAX(145,('Kiev, Cherkassy'!P$2*вспомогат!$J$10))</f>
        <v>983.09090909090901</v>
      </c>
      <c r="Q24" s="96">
        <f>Odessa!Q24+MAX(145,('Kiev, Cherkassy'!Q$2*вспомогат!$J$10))</f>
        <v>1017.5999999999999</v>
      </c>
      <c r="R24" s="96">
        <f>Odessa!R24+MAX(145,('Kiev, Cherkassy'!R$2*вспомогат!$J$10))</f>
        <v>1113.1090909090908</v>
      </c>
      <c r="S24" s="96">
        <f>Odessa!S24+MAX(145,('Kiev, Cherkassy'!S$2*вспомогат!$J$10))</f>
        <v>1210.6181818181817</v>
      </c>
      <c r="T24" s="96">
        <f>Odessa!T24+MAX(145,('Kiev, Cherkassy'!T$2*вспомогат!$J$10))</f>
        <v>1308.1272727272726</v>
      </c>
      <c r="U24" s="96">
        <f>Odessa!U24+MAX(145,('Kiev, Cherkassy'!U$2*вспомогат!$J$10))</f>
        <v>1405.6363636363635</v>
      </c>
      <c r="V24" s="96">
        <f>Odessa!V24+MAX(145,('Kiev, Cherkassy'!V$2*вспомогат!$J$10))</f>
        <v>1503.1454545454544</v>
      </c>
      <c r="W24" s="96">
        <f>Odessa!W24+MAX(145,('Kiev, Cherkassy'!W$2*вспомогат!$J$10))</f>
        <v>1600.6545454545453</v>
      </c>
      <c r="X24" s="96">
        <f>Odessa!X24+MAX(145,('Kiev, Cherkassy'!X$2*вспомогат!$J$10))</f>
        <v>1698.1636363636362</v>
      </c>
      <c r="Y24" s="96">
        <f>Odessa!Y24+MAX(145,('Kiev, Cherkassy'!Y$2*вспомогат!$J$10))</f>
        <v>1795.6727272727271</v>
      </c>
      <c r="Z24" s="96">
        <f>Odessa!Z24+MAX(145,('Kiev, Cherkassy'!Z$2*вспомогат!$J$10))</f>
        <v>1893.181818181818</v>
      </c>
    </row>
    <row r="25" spans="2:26">
      <c r="B25" s="88" t="s">
        <v>35</v>
      </c>
      <c r="C25" s="88" t="s">
        <v>24</v>
      </c>
      <c r="D25" s="89" t="s">
        <v>13</v>
      </c>
      <c r="E25" s="94"/>
      <c r="F25" s="95"/>
      <c r="G25" s="96">
        <f>Odessa!G25+MAX(145,('Kiev, Cherkassy'!G$2*вспомогат!$J$10))</f>
        <v>272.5090909090909</v>
      </c>
      <c r="H25" s="96">
        <f>Odessa!H25+MAX(145,('Kiev, Cherkassy'!H$2*вспомогат!$J$10))</f>
        <v>357.0181818181818</v>
      </c>
      <c r="I25" s="96">
        <f>Odessa!I25+MAX(145,('Kiev, Cherkassy'!I$2*вспомогат!$J$10))</f>
        <v>441.5272727272727</v>
      </c>
      <c r="J25" s="96">
        <f>Odessa!J25+MAX(145,('Kiev, Cherkassy'!J$2*вспомогат!$J$10))</f>
        <v>526.0363636363636</v>
      </c>
      <c r="K25" s="96">
        <f>Odessa!K25+MAX(145,('Kiev, Cherkassy'!K$2*вспомогат!$J$10))</f>
        <v>560.5454545454545</v>
      </c>
      <c r="L25" s="96">
        <f>Odessa!L25+MAX(145,('Kiev, Cherkassy'!L$2*вспомогат!$J$10))</f>
        <v>645.0545454545454</v>
      </c>
      <c r="M25" s="96">
        <f>Odessa!M25+MAX(145,('Kiev, Cherkassy'!M$2*вспомогат!$J$10))</f>
        <v>729.56363636363631</v>
      </c>
      <c r="N25" s="96">
        <f>Odessa!N25+MAX(145,('Kiev, Cherkassy'!N$2*вспомогат!$J$10))</f>
        <v>814.07272727272721</v>
      </c>
      <c r="O25" s="96">
        <f>Odessa!O25+MAX(145,('Kiev, Cherkassy'!O$2*вспомогат!$J$10))</f>
        <v>898.58181818181811</v>
      </c>
      <c r="P25" s="96">
        <f>Odessa!P25+MAX(145,('Kiev, Cherkassy'!P$2*вспомогат!$J$10))</f>
        <v>983.09090909090901</v>
      </c>
      <c r="Q25" s="96">
        <f>Odessa!Q25+MAX(145,('Kiev, Cherkassy'!Q$2*вспомогат!$J$10))</f>
        <v>1017.5999999999999</v>
      </c>
      <c r="R25" s="96">
        <f>Odessa!R25+MAX(145,('Kiev, Cherkassy'!R$2*вспомогат!$J$10))</f>
        <v>1113.1090909090908</v>
      </c>
      <c r="S25" s="96">
        <f>Odessa!S25+MAX(145,('Kiev, Cherkassy'!S$2*вспомогат!$J$10))</f>
        <v>1210.6181818181817</v>
      </c>
      <c r="T25" s="96">
        <f>Odessa!T25+MAX(145,('Kiev, Cherkassy'!T$2*вспомогат!$J$10))</f>
        <v>1308.1272727272726</v>
      </c>
      <c r="U25" s="96">
        <f>Odessa!U25+MAX(145,('Kiev, Cherkassy'!U$2*вспомогат!$J$10))</f>
        <v>1405.6363636363635</v>
      </c>
      <c r="V25" s="96">
        <f>Odessa!V25+MAX(145,('Kiev, Cherkassy'!V$2*вспомогат!$J$10))</f>
        <v>1503.1454545454544</v>
      </c>
      <c r="W25" s="96">
        <f>Odessa!W25+MAX(145,('Kiev, Cherkassy'!W$2*вспомогат!$J$10))</f>
        <v>1600.6545454545453</v>
      </c>
      <c r="X25" s="96">
        <f>Odessa!X25+MAX(145,('Kiev, Cherkassy'!X$2*вспомогат!$J$10))</f>
        <v>1698.1636363636362</v>
      </c>
      <c r="Y25" s="96">
        <f>Odessa!Y25+MAX(145,('Kiev, Cherkassy'!Y$2*вспомогат!$J$10))</f>
        <v>1795.6727272727271</v>
      </c>
      <c r="Z25" s="96">
        <f>Odessa!Z25+MAX(145,('Kiev, Cherkassy'!Z$2*вспомогат!$J$10))</f>
        <v>1893.181818181818</v>
      </c>
    </row>
    <row r="26" spans="2:26">
      <c r="B26" s="85" t="s">
        <v>230</v>
      </c>
      <c r="C26" s="88" t="s">
        <v>230</v>
      </c>
      <c r="D26" s="89" t="s">
        <v>282</v>
      </c>
      <c r="E26" s="94"/>
      <c r="F26" s="95"/>
      <c r="G26" s="96">
        <f>Odessa!G26+MAX(145,('Kiev, Cherkassy'!G$2*вспомогат!$J$10))</f>
        <v>304.60000000000002</v>
      </c>
      <c r="H26" s="96">
        <f>Odessa!H26+MAX(145,('Kiev, Cherkassy'!H$2*вспомогат!$J$10))</f>
        <v>421.2</v>
      </c>
      <c r="I26" s="96">
        <f>Odessa!I26+MAX(145,('Kiev, Cherkassy'!I$2*вспомогат!$J$10))</f>
        <v>537.79999999999995</v>
      </c>
      <c r="J26" s="96">
        <f>Odessa!J26+MAX(145,('Kiev, Cherkassy'!J$2*вспомогат!$J$10))</f>
        <v>654.4</v>
      </c>
      <c r="K26" s="96">
        <f>Odessa!K26+MAX(145,('Kiev, Cherkassy'!K$2*вспомогат!$J$10))</f>
        <v>721</v>
      </c>
      <c r="L26" s="96">
        <f>Odessa!L26+MAX(145,('Kiev, Cherkassy'!L$2*вспомогат!$J$10))</f>
        <v>837.59999999999991</v>
      </c>
      <c r="M26" s="96">
        <f>Odessa!M26+MAX(145,('Kiev, Cherkassy'!M$2*вспомогат!$J$10))</f>
        <v>954.19999999999993</v>
      </c>
      <c r="N26" s="96">
        <f>Odessa!N26+MAX(145,('Kiev, Cherkassy'!N$2*вспомогат!$J$10))</f>
        <v>1070.8</v>
      </c>
      <c r="O26" s="96">
        <f>Odessa!O26+MAX(145,('Kiev, Cherkassy'!O$2*вспомогат!$J$10))</f>
        <v>1187.3999999999999</v>
      </c>
      <c r="P26" s="96">
        <f>Odessa!P26+MAX(145,('Kiev, Cherkassy'!P$2*вспомогат!$J$10))</f>
        <v>1254</v>
      </c>
      <c r="Q26" s="96">
        <f>Odessa!Q26+MAX(145,('Kiev, Cherkassy'!Q$2*вспомогат!$J$10))</f>
        <v>1370.6</v>
      </c>
      <c r="R26" s="96">
        <f>Odessa!R26+MAX(145,('Kiev, Cherkassy'!R$2*вспомогат!$J$10))</f>
        <v>1498.1999999999998</v>
      </c>
      <c r="S26" s="96">
        <f>Odessa!S26+MAX(145,('Kiev, Cherkassy'!S$2*вспомогат!$J$10))</f>
        <v>1627.8</v>
      </c>
      <c r="T26" s="96">
        <f>Odessa!T26+MAX(145,('Kiev, Cherkassy'!T$2*вспомогат!$J$10))</f>
        <v>1757.3999999999999</v>
      </c>
      <c r="U26" s="96">
        <f>Odessa!U26+MAX(145,('Kiev, Cherkassy'!U$2*вспомогат!$J$10))</f>
        <v>1887</v>
      </c>
      <c r="V26" s="96">
        <f>Odessa!V26+MAX(145,('Kiev, Cherkassy'!V$2*вспомогат!$J$10))</f>
        <v>2016.6</v>
      </c>
      <c r="W26" s="96">
        <f>Odessa!W26+MAX(145,('Kiev, Cherkassy'!W$2*вспомогат!$J$10))</f>
        <v>2146.1999999999998</v>
      </c>
      <c r="X26" s="96">
        <f>Odessa!X26+MAX(145,('Kiev, Cherkassy'!X$2*вспомогат!$J$10))</f>
        <v>2275.7999999999997</v>
      </c>
      <c r="Y26" s="96">
        <f>Odessa!Y26+MAX(145,('Kiev, Cherkassy'!Y$2*вспомогат!$J$10))</f>
        <v>2405.4</v>
      </c>
      <c r="Z26" s="96">
        <f>Odessa!Z26+MAX(145,('Kiev, Cherkassy'!Z$2*вспомогат!$J$10))</f>
        <v>2535</v>
      </c>
    </row>
    <row r="27" spans="2:26">
      <c r="B27" s="85" t="s">
        <v>13</v>
      </c>
      <c r="C27" s="85" t="s">
        <v>192</v>
      </c>
      <c r="D27" s="89" t="s">
        <v>191</v>
      </c>
      <c r="E27" s="94"/>
      <c r="F27" s="95"/>
      <c r="G27" s="96">
        <f>Odessa!G27+MAX(145,('Kiev, Cherkassy'!G$2*вспомогат!$J$10))</f>
        <v>257.5090909090909</v>
      </c>
      <c r="H27" s="96">
        <f>Odessa!H27+MAX(145,('Kiev, Cherkassy'!H$2*вспомогат!$J$10))</f>
        <v>327.0181818181818</v>
      </c>
      <c r="I27" s="96">
        <f>Odessa!I27+MAX(145,('Kiev, Cherkassy'!I$2*вспомогат!$J$10))</f>
        <v>396.5272727272727</v>
      </c>
      <c r="J27" s="96">
        <f>Odessa!J27+MAX(145,('Kiev, Cherkassy'!J$2*вспомогат!$J$10))</f>
        <v>466.0363636363636</v>
      </c>
      <c r="K27" s="96">
        <f>Odessa!K27+MAX(145,('Kiev, Cherkassy'!K$2*вспомогат!$J$10))</f>
        <v>485.5454545454545</v>
      </c>
      <c r="L27" s="96">
        <f>Odessa!L27+MAX(145,('Kiev, Cherkassy'!L$2*вспомогат!$J$10))</f>
        <v>555.0545454545454</v>
      </c>
      <c r="M27" s="96">
        <f>Odessa!M27+MAX(145,('Kiev, Cherkassy'!M$2*вспомогат!$J$10))</f>
        <v>624.56363636363631</v>
      </c>
      <c r="N27" s="96">
        <f>Odessa!N27+MAX(145,('Kiev, Cherkassy'!N$2*вспомогат!$J$10))</f>
        <v>694.07272727272721</v>
      </c>
      <c r="O27" s="96">
        <f>Odessa!O27+MAX(145,('Kiev, Cherkassy'!O$2*вспомогат!$J$10))</f>
        <v>763.58181818181811</v>
      </c>
      <c r="P27" s="96">
        <f>Odessa!P27+MAX(145,('Kiev, Cherkassy'!P$2*вспомогат!$J$10))</f>
        <v>833.09090909090901</v>
      </c>
      <c r="Q27" s="96">
        <f>Odessa!Q27+MAX(145,('Kiev, Cherkassy'!Q$2*вспомогат!$J$10))</f>
        <v>852.59999999999991</v>
      </c>
      <c r="R27" s="96">
        <f>Odessa!R27+MAX(145,('Kiev, Cherkassy'!R$2*вспомогат!$J$10))</f>
        <v>933.10909090909081</v>
      </c>
      <c r="S27" s="96">
        <f>Odessa!S27+MAX(145,('Kiev, Cherkassy'!S$2*вспомогат!$J$10))</f>
        <v>1015.6181818181817</v>
      </c>
      <c r="T27" s="96">
        <f>Odessa!T27+MAX(145,('Kiev, Cherkassy'!T$2*вспомогат!$J$10))</f>
        <v>1098.1272727272726</v>
      </c>
      <c r="U27" s="96">
        <f>Odessa!U27+MAX(145,('Kiev, Cherkassy'!U$2*вспомогат!$J$10))</f>
        <v>1180.6363636363635</v>
      </c>
      <c r="V27" s="96">
        <f>Odessa!V27+MAX(145,('Kiev, Cherkassy'!V$2*вспомогат!$J$10))</f>
        <v>1263.1454545454544</v>
      </c>
      <c r="W27" s="96">
        <f>Odessa!W27+MAX(145,('Kiev, Cherkassy'!W$2*вспомогат!$J$10))</f>
        <v>1345.6545454545453</v>
      </c>
      <c r="X27" s="96">
        <f>Odessa!X27+MAX(145,('Kiev, Cherkassy'!X$2*вспомогат!$J$10))</f>
        <v>1428.1636363636362</v>
      </c>
      <c r="Y27" s="96">
        <f>Odessa!Y27+MAX(145,('Kiev, Cherkassy'!Y$2*вспомогат!$J$10))</f>
        <v>1510.6727272727271</v>
      </c>
      <c r="Z27" s="96">
        <f>Odessa!Z27+MAX(145,('Kiev, Cherkassy'!Z$2*вспомогат!$J$10))</f>
        <v>1593.181818181818</v>
      </c>
    </row>
    <row r="28" spans="2:26">
      <c r="B28" s="88" t="s">
        <v>38</v>
      </c>
      <c r="C28" s="88" t="s">
        <v>39</v>
      </c>
      <c r="D28" s="89" t="s">
        <v>9</v>
      </c>
      <c r="E28" s="94"/>
      <c r="F28" s="95"/>
      <c r="G28" s="96">
        <f>Odessa!G28+MAX(145,('Kiev, Cherkassy'!G$2*вспомогат!$J$10))</f>
        <v>371.6</v>
      </c>
      <c r="H28" s="96">
        <f>Odessa!H28+MAX(145,('Kiev, Cherkassy'!H$2*вспомогат!$J$10))</f>
        <v>555.20000000000005</v>
      </c>
      <c r="I28" s="96">
        <f>Odessa!I28+MAX(145,('Kiev, Cherkassy'!I$2*вспомогат!$J$10))</f>
        <v>738.8</v>
      </c>
      <c r="J28" s="96">
        <f>Odessa!J28+MAX(145,('Kiev, Cherkassy'!J$2*вспомогат!$J$10))</f>
        <v>922.4</v>
      </c>
      <c r="K28" s="96">
        <f>Odessa!K28+MAX(145,('Kiev, Cherkassy'!K$2*вспомогат!$J$10))</f>
        <v>1056</v>
      </c>
      <c r="L28" s="96">
        <f>Odessa!L28+MAX(145,('Kiev, Cherkassy'!L$2*вспомогат!$J$10))</f>
        <v>1239.5999999999999</v>
      </c>
      <c r="M28" s="96">
        <f>Odessa!M28+MAX(145,('Kiev, Cherkassy'!M$2*вспомогат!$J$10))</f>
        <v>1423.1999999999998</v>
      </c>
      <c r="N28" s="96">
        <f>Odessa!N28+MAX(145,('Kiev, Cherkassy'!N$2*вспомогат!$J$10))</f>
        <v>1606.8</v>
      </c>
      <c r="O28" s="96">
        <f>Odessa!O28+MAX(145,('Kiev, Cherkassy'!O$2*вспомогат!$J$10))</f>
        <v>1790.4</v>
      </c>
      <c r="P28" s="96">
        <f>Odessa!P28+MAX(145,('Kiev, Cherkassy'!P$2*вспомогат!$J$10))</f>
        <v>1974</v>
      </c>
      <c r="Q28" s="96">
        <f>Odessa!Q28+MAX(145,('Kiev, Cherkassy'!Q$2*вспомогат!$J$10))</f>
        <v>2107.6</v>
      </c>
      <c r="R28" s="96">
        <f>Odessa!R28+MAX(145,('Kiev, Cherkassy'!R$2*вспомогат!$J$10))</f>
        <v>2302.1999999999998</v>
      </c>
      <c r="S28" s="96">
        <f>Odessa!S28+MAX(145,('Kiev, Cherkassy'!S$2*вспомогат!$J$10))</f>
        <v>2498.8000000000002</v>
      </c>
      <c r="T28" s="96">
        <f>Odessa!T28+MAX(145,('Kiev, Cherkassy'!T$2*вспомогат!$J$10))</f>
        <v>2695.3999999999996</v>
      </c>
      <c r="U28" s="96">
        <f>Odessa!U28+MAX(145,('Kiev, Cherkassy'!U$2*вспомогат!$J$10))</f>
        <v>2892</v>
      </c>
      <c r="V28" s="96">
        <f>Odessa!V28+MAX(145,('Kiev, Cherkassy'!V$2*вспомогат!$J$10))</f>
        <v>3088.6</v>
      </c>
      <c r="W28" s="96">
        <f>Odessa!W28+MAX(145,('Kiev, Cherkassy'!W$2*вспомогат!$J$10))</f>
        <v>3285.2</v>
      </c>
      <c r="X28" s="96">
        <f>Odessa!X28+MAX(145,('Kiev, Cherkassy'!X$2*вспомогат!$J$10))</f>
        <v>3481.8</v>
      </c>
      <c r="Y28" s="96">
        <f>Odessa!Y28+MAX(145,('Kiev, Cherkassy'!Y$2*вспомогат!$J$10))</f>
        <v>3678.3999999999996</v>
      </c>
      <c r="Z28" s="96">
        <f>Odessa!Z28+MAX(145,('Kiev, Cherkassy'!Z$2*вспомогат!$J$10))</f>
        <v>3875</v>
      </c>
    </row>
    <row r="29" spans="2:26">
      <c r="B29" s="88" t="s">
        <v>40</v>
      </c>
      <c r="C29" s="88" t="s">
        <v>39</v>
      </c>
      <c r="D29" s="89" t="s">
        <v>9</v>
      </c>
      <c r="E29" s="94"/>
      <c r="F29" s="95"/>
      <c r="G29" s="96">
        <f>Odessa!G29+MAX(145,('Kiev, Cherkassy'!G$2*вспомогат!$J$10))</f>
        <v>369.6</v>
      </c>
      <c r="H29" s="96">
        <f>Odessa!H29+MAX(145,('Kiev, Cherkassy'!H$2*вспомогат!$J$10))</f>
        <v>551.20000000000005</v>
      </c>
      <c r="I29" s="96">
        <f>Odessa!I29+MAX(145,('Kiev, Cherkassy'!I$2*вспомогат!$J$10))</f>
        <v>732.8</v>
      </c>
      <c r="J29" s="96">
        <f>Odessa!J29+MAX(145,('Kiev, Cherkassy'!J$2*вспомогат!$J$10))</f>
        <v>914.4</v>
      </c>
      <c r="K29" s="96">
        <f>Odessa!K29+MAX(145,('Kiev, Cherkassy'!K$2*вспомогат!$J$10))</f>
        <v>1046</v>
      </c>
      <c r="L29" s="96">
        <f>Odessa!L29+MAX(145,('Kiev, Cherkassy'!L$2*вспомогат!$J$10))</f>
        <v>1227.5999999999999</v>
      </c>
      <c r="M29" s="96">
        <f>Odessa!M29+MAX(145,('Kiev, Cherkassy'!M$2*вспомогат!$J$10))</f>
        <v>1409.1999999999998</v>
      </c>
      <c r="N29" s="96">
        <f>Odessa!N29+MAX(145,('Kiev, Cherkassy'!N$2*вспомогат!$J$10))</f>
        <v>1590.8</v>
      </c>
      <c r="O29" s="96">
        <f>Odessa!O29+MAX(145,('Kiev, Cherkassy'!O$2*вспомогат!$J$10))</f>
        <v>1772.4</v>
      </c>
      <c r="P29" s="96">
        <f>Odessa!P29+MAX(145,('Kiev, Cherkassy'!P$2*вспомогат!$J$10))</f>
        <v>1954</v>
      </c>
      <c r="Q29" s="96">
        <f>Odessa!Q29+MAX(145,('Kiev, Cherkassy'!Q$2*вспомогат!$J$10))</f>
        <v>2085.6</v>
      </c>
      <c r="R29" s="96">
        <f>Odessa!R29+MAX(145,('Kiev, Cherkassy'!R$2*вспомогат!$J$10))</f>
        <v>2278.1999999999998</v>
      </c>
      <c r="S29" s="96">
        <f>Odessa!S29+MAX(145,('Kiev, Cherkassy'!S$2*вспомогат!$J$10))</f>
        <v>2472.8000000000002</v>
      </c>
      <c r="T29" s="96">
        <f>Odessa!T29+MAX(145,('Kiev, Cherkassy'!T$2*вспомогат!$J$10))</f>
        <v>2667.3999999999996</v>
      </c>
      <c r="U29" s="96">
        <f>Odessa!U29+MAX(145,('Kiev, Cherkassy'!U$2*вспомогат!$J$10))</f>
        <v>2862</v>
      </c>
      <c r="V29" s="96">
        <f>Odessa!V29+MAX(145,('Kiev, Cherkassy'!V$2*вспомогат!$J$10))</f>
        <v>3056.6</v>
      </c>
      <c r="W29" s="96">
        <f>Odessa!W29+MAX(145,('Kiev, Cherkassy'!W$2*вспомогат!$J$10))</f>
        <v>3251.2</v>
      </c>
      <c r="X29" s="96">
        <f>Odessa!X29+MAX(145,('Kiev, Cherkassy'!X$2*вспомогат!$J$10))</f>
        <v>3445.8</v>
      </c>
      <c r="Y29" s="96">
        <f>Odessa!Y29+MAX(145,('Kiev, Cherkassy'!Y$2*вспомогат!$J$10))</f>
        <v>3640.3999999999996</v>
      </c>
      <c r="Z29" s="96">
        <f>Odessa!Z29+MAX(145,('Kiev, Cherkassy'!Z$2*вспомогат!$J$10))</f>
        <v>3835</v>
      </c>
    </row>
    <row r="30" spans="2:26">
      <c r="B30" s="88" t="s">
        <v>41</v>
      </c>
      <c r="C30" s="88" t="s">
        <v>39</v>
      </c>
      <c r="D30" s="89" t="s">
        <v>9</v>
      </c>
      <c r="E30" s="94"/>
      <c r="F30" s="95"/>
      <c r="G30" s="96">
        <f>Odessa!G30+MAX(145,('Kiev, Cherkassy'!G$2*вспомогат!$J$10))</f>
        <v>330.6</v>
      </c>
      <c r="H30" s="96">
        <f>Odessa!H30+MAX(145,('Kiev, Cherkassy'!H$2*вспомогат!$J$10))</f>
        <v>473.2</v>
      </c>
      <c r="I30" s="96">
        <f>Odessa!I30+MAX(145,('Kiev, Cherkassy'!I$2*вспомогат!$J$10))</f>
        <v>615.79999999999995</v>
      </c>
      <c r="J30" s="96">
        <f>Odessa!J30+MAX(145,('Kiev, Cherkassy'!J$2*вспомогат!$J$10))</f>
        <v>758.4</v>
      </c>
      <c r="K30" s="96">
        <f>Odessa!K30+MAX(145,('Kiev, Cherkassy'!K$2*вспомогат!$J$10))</f>
        <v>851</v>
      </c>
      <c r="L30" s="96">
        <f>Odessa!L30+MAX(145,('Kiev, Cherkassy'!L$2*вспомогат!$J$10))</f>
        <v>993.59999999999991</v>
      </c>
      <c r="M30" s="96">
        <f>Odessa!M30+MAX(145,('Kiev, Cherkassy'!M$2*вспомогат!$J$10))</f>
        <v>1136.1999999999998</v>
      </c>
      <c r="N30" s="96">
        <f>Odessa!N30+MAX(145,('Kiev, Cherkassy'!N$2*вспомогат!$J$10))</f>
        <v>1278.8</v>
      </c>
      <c r="O30" s="96">
        <f>Odessa!O30+MAX(145,('Kiev, Cherkassy'!O$2*вспомогат!$J$10))</f>
        <v>1421.4</v>
      </c>
      <c r="P30" s="96">
        <f>Odessa!P30+MAX(145,('Kiev, Cherkassy'!P$2*вспомогат!$J$10))</f>
        <v>1564</v>
      </c>
      <c r="Q30" s="96">
        <f>Odessa!Q30+MAX(145,('Kiev, Cherkassy'!Q$2*вспомогат!$J$10))</f>
        <v>1656.6</v>
      </c>
      <c r="R30" s="96">
        <f>Odessa!R30+MAX(145,('Kiev, Cherkassy'!R$2*вспомогат!$J$10))</f>
        <v>1810.1999999999998</v>
      </c>
      <c r="S30" s="96">
        <f>Odessa!S30+MAX(145,('Kiev, Cherkassy'!S$2*вспомогат!$J$10))</f>
        <v>1965.8</v>
      </c>
      <c r="T30" s="96">
        <f>Odessa!T30+MAX(145,('Kiev, Cherkassy'!T$2*вспомогат!$J$10))</f>
        <v>2121.3999999999996</v>
      </c>
      <c r="U30" s="96">
        <f>Odessa!U30+MAX(145,('Kiev, Cherkassy'!U$2*вспомогат!$J$10))</f>
        <v>2277</v>
      </c>
      <c r="V30" s="96">
        <f>Odessa!V30+MAX(145,('Kiev, Cherkassy'!V$2*вспомогат!$J$10))</f>
        <v>2432.6</v>
      </c>
      <c r="W30" s="96">
        <f>Odessa!W30+MAX(145,('Kiev, Cherkassy'!W$2*вспомогат!$J$10))</f>
        <v>2588.1999999999998</v>
      </c>
      <c r="X30" s="96">
        <f>Odessa!X30+MAX(145,('Kiev, Cherkassy'!X$2*вспомогат!$J$10))</f>
        <v>2743.8</v>
      </c>
      <c r="Y30" s="96">
        <f>Odessa!Y30+MAX(145,('Kiev, Cherkassy'!Y$2*вспомогат!$J$10))</f>
        <v>2899.3999999999996</v>
      </c>
      <c r="Z30" s="96">
        <f>Odessa!Z30+MAX(145,('Kiev, Cherkassy'!Z$2*вспомогат!$J$10))</f>
        <v>3055</v>
      </c>
    </row>
    <row r="31" spans="2:26">
      <c r="B31" s="88" t="s">
        <v>42</v>
      </c>
      <c r="C31" s="88" t="s">
        <v>39</v>
      </c>
      <c r="D31" s="89" t="s">
        <v>9</v>
      </c>
      <c r="E31" s="94"/>
      <c r="F31" s="95"/>
      <c r="G31" s="96">
        <f>Odessa!G31+MAX(145,('Kiev, Cherkassy'!G$2*вспомогат!$J$10))</f>
        <v>324.60000000000002</v>
      </c>
      <c r="H31" s="96">
        <f>Odessa!H31+MAX(145,('Kiev, Cherkassy'!H$2*вспомогат!$J$10))</f>
        <v>461.2</v>
      </c>
      <c r="I31" s="96">
        <f>Odessa!I31+MAX(145,('Kiev, Cherkassy'!I$2*вспомогат!$J$10))</f>
        <v>597.79999999999995</v>
      </c>
      <c r="J31" s="96">
        <f>Odessa!J31+MAX(145,('Kiev, Cherkassy'!J$2*вспомогат!$J$10))</f>
        <v>734.4</v>
      </c>
      <c r="K31" s="96">
        <f>Odessa!K31+MAX(145,('Kiev, Cherkassy'!K$2*вспомогат!$J$10))</f>
        <v>821</v>
      </c>
      <c r="L31" s="96">
        <f>Odessa!L31+MAX(145,('Kiev, Cherkassy'!L$2*вспомогат!$J$10))</f>
        <v>957.59999999999991</v>
      </c>
      <c r="M31" s="96">
        <f>Odessa!M31+MAX(145,('Kiev, Cherkassy'!M$2*вспомогат!$J$10))</f>
        <v>1094.1999999999998</v>
      </c>
      <c r="N31" s="96">
        <f>Odessa!N31+MAX(145,('Kiev, Cherkassy'!N$2*вспомогат!$J$10))</f>
        <v>1230.8</v>
      </c>
      <c r="O31" s="96">
        <f>Odessa!O31+MAX(145,('Kiev, Cherkassy'!O$2*вспомогат!$J$10))</f>
        <v>1367.4</v>
      </c>
      <c r="P31" s="96">
        <f>Odessa!P31+MAX(145,('Kiev, Cherkassy'!P$2*вспомогат!$J$10))</f>
        <v>1504</v>
      </c>
      <c r="Q31" s="96">
        <f>Odessa!Q31+MAX(145,('Kiev, Cherkassy'!Q$2*вспомогат!$J$10))</f>
        <v>1590.6</v>
      </c>
      <c r="R31" s="96">
        <f>Odessa!R31+MAX(145,('Kiev, Cherkassy'!R$2*вспомогат!$J$10))</f>
        <v>1738.1999999999998</v>
      </c>
      <c r="S31" s="96">
        <f>Odessa!S31+MAX(145,('Kiev, Cherkassy'!S$2*вспомогат!$J$10))</f>
        <v>1887.8</v>
      </c>
      <c r="T31" s="96">
        <f>Odessa!T31+MAX(145,('Kiev, Cherkassy'!T$2*вспомогат!$J$10))</f>
        <v>2037.3999999999999</v>
      </c>
      <c r="U31" s="96">
        <f>Odessa!U31+MAX(145,('Kiev, Cherkassy'!U$2*вспомогат!$J$10))</f>
        <v>2187</v>
      </c>
      <c r="V31" s="96">
        <f>Odessa!V31+MAX(145,('Kiev, Cherkassy'!V$2*вспомогат!$J$10))</f>
        <v>2336.6</v>
      </c>
      <c r="W31" s="96">
        <f>Odessa!W31+MAX(145,('Kiev, Cherkassy'!W$2*вспомогат!$J$10))</f>
        <v>2486.1999999999998</v>
      </c>
      <c r="X31" s="96">
        <f>Odessa!X31+MAX(145,('Kiev, Cherkassy'!X$2*вспомогат!$J$10))</f>
        <v>2635.8</v>
      </c>
      <c r="Y31" s="96">
        <f>Odessa!Y31+MAX(145,('Kiev, Cherkassy'!Y$2*вспомогат!$J$10))</f>
        <v>2785.3999999999996</v>
      </c>
      <c r="Z31" s="96">
        <f>Odessa!Z31+MAX(145,('Kiev, Cherkassy'!Z$2*вспомогат!$J$10))</f>
        <v>2935</v>
      </c>
    </row>
    <row r="32" spans="2:26">
      <c r="B32" s="88" t="s">
        <v>43</v>
      </c>
      <c r="C32" s="88" t="s">
        <v>39</v>
      </c>
      <c r="D32" s="89" t="s">
        <v>9</v>
      </c>
      <c r="E32" s="94"/>
      <c r="F32" s="95"/>
      <c r="G32" s="96">
        <f>Odessa!G32+MAX(145,('Kiev, Cherkassy'!G$2*вспомогат!$J$10))</f>
        <v>369.6</v>
      </c>
      <c r="H32" s="96">
        <f>Odessa!H32+MAX(145,('Kiev, Cherkassy'!H$2*вспомогат!$J$10))</f>
        <v>551.20000000000005</v>
      </c>
      <c r="I32" s="96">
        <f>Odessa!I32+MAX(145,('Kiev, Cherkassy'!I$2*вспомогат!$J$10))</f>
        <v>732.8</v>
      </c>
      <c r="J32" s="96">
        <f>Odessa!J32+MAX(145,('Kiev, Cherkassy'!J$2*вспомогат!$J$10))</f>
        <v>914.4</v>
      </c>
      <c r="K32" s="96">
        <f>Odessa!K32+MAX(145,('Kiev, Cherkassy'!K$2*вспомогат!$J$10))</f>
        <v>1046</v>
      </c>
      <c r="L32" s="96">
        <f>Odessa!L32+MAX(145,('Kiev, Cherkassy'!L$2*вспомогат!$J$10))</f>
        <v>1227.5999999999999</v>
      </c>
      <c r="M32" s="96">
        <f>Odessa!M32+MAX(145,('Kiev, Cherkassy'!M$2*вспомогат!$J$10))</f>
        <v>1409.1999999999998</v>
      </c>
      <c r="N32" s="96">
        <f>Odessa!N32+MAX(145,('Kiev, Cherkassy'!N$2*вспомогат!$J$10))</f>
        <v>1590.8</v>
      </c>
      <c r="O32" s="96">
        <f>Odessa!O32+MAX(145,('Kiev, Cherkassy'!O$2*вспомогат!$J$10))</f>
        <v>1772.4</v>
      </c>
      <c r="P32" s="96">
        <f>Odessa!P32+MAX(145,('Kiev, Cherkassy'!P$2*вспомогат!$J$10))</f>
        <v>1954</v>
      </c>
      <c r="Q32" s="96">
        <f>Odessa!Q32+MAX(145,('Kiev, Cherkassy'!Q$2*вспомогат!$J$10))</f>
        <v>2085.6</v>
      </c>
      <c r="R32" s="96">
        <f>Odessa!R32+MAX(145,('Kiev, Cherkassy'!R$2*вспомогат!$J$10))</f>
        <v>2278.1999999999998</v>
      </c>
      <c r="S32" s="96">
        <f>Odessa!S32+MAX(145,('Kiev, Cherkassy'!S$2*вспомогат!$J$10))</f>
        <v>2472.8000000000002</v>
      </c>
      <c r="T32" s="96">
        <f>Odessa!T32+MAX(145,('Kiev, Cherkassy'!T$2*вспомогат!$J$10))</f>
        <v>2667.3999999999996</v>
      </c>
      <c r="U32" s="96">
        <f>Odessa!U32+MAX(145,('Kiev, Cherkassy'!U$2*вспомогат!$J$10))</f>
        <v>2862</v>
      </c>
      <c r="V32" s="96">
        <f>Odessa!V32+MAX(145,('Kiev, Cherkassy'!V$2*вспомогат!$J$10))</f>
        <v>3056.6</v>
      </c>
      <c r="W32" s="96">
        <f>Odessa!W32+MAX(145,('Kiev, Cherkassy'!W$2*вспомогат!$J$10))</f>
        <v>3251.2</v>
      </c>
      <c r="X32" s="96">
        <f>Odessa!X32+MAX(145,('Kiev, Cherkassy'!X$2*вспомогат!$J$10))</f>
        <v>3445.8</v>
      </c>
      <c r="Y32" s="96">
        <f>Odessa!Y32+MAX(145,('Kiev, Cherkassy'!Y$2*вспомогат!$J$10))</f>
        <v>3640.3999999999996</v>
      </c>
      <c r="Z32" s="96">
        <f>Odessa!Z32+MAX(145,('Kiev, Cherkassy'!Z$2*вспомогат!$J$10))</f>
        <v>3835</v>
      </c>
    </row>
    <row r="33" spans="2:26">
      <c r="B33" s="88" t="s">
        <v>44</v>
      </c>
      <c r="C33" s="88" t="s">
        <v>39</v>
      </c>
      <c r="D33" s="89" t="s">
        <v>9</v>
      </c>
      <c r="E33" s="94"/>
      <c r="F33" s="95"/>
      <c r="G33" s="96">
        <f>Odessa!G33+MAX(145,('Kiev, Cherkassy'!G$2*вспомогат!$J$10))</f>
        <v>322.60000000000002</v>
      </c>
      <c r="H33" s="96">
        <f>Odessa!H33+MAX(145,('Kiev, Cherkassy'!H$2*вспомогат!$J$10))</f>
        <v>457.2</v>
      </c>
      <c r="I33" s="96">
        <f>Odessa!I33+MAX(145,('Kiev, Cherkassy'!I$2*вспомогат!$J$10))</f>
        <v>591.79999999999995</v>
      </c>
      <c r="J33" s="96">
        <f>Odessa!J33+MAX(145,('Kiev, Cherkassy'!J$2*вспомогат!$J$10))</f>
        <v>726.4</v>
      </c>
      <c r="K33" s="96">
        <f>Odessa!K33+MAX(145,('Kiev, Cherkassy'!K$2*вспомогат!$J$10))</f>
        <v>811</v>
      </c>
      <c r="L33" s="96">
        <f>Odessa!L33+MAX(145,('Kiev, Cherkassy'!L$2*вспомогат!$J$10))</f>
        <v>945.59999999999991</v>
      </c>
      <c r="M33" s="96">
        <f>Odessa!M33+MAX(145,('Kiev, Cherkassy'!M$2*вспомогат!$J$10))</f>
        <v>1080.1999999999998</v>
      </c>
      <c r="N33" s="96">
        <f>Odessa!N33+MAX(145,('Kiev, Cherkassy'!N$2*вспомогат!$J$10))</f>
        <v>1214.8</v>
      </c>
      <c r="O33" s="96">
        <f>Odessa!O33+MAX(145,('Kiev, Cherkassy'!O$2*вспомогат!$J$10))</f>
        <v>1349.4</v>
      </c>
      <c r="P33" s="96">
        <f>Odessa!P33+MAX(145,('Kiev, Cherkassy'!P$2*вспомогат!$J$10))</f>
        <v>1484</v>
      </c>
      <c r="Q33" s="96">
        <f>Odessa!Q33+MAX(145,('Kiev, Cherkassy'!Q$2*вспомогат!$J$10))</f>
        <v>1568.6</v>
      </c>
      <c r="R33" s="96">
        <f>Odessa!R33+MAX(145,('Kiev, Cherkassy'!R$2*вспомогат!$J$10))</f>
        <v>1714.1999999999998</v>
      </c>
      <c r="S33" s="96">
        <f>Odessa!S33+MAX(145,('Kiev, Cherkassy'!S$2*вспомогат!$J$10))</f>
        <v>1861.8</v>
      </c>
      <c r="T33" s="96">
        <f>Odessa!T33+MAX(145,('Kiev, Cherkassy'!T$2*вспомогат!$J$10))</f>
        <v>2009.3999999999999</v>
      </c>
      <c r="U33" s="96">
        <f>Odessa!U33+MAX(145,('Kiev, Cherkassy'!U$2*вспомогат!$J$10))</f>
        <v>2157</v>
      </c>
      <c r="V33" s="96">
        <f>Odessa!V33+MAX(145,('Kiev, Cherkassy'!V$2*вспомогат!$J$10))</f>
        <v>2304.6</v>
      </c>
      <c r="W33" s="96">
        <f>Odessa!W33+MAX(145,('Kiev, Cherkassy'!W$2*вспомогат!$J$10))</f>
        <v>2452.1999999999998</v>
      </c>
      <c r="X33" s="96">
        <f>Odessa!X33+MAX(145,('Kiev, Cherkassy'!X$2*вспомогат!$J$10))</f>
        <v>2599.8000000000002</v>
      </c>
      <c r="Y33" s="96">
        <f>Odessa!Y33+MAX(145,('Kiev, Cherkassy'!Y$2*вспомогат!$J$10))</f>
        <v>2747.3999999999996</v>
      </c>
      <c r="Z33" s="96">
        <f>Odessa!Z33+MAX(145,('Kiev, Cherkassy'!Z$2*вспомогат!$J$10))</f>
        <v>2895</v>
      </c>
    </row>
    <row r="34" spans="2:26">
      <c r="B34" s="88" t="s">
        <v>45</v>
      </c>
      <c r="C34" s="88" t="s">
        <v>39</v>
      </c>
      <c r="D34" s="89" t="s">
        <v>9</v>
      </c>
      <c r="E34" s="94"/>
      <c r="F34" s="95"/>
      <c r="G34" s="96">
        <f>Odessa!G34+MAX(145,('Kiev, Cherkassy'!G$2*вспомогат!$J$10))</f>
        <v>371.6</v>
      </c>
      <c r="H34" s="96">
        <f>Odessa!H34+MAX(145,('Kiev, Cherkassy'!H$2*вспомогат!$J$10))</f>
        <v>555.20000000000005</v>
      </c>
      <c r="I34" s="96">
        <f>Odessa!I34+MAX(145,('Kiev, Cherkassy'!I$2*вспомогат!$J$10))</f>
        <v>738.8</v>
      </c>
      <c r="J34" s="96">
        <f>Odessa!J34+MAX(145,('Kiev, Cherkassy'!J$2*вспомогат!$J$10))</f>
        <v>922.4</v>
      </c>
      <c r="K34" s="96">
        <f>Odessa!K34+MAX(145,('Kiev, Cherkassy'!K$2*вспомогат!$J$10))</f>
        <v>1056</v>
      </c>
      <c r="L34" s="96">
        <f>Odessa!L34+MAX(145,('Kiev, Cherkassy'!L$2*вспомогат!$J$10))</f>
        <v>1239.5999999999999</v>
      </c>
      <c r="M34" s="96">
        <f>Odessa!M34+MAX(145,('Kiev, Cherkassy'!M$2*вспомогат!$J$10))</f>
        <v>1423.1999999999998</v>
      </c>
      <c r="N34" s="96">
        <f>Odessa!N34+MAX(145,('Kiev, Cherkassy'!N$2*вспомогат!$J$10))</f>
        <v>1606.8</v>
      </c>
      <c r="O34" s="96">
        <f>Odessa!O34+MAX(145,('Kiev, Cherkassy'!O$2*вспомогат!$J$10))</f>
        <v>1790.4</v>
      </c>
      <c r="P34" s="96">
        <f>Odessa!P34+MAX(145,('Kiev, Cherkassy'!P$2*вспомогат!$J$10))</f>
        <v>1974</v>
      </c>
      <c r="Q34" s="96">
        <f>Odessa!Q34+MAX(145,('Kiev, Cherkassy'!Q$2*вспомогат!$J$10))</f>
        <v>2107.6</v>
      </c>
      <c r="R34" s="96">
        <f>Odessa!R34+MAX(145,('Kiev, Cherkassy'!R$2*вспомогат!$J$10))</f>
        <v>2302.1999999999998</v>
      </c>
      <c r="S34" s="96">
        <f>Odessa!S34+MAX(145,('Kiev, Cherkassy'!S$2*вспомогат!$J$10))</f>
        <v>2498.8000000000002</v>
      </c>
      <c r="T34" s="96">
        <f>Odessa!T34+MAX(145,('Kiev, Cherkassy'!T$2*вспомогат!$J$10))</f>
        <v>2695.3999999999996</v>
      </c>
      <c r="U34" s="96">
        <f>Odessa!U34+MAX(145,('Kiev, Cherkassy'!U$2*вспомогат!$J$10))</f>
        <v>2892</v>
      </c>
      <c r="V34" s="96">
        <f>Odessa!V34+MAX(145,('Kiev, Cherkassy'!V$2*вспомогат!$J$10))</f>
        <v>3088.6</v>
      </c>
      <c r="W34" s="96">
        <f>Odessa!W34+MAX(145,('Kiev, Cherkassy'!W$2*вспомогат!$J$10))</f>
        <v>3285.2</v>
      </c>
      <c r="X34" s="96">
        <f>Odessa!X34+MAX(145,('Kiev, Cherkassy'!X$2*вспомогат!$J$10))</f>
        <v>3481.8</v>
      </c>
      <c r="Y34" s="96">
        <f>Odessa!Y34+MAX(145,('Kiev, Cherkassy'!Y$2*вспомогат!$J$10))</f>
        <v>3678.3999999999996</v>
      </c>
      <c r="Z34" s="96">
        <f>Odessa!Z34+MAX(145,('Kiev, Cherkassy'!Z$2*вспомогат!$J$10))</f>
        <v>3875</v>
      </c>
    </row>
    <row r="35" spans="2:26">
      <c r="B35" s="88" t="s">
        <v>46</v>
      </c>
      <c r="C35" s="88" t="s">
        <v>39</v>
      </c>
      <c r="D35" s="89" t="s">
        <v>9</v>
      </c>
      <c r="E35" s="94"/>
      <c r="F35" s="95"/>
      <c r="G35" s="96">
        <f>Odessa!G35+MAX(145,('Kiev, Cherkassy'!G$2*вспомогат!$J$10))</f>
        <v>371.6</v>
      </c>
      <c r="H35" s="96">
        <f>Odessa!H35+MAX(145,('Kiev, Cherkassy'!H$2*вспомогат!$J$10))</f>
        <v>555.20000000000005</v>
      </c>
      <c r="I35" s="96">
        <f>Odessa!I35+MAX(145,('Kiev, Cherkassy'!I$2*вспомогат!$J$10))</f>
        <v>738.8</v>
      </c>
      <c r="J35" s="96">
        <f>Odessa!J35+MAX(145,('Kiev, Cherkassy'!J$2*вспомогат!$J$10))</f>
        <v>922.4</v>
      </c>
      <c r="K35" s="96">
        <f>Odessa!K35+MAX(145,('Kiev, Cherkassy'!K$2*вспомогат!$J$10))</f>
        <v>1056</v>
      </c>
      <c r="L35" s="96">
        <f>Odessa!L35+MAX(145,('Kiev, Cherkassy'!L$2*вспомогат!$J$10))</f>
        <v>1239.5999999999999</v>
      </c>
      <c r="M35" s="96">
        <f>Odessa!M35+MAX(145,('Kiev, Cherkassy'!M$2*вспомогат!$J$10))</f>
        <v>1423.1999999999998</v>
      </c>
      <c r="N35" s="96">
        <f>Odessa!N35+MAX(145,('Kiev, Cherkassy'!N$2*вспомогат!$J$10))</f>
        <v>1606.8</v>
      </c>
      <c r="O35" s="96">
        <f>Odessa!O35+MAX(145,('Kiev, Cherkassy'!O$2*вспомогат!$J$10))</f>
        <v>1790.4</v>
      </c>
      <c r="P35" s="96">
        <f>Odessa!P35+MAX(145,('Kiev, Cherkassy'!P$2*вспомогат!$J$10))</f>
        <v>1974</v>
      </c>
      <c r="Q35" s="96">
        <f>Odessa!Q35+MAX(145,('Kiev, Cherkassy'!Q$2*вспомогат!$J$10))</f>
        <v>2107.6</v>
      </c>
      <c r="R35" s="96">
        <f>Odessa!R35+MAX(145,('Kiev, Cherkassy'!R$2*вспомогат!$J$10))</f>
        <v>2302.1999999999998</v>
      </c>
      <c r="S35" s="96">
        <f>Odessa!S35+MAX(145,('Kiev, Cherkassy'!S$2*вспомогат!$J$10))</f>
        <v>2498.8000000000002</v>
      </c>
      <c r="T35" s="96">
        <f>Odessa!T35+MAX(145,('Kiev, Cherkassy'!T$2*вспомогат!$J$10))</f>
        <v>2695.3999999999996</v>
      </c>
      <c r="U35" s="96">
        <f>Odessa!U35+MAX(145,('Kiev, Cherkassy'!U$2*вспомогат!$J$10))</f>
        <v>2892</v>
      </c>
      <c r="V35" s="96">
        <f>Odessa!V35+MAX(145,('Kiev, Cherkassy'!V$2*вспомогат!$J$10))</f>
        <v>3088.6</v>
      </c>
      <c r="W35" s="96">
        <f>Odessa!W35+MAX(145,('Kiev, Cherkassy'!W$2*вспомогат!$J$10))</f>
        <v>3285.2</v>
      </c>
      <c r="X35" s="96">
        <f>Odessa!X35+MAX(145,('Kiev, Cherkassy'!X$2*вспомогат!$J$10))</f>
        <v>3481.8</v>
      </c>
      <c r="Y35" s="96">
        <f>Odessa!Y35+MAX(145,('Kiev, Cherkassy'!Y$2*вспомогат!$J$10))</f>
        <v>3678.3999999999996</v>
      </c>
      <c r="Z35" s="96">
        <f>Odessa!Z35+MAX(145,('Kiev, Cherkassy'!Z$2*вспомогат!$J$10))</f>
        <v>3875</v>
      </c>
    </row>
    <row r="36" spans="2:26">
      <c r="B36" s="88" t="s">
        <v>47</v>
      </c>
      <c r="C36" s="88" t="s">
        <v>39</v>
      </c>
      <c r="D36" s="89" t="s">
        <v>9</v>
      </c>
      <c r="E36" s="94"/>
      <c r="F36" s="95"/>
      <c r="G36" s="96">
        <f>Odessa!G36+MAX(145,('Kiev, Cherkassy'!G$2*вспомогат!$J$10))</f>
        <v>371.6</v>
      </c>
      <c r="H36" s="96">
        <f>Odessa!H36+MAX(145,('Kiev, Cherkassy'!H$2*вспомогат!$J$10))</f>
        <v>555.20000000000005</v>
      </c>
      <c r="I36" s="96">
        <f>Odessa!I36+MAX(145,('Kiev, Cherkassy'!I$2*вспомогат!$J$10))</f>
        <v>738.8</v>
      </c>
      <c r="J36" s="96">
        <f>Odessa!J36+MAX(145,('Kiev, Cherkassy'!J$2*вспомогат!$J$10))</f>
        <v>922.4</v>
      </c>
      <c r="K36" s="96">
        <f>Odessa!K36+MAX(145,('Kiev, Cherkassy'!K$2*вспомогат!$J$10))</f>
        <v>1056</v>
      </c>
      <c r="L36" s="96">
        <f>Odessa!L36+MAX(145,('Kiev, Cherkassy'!L$2*вспомогат!$J$10))</f>
        <v>1239.5999999999999</v>
      </c>
      <c r="M36" s="96">
        <f>Odessa!M36+MAX(145,('Kiev, Cherkassy'!M$2*вспомогат!$J$10))</f>
        <v>1423.1999999999998</v>
      </c>
      <c r="N36" s="96">
        <f>Odessa!N36+MAX(145,('Kiev, Cherkassy'!N$2*вспомогат!$J$10))</f>
        <v>1606.8</v>
      </c>
      <c r="O36" s="96">
        <f>Odessa!O36+MAX(145,('Kiev, Cherkassy'!O$2*вспомогат!$J$10))</f>
        <v>1790.4</v>
      </c>
      <c r="P36" s="96">
        <f>Odessa!P36+MAX(145,('Kiev, Cherkassy'!P$2*вспомогат!$J$10))</f>
        <v>1974</v>
      </c>
      <c r="Q36" s="96">
        <f>Odessa!Q36+MAX(145,('Kiev, Cherkassy'!Q$2*вспомогат!$J$10))</f>
        <v>2107.6</v>
      </c>
      <c r="R36" s="96">
        <f>Odessa!R36+MAX(145,('Kiev, Cherkassy'!R$2*вспомогат!$J$10))</f>
        <v>2302.1999999999998</v>
      </c>
      <c r="S36" s="96">
        <f>Odessa!S36+MAX(145,('Kiev, Cherkassy'!S$2*вспомогат!$J$10))</f>
        <v>2498.8000000000002</v>
      </c>
      <c r="T36" s="96">
        <f>Odessa!T36+MAX(145,('Kiev, Cherkassy'!T$2*вспомогат!$J$10))</f>
        <v>2695.3999999999996</v>
      </c>
      <c r="U36" s="96">
        <f>Odessa!U36+MAX(145,('Kiev, Cherkassy'!U$2*вспомогат!$J$10))</f>
        <v>2892</v>
      </c>
      <c r="V36" s="96">
        <f>Odessa!V36+MAX(145,('Kiev, Cherkassy'!V$2*вспомогат!$J$10))</f>
        <v>3088.6</v>
      </c>
      <c r="W36" s="96">
        <f>Odessa!W36+MAX(145,('Kiev, Cherkassy'!W$2*вспомогат!$J$10))</f>
        <v>3285.2</v>
      </c>
      <c r="X36" s="96">
        <f>Odessa!X36+MAX(145,('Kiev, Cherkassy'!X$2*вспомогат!$J$10))</f>
        <v>3481.8</v>
      </c>
      <c r="Y36" s="96">
        <f>Odessa!Y36+MAX(145,('Kiev, Cherkassy'!Y$2*вспомогат!$J$10))</f>
        <v>3678.3999999999996</v>
      </c>
      <c r="Z36" s="96">
        <f>Odessa!Z36+MAX(145,('Kiev, Cherkassy'!Z$2*вспомогат!$J$10))</f>
        <v>3875</v>
      </c>
    </row>
    <row r="37" spans="2:26">
      <c r="B37" s="88" t="s">
        <v>48</v>
      </c>
      <c r="C37" s="88" t="s">
        <v>39</v>
      </c>
      <c r="D37" s="89" t="s">
        <v>9</v>
      </c>
      <c r="E37" s="94"/>
      <c r="F37" s="95"/>
      <c r="G37" s="96">
        <f>Odessa!G37+MAX(145,('Kiev, Cherkassy'!G$2*вспомогат!$J$10))</f>
        <v>371.6</v>
      </c>
      <c r="H37" s="96">
        <f>Odessa!H37+MAX(145,('Kiev, Cherkassy'!H$2*вспомогат!$J$10))</f>
        <v>555.20000000000005</v>
      </c>
      <c r="I37" s="96">
        <f>Odessa!I37+MAX(145,('Kiev, Cherkassy'!I$2*вспомогат!$J$10))</f>
        <v>738.8</v>
      </c>
      <c r="J37" s="96">
        <f>Odessa!J37+MAX(145,('Kiev, Cherkassy'!J$2*вспомогат!$J$10))</f>
        <v>922.4</v>
      </c>
      <c r="K37" s="96">
        <f>Odessa!K37+MAX(145,('Kiev, Cherkassy'!K$2*вспомогат!$J$10))</f>
        <v>1056</v>
      </c>
      <c r="L37" s="96">
        <f>Odessa!L37+MAX(145,('Kiev, Cherkassy'!L$2*вспомогат!$J$10))</f>
        <v>1239.5999999999999</v>
      </c>
      <c r="M37" s="96">
        <f>Odessa!M37+MAX(145,('Kiev, Cherkassy'!M$2*вспомогат!$J$10))</f>
        <v>1423.1999999999998</v>
      </c>
      <c r="N37" s="96">
        <f>Odessa!N37+MAX(145,('Kiev, Cherkassy'!N$2*вспомогат!$J$10))</f>
        <v>1606.8</v>
      </c>
      <c r="O37" s="96">
        <f>Odessa!O37+MAX(145,('Kiev, Cherkassy'!O$2*вспомогат!$J$10))</f>
        <v>1790.4</v>
      </c>
      <c r="P37" s="96">
        <f>Odessa!P37+MAX(145,('Kiev, Cherkassy'!P$2*вспомогат!$J$10))</f>
        <v>1974</v>
      </c>
      <c r="Q37" s="96">
        <f>Odessa!Q37+MAX(145,('Kiev, Cherkassy'!Q$2*вспомогат!$J$10))</f>
        <v>2107.6</v>
      </c>
      <c r="R37" s="96">
        <f>Odessa!R37+MAX(145,('Kiev, Cherkassy'!R$2*вспомогат!$J$10))</f>
        <v>2302.1999999999998</v>
      </c>
      <c r="S37" s="96">
        <f>Odessa!S37+MAX(145,('Kiev, Cherkassy'!S$2*вспомогат!$J$10))</f>
        <v>2498.8000000000002</v>
      </c>
      <c r="T37" s="96">
        <f>Odessa!T37+MAX(145,('Kiev, Cherkassy'!T$2*вспомогат!$J$10))</f>
        <v>2695.3999999999996</v>
      </c>
      <c r="U37" s="96">
        <f>Odessa!U37+MAX(145,('Kiev, Cherkassy'!U$2*вспомогат!$J$10))</f>
        <v>2892</v>
      </c>
      <c r="V37" s="96">
        <f>Odessa!V37+MAX(145,('Kiev, Cherkassy'!V$2*вспомогат!$J$10))</f>
        <v>3088.6</v>
      </c>
      <c r="W37" s="96">
        <f>Odessa!W37+MAX(145,('Kiev, Cherkassy'!W$2*вспомогат!$J$10))</f>
        <v>3285.2</v>
      </c>
      <c r="X37" s="96">
        <f>Odessa!X37+MAX(145,('Kiev, Cherkassy'!X$2*вспомогат!$J$10))</f>
        <v>3481.8</v>
      </c>
      <c r="Y37" s="96">
        <f>Odessa!Y37+MAX(145,('Kiev, Cherkassy'!Y$2*вспомогат!$J$10))</f>
        <v>3678.3999999999996</v>
      </c>
      <c r="Z37" s="96">
        <f>Odessa!Z37+MAX(145,('Kiev, Cherkassy'!Z$2*вспомогат!$J$10))</f>
        <v>3875</v>
      </c>
    </row>
    <row r="38" spans="2:26">
      <c r="B38" s="88" t="s">
        <v>49</v>
      </c>
      <c r="C38" s="88" t="s">
        <v>39</v>
      </c>
      <c r="D38" s="89" t="s">
        <v>9</v>
      </c>
      <c r="E38" s="94"/>
      <c r="F38" s="95"/>
      <c r="G38" s="96">
        <f>Odessa!G38+MAX(145,('Kiev, Cherkassy'!G$2*вспомогат!$J$10))</f>
        <v>318.60000000000002</v>
      </c>
      <c r="H38" s="96">
        <f>Odessa!H38+MAX(145,('Kiev, Cherkassy'!H$2*вспомогат!$J$10))</f>
        <v>449.2</v>
      </c>
      <c r="I38" s="96">
        <f>Odessa!I38+MAX(145,('Kiev, Cherkassy'!I$2*вспомогат!$J$10))</f>
        <v>579.79999999999995</v>
      </c>
      <c r="J38" s="96">
        <f>Odessa!J38+MAX(145,('Kiev, Cherkassy'!J$2*вспомогат!$J$10))</f>
        <v>710.4</v>
      </c>
      <c r="K38" s="96">
        <f>Odessa!K38+MAX(145,('Kiev, Cherkassy'!K$2*вспомогат!$J$10))</f>
        <v>791</v>
      </c>
      <c r="L38" s="96">
        <f>Odessa!L38+MAX(145,('Kiev, Cherkassy'!L$2*вспомогат!$J$10))</f>
        <v>921.59999999999991</v>
      </c>
      <c r="M38" s="96">
        <f>Odessa!M38+MAX(145,('Kiev, Cherkassy'!M$2*вспомогат!$J$10))</f>
        <v>1052.1999999999998</v>
      </c>
      <c r="N38" s="96">
        <f>Odessa!N38+MAX(145,('Kiev, Cherkassy'!N$2*вспомогат!$J$10))</f>
        <v>1182.8</v>
      </c>
      <c r="O38" s="96">
        <f>Odessa!O38+MAX(145,('Kiev, Cherkassy'!O$2*вспомогат!$J$10))</f>
        <v>1313.4</v>
      </c>
      <c r="P38" s="96">
        <f>Odessa!P38+MAX(145,('Kiev, Cherkassy'!P$2*вспомогат!$J$10))</f>
        <v>1444</v>
      </c>
      <c r="Q38" s="96">
        <f>Odessa!Q38+MAX(145,('Kiev, Cherkassy'!Q$2*вспомогат!$J$10))</f>
        <v>1524.6</v>
      </c>
      <c r="R38" s="96">
        <f>Odessa!R38+MAX(145,('Kiev, Cherkassy'!R$2*вспомогат!$J$10))</f>
        <v>1666.1999999999998</v>
      </c>
      <c r="S38" s="96">
        <f>Odessa!S38+MAX(145,('Kiev, Cherkassy'!S$2*вспомогат!$J$10))</f>
        <v>1809.8</v>
      </c>
      <c r="T38" s="96">
        <f>Odessa!T38+MAX(145,('Kiev, Cherkassy'!T$2*вспомогат!$J$10))</f>
        <v>1953.3999999999999</v>
      </c>
      <c r="U38" s="96">
        <f>Odessa!U38+MAX(145,('Kiev, Cherkassy'!U$2*вспомогат!$J$10))</f>
        <v>2097</v>
      </c>
      <c r="V38" s="96">
        <f>Odessa!V38+MAX(145,('Kiev, Cherkassy'!V$2*вспомогат!$J$10))</f>
        <v>2240.6</v>
      </c>
      <c r="W38" s="96">
        <f>Odessa!W38+MAX(145,('Kiev, Cherkassy'!W$2*вспомогат!$J$10))</f>
        <v>2384.1999999999998</v>
      </c>
      <c r="X38" s="96">
        <f>Odessa!X38+MAX(145,('Kiev, Cherkassy'!X$2*вспомогат!$J$10))</f>
        <v>2527.8000000000002</v>
      </c>
      <c r="Y38" s="96">
        <f>Odessa!Y38+MAX(145,('Kiev, Cherkassy'!Y$2*вспомогат!$J$10))</f>
        <v>2671.3999999999996</v>
      </c>
      <c r="Z38" s="96">
        <f>Odessa!Z38+MAX(145,('Kiev, Cherkassy'!Z$2*вспомогат!$J$10))</f>
        <v>2815</v>
      </c>
    </row>
    <row r="39" spans="2:26">
      <c r="B39" s="88" t="s">
        <v>50</v>
      </c>
      <c r="C39" s="88" t="s">
        <v>39</v>
      </c>
      <c r="D39" s="89" t="s">
        <v>9</v>
      </c>
      <c r="E39" s="94"/>
      <c r="F39" s="95"/>
      <c r="G39" s="96">
        <f>Odessa!G39+MAX(145,('Kiev, Cherkassy'!G$2*вспомогат!$J$10))</f>
        <v>360.6</v>
      </c>
      <c r="H39" s="96">
        <f>Odessa!H39+MAX(145,('Kiev, Cherkassy'!H$2*вспомогат!$J$10))</f>
        <v>533.20000000000005</v>
      </c>
      <c r="I39" s="96">
        <f>Odessa!I39+MAX(145,('Kiev, Cherkassy'!I$2*вспомогат!$J$10))</f>
        <v>705.8</v>
      </c>
      <c r="J39" s="96">
        <f>Odessa!J39+MAX(145,('Kiev, Cherkassy'!J$2*вспомогат!$J$10))</f>
        <v>878.4</v>
      </c>
      <c r="K39" s="96">
        <f>Odessa!K39+MAX(145,('Kiev, Cherkassy'!K$2*вспомогат!$J$10))</f>
        <v>1001</v>
      </c>
      <c r="L39" s="96">
        <f>Odessa!L39+MAX(145,('Kiev, Cherkassy'!L$2*вспомогат!$J$10))</f>
        <v>1173.5999999999999</v>
      </c>
      <c r="M39" s="96">
        <f>Odessa!M39+MAX(145,('Kiev, Cherkassy'!M$2*вспомогат!$J$10))</f>
        <v>1346.1999999999998</v>
      </c>
      <c r="N39" s="96">
        <f>Odessa!N39+MAX(145,('Kiev, Cherkassy'!N$2*вспомогат!$J$10))</f>
        <v>1518.8</v>
      </c>
      <c r="O39" s="96">
        <f>Odessa!O39+MAX(145,('Kiev, Cherkassy'!O$2*вспомогат!$J$10))</f>
        <v>1691.4</v>
      </c>
      <c r="P39" s="96">
        <f>Odessa!P39+MAX(145,('Kiev, Cherkassy'!P$2*вспомогат!$J$10))</f>
        <v>1864</v>
      </c>
      <c r="Q39" s="96">
        <f>Odessa!Q39+MAX(145,('Kiev, Cherkassy'!Q$2*вспомогат!$J$10))</f>
        <v>1986.6</v>
      </c>
      <c r="R39" s="96">
        <f>Odessa!R39+MAX(145,('Kiev, Cherkassy'!R$2*вспомогат!$J$10))</f>
        <v>2170.1999999999998</v>
      </c>
      <c r="S39" s="96">
        <f>Odessa!S39+MAX(145,('Kiev, Cherkassy'!S$2*вспомогат!$J$10))</f>
        <v>2355.8000000000002</v>
      </c>
      <c r="T39" s="96">
        <f>Odessa!T39+MAX(145,('Kiev, Cherkassy'!T$2*вспомогат!$J$10))</f>
        <v>2541.3999999999996</v>
      </c>
      <c r="U39" s="96">
        <f>Odessa!U39+MAX(145,('Kiev, Cherkassy'!U$2*вспомогат!$J$10))</f>
        <v>2727</v>
      </c>
      <c r="V39" s="96">
        <f>Odessa!V39+MAX(145,('Kiev, Cherkassy'!V$2*вспомогат!$J$10))</f>
        <v>2912.6</v>
      </c>
      <c r="W39" s="96">
        <f>Odessa!W39+MAX(145,('Kiev, Cherkassy'!W$2*вспомогат!$J$10))</f>
        <v>3098.2</v>
      </c>
      <c r="X39" s="96">
        <f>Odessa!X39+MAX(145,('Kiev, Cherkassy'!X$2*вспомогат!$J$10))</f>
        <v>3283.8</v>
      </c>
      <c r="Y39" s="96">
        <f>Odessa!Y39+MAX(145,('Kiev, Cherkassy'!Y$2*вспомогат!$J$10))</f>
        <v>3469.3999999999996</v>
      </c>
      <c r="Z39" s="96">
        <f>Odessa!Z39+MAX(145,('Kiev, Cherkassy'!Z$2*вспомогат!$J$10))</f>
        <v>3655</v>
      </c>
    </row>
    <row r="40" spans="2:26">
      <c r="B40" s="88" t="s">
        <v>51</v>
      </c>
      <c r="C40" s="88" t="s">
        <v>39</v>
      </c>
      <c r="D40" s="89" t="s">
        <v>9</v>
      </c>
      <c r="E40" s="94"/>
      <c r="F40" s="95"/>
      <c r="G40" s="96">
        <f>Odessa!G40+MAX(145,('Kiev, Cherkassy'!G$2*вспомогат!$J$10))</f>
        <v>330.6</v>
      </c>
      <c r="H40" s="96">
        <f>Odessa!H40+MAX(145,('Kiev, Cherkassy'!H$2*вспомогат!$J$10))</f>
        <v>473.2</v>
      </c>
      <c r="I40" s="96">
        <f>Odessa!I40+MAX(145,('Kiev, Cherkassy'!I$2*вспомогат!$J$10))</f>
        <v>615.79999999999995</v>
      </c>
      <c r="J40" s="96">
        <f>Odessa!J40+MAX(145,('Kiev, Cherkassy'!J$2*вспомогат!$J$10))</f>
        <v>758.4</v>
      </c>
      <c r="K40" s="96">
        <f>Odessa!K40+MAX(145,('Kiev, Cherkassy'!K$2*вспомогат!$J$10))</f>
        <v>851</v>
      </c>
      <c r="L40" s="96">
        <f>Odessa!L40+MAX(145,('Kiev, Cherkassy'!L$2*вспомогат!$J$10))</f>
        <v>993.59999999999991</v>
      </c>
      <c r="M40" s="96">
        <f>Odessa!M40+MAX(145,('Kiev, Cherkassy'!M$2*вспомогат!$J$10))</f>
        <v>1136.1999999999998</v>
      </c>
      <c r="N40" s="96">
        <f>Odessa!N40+MAX(145,('Kiev, Cherkassy'!N$2*вспомогат!$J$10))</f>
        <v>1278.8</v>
      </c>
      <c r="O40" s="96">
        <f>Odessa!O40+MAX(145,('Kiev, Cherkassy'!O$2*вспомогат!$J$10))</f>
        <v>1421.4</v>
      </c>
      <c r="P40" s="96">
        <f>Odessa!P40+MAX(145,('Kiev, Cherkassy'!P$2*вспомогат!$J$10))</f>
        <v>1564</v>
      </c>
      <c r="Q40" s="96">
        <f>Odessa!Q40+MAX(145,('Kiev, Cherkassy'!Q$2*вспомогат!$J$10))</f>
        <v>1656.6</v>
      </c>
      <c r="R40" s="96">
        <f>Odessa!R40+MAX(145,('Kiev, Cherkassy'!R$2*вспомогат!$J$10))</f>
        <v>1810.1999999999998</v>
      </c>
      <c r="S40" s="96">
        <f>Odessa!S40+MAX(145,('Kiev, Cherkassy'!S$2*вспомогат!$J$10))</f>
        <v>1965.8</v>
      </c>
      <c r="T40" s="96">
        <f>Odessa!T40+MAX(145,('Kiev, Cherkassy'!T$2*вспомогат!$J$10))</f>
        <v>2121.3999999999996</v>
      </c>
      <c r="U40" s="96">
        <f>Odessa!U40+MAX(145,('Kiev, Cherkassy'!U$2*вспомогат!$J$10))</f>
        <v>2277</v>
      </c>
      <c r="V40" s="96">
        <f>Odessa!V40+MAX(145,('Kiev, Cherkassy'!V$2*вспомогат!$J$10))</f>
        <v>2432.6</v>
      </c>
      <c r="W40" s="96">
        <f>Odessa!W40+MAX(145,('Kiev, Cherkassy'!W$2*вспомогат!$J$10))</f>
        <v>2588.1999999999998</v>
      </c>
      <c r="X40" s="96">
        <f>Odessa!X40+MAX(145,('Kiev, Cherkassy'!X$2*вспомогат!$J$10))</f>
        <v>2743.8</v>
      </c>
      <c r="Y40" s="96">
        <f>Odessa!Y40+MAX(145,('Kiev, Cherkassy'!Y$2*вспомогат!$J$10))</f>
        <v>2899.3999999999996</v>
      </c>
      <c r="Z40" s="96">
        <f>Odessa!Z40+MAX(145,('Kiev, Cherkassy'!Z$2*вспомогат!$J$10))</f>
        <v>3055</v>
      </c>
    </row>
    <row r="41" spans="2:26">
      <c r="B41" s="88" t="s">
        <v>52</v>
      </c>
      <c r="C41" s="88" t="s">
        <v>53</v>
      </c>
      <c r="D41" s="89" t="s">
        <v>9</v>
      </c>
      <c r="E41" s="94"/>
      <c r="F41" s="95"/>
      <c r="G41" s="96">
        <f>Odessa!G41+MAX(145,('Kiev, Cherkassy'!G$2*вспомогат!$J$10))</f>
        <v>315.60000000000002</v>
      </c>
      <c r="H41" s="96">
        <f>Odessa!H41+MAX(145,('Kiev, Cherkassy'!H$2*вспомогат!$J$10))</f>
        <v>443.2</v>
      </c>
      <c r="I41" s="96">
        <f>Odessa!I41+MAX(145,('Kiev, Cherkassy'!I$2*вспомогат!$J$10))</f>
        <v>570.79999999999995</v>
      </c>
      <c r="J41" s="96">
        <f>Odessa!J41+MAX(145,('Kiev, Cherkassy'!J$2*вспомогат!$J$10))</f>
        <v>698.4</v>
      </c>
      <c r="K41" s="96">
        <f>Odessa!K41+MAX(145,('Kiev, Cherkassy'!K$2*вспомогат!$J$10))</f>
        <v>776</v>
      </c>
      <c r="L41" s="96">
        <f>Odessa!L41+MAX(145,('Kiev, Cherkassy'!L$2*вспомогат!$J$10))</f>
        <v>903.59999999999991</v>
      </c>
      <c r="M41" s="96">
        <f>Odessa!M41+MAX(145,('Kiev, Cherkassy'!M$2*вспомогат!$J$10))</f>
        <v>1031.1999999999998</v>
      </c>
      <c r="N41" s="96">
        <f>Odessa!N41+MAX(145,('Kiev, Cherkassy'!N$2*вспомогат!$J$10))</f>
        <v>1158.8</v>
      </c>
      <c r="O41" s="96">
        <f>Odessa!O41+MAX(145,('Kiev, Cherkassy'!O$2*вспомогат!$J$10))</f>
        <v>1286.4000000000001</v>
      </c>
      <c r="P41" s="96">
        <f>Odessa!P41+MAX(145,('Kiev, Cherkassy'!P$2*вспомогат!$J$10))</f>
        <v>1414</v>
      </c>
      <c r="Q41" s="96">
        <f>Odessa!Q41+MAX(145,('Kiev, Cherkassy'!Q$2*вспомогат!$J$10))</f>
        <v>1491.6</v>
      </c>
      <c r="R41" s="96">
        <f>Odessa!R41+MAX(145,('Kiev, Cherkassy'!R$2*вспомогат!$J$10))</f>
        <v>1630.1999999999998</v>
      </c>
      <c r="S41" s="96">
        <f>Odessa!S41+MAX(145,('Kiev, Cherkassy'!S$2*вспомогат!$J$10))</f>
        <v>1770.8</v>
      </c>
      <c r="T41" s="96">
        <f>Odessa!T41+MAX(145,('Kiev, Cherkassy'!T$2*вспомогат!$J$10))</f>
        <v>1911.3999999999999</v>
      </c>
      <c r="U41" s="96">
        <f>Odessa!U41+MAX(145,('Kiev, Cherkassy'!U$2*вспомогат!$J$10))</f>
        <v>2052</v>
      </c>
      <c r="V41" s="96">
        <f>Odessa!V41+MAX(145,('Kiev, Cherkassy'!V$2*вспомогат!$J$10))</f>
        <v>2192.6</v>
      </c>
      <c r="W41" s="96">
        <f>Odessa!W41+MAX(145,('Kiev, Cherkassy'!W$2*вспомогат!$J$10))</f>
        <v>2333.1999999999998</v>
      </c>
      <c r="X41" s="96">
        <f>Odessa!X41+MAX(145,('Kiev, Cherkassy'!X$2*вспомогат!$J$10))</f>
        <v>2473.8000000000002</v>
      </c>
      <c r="Y41" s="96">
        <f>Odessa!Y41+MAX(145,('Kiev, Cherkassy'!Y$2*вспомогат!$J$10))</f>
        <v>2614.3999999999996</v>
      </c>
      <c r="Z41" s="96">
        <f>Odessa!Z41+MAX(145,('Kiev, Cherkassy'!Z$2*вспомогат!$J$10))</f>
        <v>2755</v>
      </c>
    </row>
    <row r="42" spans="2:26">
      <c r="B42" s="88" t="s">
        <v>54</v>
      </c>
      <c r="C42" s="88" t="s">
        <v>53</v>
      </c>
      <c r="D42" s="89" t="s">
        <v>9</v>
      </c>
      <c r="E42" s="94"/>
      <c r="F42" s="95"/>
      <c r="G42" s="96">
        <f>Odessa!G42+MAX(145,('Kiev, Cherkassy'!G$2*вспомогат!$J$10))</f>
        <v>315.60000000000002</v>
      </c>
      <c r="H42" s="96">
        <f>Odessa!H42+MAX(145,('Kiev, Cherkassy'!H$2*вспомогат!$J$10))</f>
        <v>443.2</v>
      </c>
      <c r="I42" s="96">
        <f>Odessa!I42+MAX(145,('Kiev, Cherkassy'!I$2*вспомогат!$J$10))</f>
        <v>570.79999999999995</v>
      </c>
      <c r="J42" s="96">
        <f>Odessa!J42+MAX(145,('Kiev, Cherkassy'!J$2*вспомогат!$J$10))</f>
        <v>698.4</v>
      </c>
      <c r="K42" s="96">
        <f>Odessa!K42+MAX(145,('Kiev, Cherkassy'!K$2*вспомогат!$J$10))</f>
        <v>776</v>
      </c>
      <c r="L42" s="96">
        <f>Odessa!L42+MAX(145,('Kiev, Cherkassy'!L$2*вспомогат!$J$10))</f>
        <v>903.59999999999991</v>
      </c>
      <c r="M42" s="96">
        <f>Odessa!M42+MAX(145,('Kiev, Cherkassy'!M$2*вспомогат!$J$10))</f>
        <v>1031.1999999999998</v>
      </c>
      <c r="N42" s="96">
        <f>Odessa!N42+MAX(145,('Kiev, Cherkassy'!N$2*вспомогат!$J$10))</f>
        <v>1158.8</v>
      </c>
      <c r="O42" s="96">
        <f>Odessa!O42+MAX(145,('Kiev, Cherkassy'!O$2*вспомогат!$J$10))</f>
        <v>1286.4000000000001</v>
      </c>
      <c r="P42" s="96">
        <f>Odessa!P42+MAX(145,('Kiev, Cherkassy'!P$2*вспомогат!$J$10))</f>
        <v>1414</v>
      </c>
      <c r="Q42" s="96">
        <f>Odessa!Q42+MAX(145,('Kiev, Cherkassy'!Q$2*вспомогат!$J$10))</f>
        <v>1491.6</v>
      </c>
      <c r="R42" s="96">
        <f>Odessa!R42+MAX(145,('Kiev, Cherkassy'!R$2*вспомогат!$J$10))</f>
        <v>1630.1999999999998</v>
      </c>
      <c r="S42" s="96">
        <f>Odessa!S42+MAX(145,('Kiev, Cherkassy'!S$2*вспомогат!$J$10))</f>
        <v>1770.8</v>
      </c>
      <c r="T42" s="96">
        <f>Odessa!T42+MAX(145,('Kiev, Cherkassy'!T$2*вспомогат!$J$10))</f>
        <v>1911.3999999999999</v>
      </c>
      <c r="U42" s="96">
        <f>Odessa!U42+MAX(145,('Kiev, Cherkassy'!U$2*вспомогат!$J$10))</f>
        <v>2052</v>
      </c>
      <c r="V42" s="96">
        <f>Odessa!V42+MAX(145,('Kiev, Cherkassy'!V$2*вспомогат!$J$10))</f>
        <v>2192.6</v>
      </c>
      <c r="W42" s="96">
        <f>Odessa!W42+MAX(145,('Kiev, Cherkassy'!W$2*вспомогат!$J$10))</f>
        <v>2333.1999999999998</v>
      </c>
      <c r="X42" s="96">
        <f>Odessa!X42+MAX(145,('Kiev, Cherkassy'!X$2*вспомогат!$J$10))</f>
        <v>2473.8000000000002</v>
      </c>
      <c r="Y42" s="96">
        <f>Odessa!Y42+MAX(145,('Kiev, Cherkassy'!Y$2*вспомогат!$J$10))</f>
        <v>2614.3999999999996</v>
      </c>
      <c r="Z42" s="96">
        <f>Odessa!Z42+MAX(145,('Kiev, Cherkassy'!Z$2*вспомогат!$J$10))</f>
        <v>2755</v>
      </c>
    </row>
    <row r="43" spans="2:26">
      <c r="B43" s="88" t="s">
        <v>55</v>
      </c>
      <c r="C43" s="88" t="s">
        <v>53</v>
      </c>
      <c r="D43" s="89" t="s">
        <v>9</v>
      </c>
      <c r="E43" s="94"/>
      <c r="F43" s="95"/>
      <c r="G43" s="96">
        <f>Odessa!G43+MAX(145,('Kiev, Cherkassy'!G$2*вспомогат!$J$10))</f>
        <v>315.60000000000002</v>
      </c>
      <c r="H43" s="96">
        <f>Odessa!H43+MAX(145,('Kiev, Cherkassy'!H$2*вспомогат!$J$10))</f>
        <v>443.2</v>
      </c>
      <c r="I43" s="96">
        <f>Odessa!I43+MAX(145,('Kiev, Cherkassy'!I$2*вспомогат!$J$10))</f>
        <v>570.79999999999995</v>
      </c>
      <c r="J43" s="96">
        <f>Odessa!J43+MAX(145,('Kiev, Cherkassy'!J$2*вспомогат!$J$10))</f>
        <v>698.4</v>
      </c>
      <c r="K43" s="96">
        <f>Odessa!K43+MAX(145,('Kiev, Cherkassy'!K$2*вспомогат!$J$10))</f>
        <v>776</v>
      </c>
      <c r="L43" s="96">
        <f>Odessa!L43+MAX(145,('Kiev, Cherkassy'!L$2*вспомогат!$J$10))</f>
        <v>903.59999999999991</v>
      </c>
      <c r="M43" s="96">
        <f>Odessa!M43+MAX(145,('Kiev, Cherkassy'!M$2*вспомогат!$J$10))</f>
        <v>1031.1999999999998</v>
      </c>
      <c r="N43" s="96">
        <f>Odessa!N43+MAX(145,('Kiev, Cherkassy'!N$2*вспомогат!$J$10))</f>
        <v>1158.8</v>
      </c>
      <c r="O43" s="96">
        <f>Odessa!O43+MAX(145,('Kiev, Cherkassy'!O$2*вспомогат!$J$10))</f>
        <v>1286.4000000000001</v>
      </c>
      <c r="P43" s="96">
        <f>Odessa!P43+MAX(145,('Kiev, Cherkassy'!P$2*вспомогат!$J$10))</f>
        <v>1414</v>
      </c>
      <c r="Q43" s="96">
        <f>Odessa!Q43+MAX(145,('Kiev, Cherkassy'!Q$2*вспомогат!$J$10))</f>
        <v>1491.6</v>
      </c>
      <c r="R43" s="96">
        <f>Odessa!R43+MAX(145,('Kiev, Cherkassy'!R$2*вспомогат!$J$10))</f>
        <v>1630.1999999999998</v>
      </c>
      <c r="S43" s="96">
        <f>Odessa!S43+MAX(145,('Kiev, Cherkassy'!S$2*вспомогат!$J$10))</f>
        <v>1770.8</v>
      </c>
      <c r="T43" s="96">
        <f>Odessa!T43+MAX(145,('Kiev, Cherkassy'!T$2*вспомогат!$J$10))</f>
        <v>1911.3999999999999</v>
      </c>
      <c r="U43" s="96">
        <f>Odessa!U43+MAX(145,('Kiev, Cherkassy'!U$2*вспомогат!$J$10))</f>
        <v>2052</v>
      </c>
      <c r="V43" s="96">
        <f>Odessa!V43+MAX(145,('Kiev, Cherkassy'!V$2*вспомогат!$J$10))</f>
        <v>2192.6</v>
      </c>
      <c r="W43" s="96">
        <f>Odessa!W43+MAX(145,('Kiev, Cherkassy'!W$2*вспомогат!$J$10))</f>
        <v>2333.1999999999998</v>
      </c>
      <c r="X43" s="96">
        <f>Odessa!X43+MAX(145,('Kiev, Cherkassy'!X$2*вспомогат!$J$10))</f>
        <v>2473.8000000000002</v>
      </c>
      <c r="Y43" s="96">
        <f>Odessa!Y43+MAX(145,('Kiev, Cherkassy'!Y$2*вспомогат!$J$10))</f>
        <v>2614.3999999999996</v>
      </c>
      <c r="Z43" s="96">
        <f>Odessa!Z43+MAX(145,('Kiev, Cherkassy'!Z$2*вспомогат!$J$10))</f>
        <v>2755</v>
      </c>
    </row>
    <row r="44" spans="2:26">
      <c r="B44" s="88" t="s">
        <v>56</v>
      </c>
      <c r="C44" s="88" t="s">
        <v>53</v>
      </c>
      <c r="D44" s="89" t="s">
        <v>9</v>
      </c>
      <c r="E44" s="94"/>
      <c r="F44" s="95"/>
      <c r="G44" s="96">
        <f>Odessa!G44+MAX(145,('Kiev, Cherkassy'!G$2*вспомогат!$J$10))</f>
        <v>315.60000000000002</v>
      </c>
      <c r="H44" s="96">
        <f>Odessa!H44+MAX(145,('Kiev, Cherkassy'!H$2*вспомогат!$J$10))</f>
        <v>443.2</v>
      </c>
      <c r="I44" s="96">
        <f>Odessa!I44+MAX(145,('Kiev, Cherkassy'!I$2*вспомогат!$J$10))</f>
        <v>570.79999999999995</v>
      </c>
      <c r="J44" s="96">
        <f>Odessa!J44+MAX(145,('Kiev, Cherkassy'!J$2*вспомогат!$J$10))</f>
        <v>698.4</v>
      </c>
      <c r="K44" s="96">
        <f>Odessa!K44+MAX(145,('Kiev, Cherkassy'!K$2*вспомогат!$J$10))</f>
        <v>776</v>
      </c>
      <c r="L44" s="96">
        <f>Odessa!L44+MAX(145,('Kiev, Cherkassy'!L$2*вспомогат!$J$10))</f>
        <v>903.59999999999991</v>
      </c>
      <c r="M44" s="96">
        <f>Odessa!M44+MAX(145,('Kiev, Cherkassy'!M$2*вспомогат!$J$10))</f>
        <v>1031.1999999999998</v>
      </c>
      <c r="N44" s="96">
        <f>Odessa!N44+MAX(145,('Kiev, Cherkassy'!N$2*вспомогат!$J$10))</f>
        <v>1158.8</v>
      </c>
      <c r="O44" s="96">
        <f>Odessa!O44+MAX(145,('Kiev, Cherkassy'!O$2*вспомогат!$J$10))</f>
        <v>1286.4000000000001</v>
      </c>
      <c r="P44" s="96">
        <f>Odessa!P44+MAX(145,('Kiev, Cherkassy'!P$2*вспомогат!$J$10))</f>
        <v>1414</v>
      </c>
      <c r="Q44" s="96">
        <f>Odessa!Q44+MAX(145,('Kiev, Cherkassy'!Q$2*вспомогат!$J$10))</f>
        <v>1491.6</v>
      </c>
      <c r="R44" s="96">
        <f>Odessa!R44+MAX(145,('Kiev, Cherkassy'!R$2*вспомогат!$J$10))</f>
        <v>1630.1999999999998</v>
      </c>
      <c r="S44" s="96">
        <f>Odessa!S44+MAX(145,('Kiev, Cherkassy'!S$2*вспомогат!$J$10))</f>
        <v>1770.8</v>
      </c>
      <c r="T44" s="96">
        <f>Odessa!T44+MAX(145,('Kiev, Cherkassy'!T$2*вспомогат!$J$10))</f>
        <v>1911.3999999999999</v>
      </c>
      <c r="U44" s="96">
        <f>Odessa!U44+MAX(145,('Kiev, Cherkassy'!U$2*вспомогат!$J$10))</f>
        <v>2052</v>
      </c>
      <c r="V44" s="96">
        <f>Odessa!V44+MAX(145,('Kiev, Cherkassy'!V$2*вспомогат!$J$10))</f>
        <v>2192.6</v>
      </c>
      <c r="W44" s="96">
        <f>Odessa!W44+MAX(145,('Kiev, Cherkassy'!W$2*вспомогат!$J$10))</f>
        <v>2333.1999999999998</v>
      </c>
      <c r="X44" s="96">
        <f>Odessa!X44+MAX(145,('Kiev, Cherkassy'!X$2*вспомогат!$J$10))</f>
        <v>2473.8000000000002</v>
      </c>
      <c r="Y44" s="96">
        <f>Odessa!Y44+MAX(145,('Kiev, Cherkassy'!Y$2*вспомогат!$J$10))</f>
        <v>2614.3999999999996</v>
      </c>
      <c r="Z44" s="96">
        <f>Odessa!Z44+MAX(145,('Kiev, Cherkassy'!Z$2*вспомогат!$J$10))</f>
        <v>2755</v>
      </c>
    </row>
    <row r="45" spans="2:26">
      <c r="B45" s="88" t="s">
        <v>59</v>
      </c>
      <c r="C45" s="88" t="s">
        <v>60</v>
      </c>
      <c r="D45" s="89" t="s">
        <v>13</v>
      </c>
      <c r="E45" s="94"/>
      <c r="F45" s="95"/>
      <c r="G45" s="96">
        <f>Odessa!G45+MAX(145,('Kiev, Cherkassy'!G$2*вспомогат!$J$10))</f>
        <v>287.5090909090909</v>
      </c>
      <c r="H45" s="96">
        <f>Odessa!H45+MAX(145,('Kiev, Cherkassy'!H$2*вспомогат!$J$10))</f>
        <v>387.0181818181818</v>
      </c>
      <c r="I45" s="96">
        <f>Odessa!I45+MAX(145,('Kiev, Cherkassy'!I$2*вспомогат!$J$10))</f>
        <v>486.5272727272727</v>
      </c>
      <c r="J45" s="96">
        <f>Odessa!J45+MAX(145,('Kiev, Cherkassy'!J$2*вспомогат!$J$10))</f>
        <v>586.0363636363636</v>
      </c>
      <c r="K45" s="96">
        <f>Odessa!K45+MAX(145,('Kiev, Cherkassy'!K$2*вспомогат!$J$10))</f>
        <v>635.5454545454545</v>
      </c>
      <c r="L45" s="96">
        <f>Odessa!L45+MAX(145,('Kiev, Cherkassy'!L$2*вспомогат!$J$10))</f>
        <v>735.0545454545454</v>
      </c>
      <c r="M45" s="96">
        <f>Odessa!M45+MAX(145,('Kiev, Cherkassy'!M$2*вспомогат!$J$10))</f>
        <v>834.56363636363631</v>
      </c>
      <c r="N45" s="96">
        <f>Odessa!N45+MAX(145,('Kiev, Cherkassy'!N$2*вспомогат!$J$10))</f>
        <v>934.07272727272721</v>
      </c>
      <c r="O45" s="96">
        <f>Odessa!O45+MAX(145,('Kiev, Cherkassy'!O$2*вспомогат!$J$10))</f>
        <v>1033.5818181818181</v>
      </c>
      <c r="P45" s="96">
        <f>Odessa!P45+MAX(145,('Kiev, Cherkassy'!P$2*вспомогат!$J$10))</f>
        <v>1133.090909090909</v>
      </c>
      <c r="Q45" s="96">
        <f>Odessa!Q45+MAX(145,('Kiev, Cherkassy'!Q$2*вспомогат!$J$10))</f>
        <v>1182.5999999999999</v>
      </c>
      <c r="R45" s="96">
        <f>Odessa!R45+MAX(145,('Kiev, Cherkassy'!R$2*вспомогат!$J$10))</f>
        <v>1293.1090909090908</v>
      </c>
      <c r="S45" s="96">
        <f>Odessa!S45+MAX(145,('Kiev, Cherkassy'!S$2*вспомогат!$J$10))</f>
        <v>1405.6181818181817</v>
      </c>
      <c r="T45" s="96">
        <f>Odessa!T45+MAX(145,('Kiev, Cherkassy'!T$2*вспомогат!$J$10))</f>
        <v>1518.1272727272726</v>
      </c>
      <c r="U45" s="96">
        <f>Odessa!U45+MAX(145,('Kiev, Cherkassy'!U$2*вспомогат!$J$10))</f>
        <v>1630.6363636363635</v>
      </c>
      <c r="V45" s="96">
        <f>Odessa!V45+MAX(145,('Kiev, Cherkassy'!V$2*вспомогат!$J$10))</f>
        <v>1743.1454545454544</v>
      </c>
      <c r="W45" s="96">
        <f>Odessa!W45+MAX(145,('Kiev, Cherkassy'!W$2*вспомогат!$J$10))</f>
        <v>1855.6545454545453</v>
      </c>
      <c r="X45" s="96">
        <f>Odessa!X45+MAX(145,('Kiev, Cherkassy'!X$2*вспомогат!$J$10))</f>
        <v>1968.1636363636362</v>
      </c>
      <c r="Y45" s="96">
        <f>Odessa!Y45+MAX(145,('Kiev, Cherkassy'!Y$2*вспомогат!$J$10))</f>
        <v>2080.6727272727271</v>
      </c>
      <c r="Z45" s="96">
        <f>Odessa!Z45+MAX(145,('Kiev, Cherkassy'!Z$2*вспомогат!$J$10))</f>
        <v>2193.181818181818</v>
      </c>
    </row>
    <row r="46" spans="2:26">
      <c r="B46" s="88" t="s">
        <v>61</v>
      </c>
      <c r="C46" s="88" t="s">
        <v>60</v>
      </c>
      <c r="D46" s="89" t="s">
        <v>13</v>
      </c>
      <c r="E46" s="94"/>
      <c r="F46" s="95"/>
      <c r="G46" s="96">
        <f>Odessa!G46+MAX(145,('Kiev, Cherkassy'!G$2*вспомогат!$J$10))</f>
        <v>287.5090909090909</v>
      </c>
      <c r="H46" s="96">
        <f>Odessa!H46+MAX(145,('Kiev, Cherkassy'!H$2*вспомогат!$J$10))</f>
        <v>387.0181818181818</v>
      </c>
      <c r="I46" s="96">
        <f>Odessa!I46+MAX(145,('Kiev, Cherkassy'!I$2*вспомогат!$J$10))</f>
        <v>486.5272727272727</v>
      </c>
      <c r="J46" s="96">
        <f>Odessa!J46+MAX(145,('Kiev, Cherkassy'!J$2*вспомогат!$J$10))</f>
        <v>586.0363636363636</v>
      </c>
      <c r="K46" s="96">
        <f>Odessa!K46+MAX(145,('Kiev, Cherkassy'!K$2*вспомогат!$J$10))</f>
        <v>635.5454545454545</v>
      </c>
      <c r="L46" s="96">
        <f>Odessa!L46+MAX(145,('Kiev, Cherkassy'!L$2*вспомогат!$J$10))</f>
        <v>735.0545454545454</v>
      </c>
      <c r="M46" s="96">
        <f>Odessa!M46+MAX(145,('Kiev, Cherkassy'!M$2*вспомогат!$J$10))</f>
        <v>834.56363636363631</v>
      </c>
      <c r="N46" s="96">
        <f>Odessa!N46+MAX(145,('Kiev, Cherkassy'!N$2*вспомогат!$J$10))</f>
        <v>934.07272727272721</v>
      </c>
      <c r="O46" s="96">
        <f>Odessa!O46+MAX(145,('Kiev, Cherkassy'!O$2*вспомогат!$J$10))</f>
        <v>1033.5818181818181</v>
      </c>
      <c r="P46" s="96">
        <f>Odessa!P46+MAX(145,('Kiev, Cherkassy'!P$2*вспомогат!$J$10))</f>
        <v>1133.090909090909</v>
      </c>
      <c r="Q46" s="96">
        <f>Odessa!Q46+MAX(145,('Kiev, Cherkassy'!Q$2*вспомогат!$J$10))</f>
        <v>1182.5999999999999</v>
      </c>
      <c r="R46" s="96">
        <f>Odessa!R46+MAX(145,('Kiev, Cherkassy'!R$2*вспомогат!$J$10))</f>
        <v>1293.1090909090908</v>
      </c>
      <c r="S46" s="96">
        <f>Odessa!S46+MAX(145,('Kiev, Cherkassy'!S$2*вспомогат!$J$10))</f>
        <v>1405.6181818181817</v>
      </c>
      <c r="T46" s="96">
        <f>Odessa!T46+MAX(145,('Kiev, Cherkassy'!T$2*вспомогат!$J$10))</f>
        <v>1518.1272727272726</v>
      </c>
      <c r="U46" s="96">
        <f>Odessa!U46+MAX(145,('Kiev, Cherkassy'!U$2*вспомогат!$J$10))</f>
        <v>1630.6363636363635</v>
      </c>
      <c r="V46" s="96">
        <f>Odessa!V46+MAX(145,('Kiev, Cherkassy'!V$2*вспомогат!$J$10))</f>
        <v>1743.1454545454544</v>
      </c>
      <c r="W46" s="96">
        <f>Odessa!W46+MAX(145,('Kiev, Cherkassy'!W$2*вспомогат!$J$10))</f>
        <v>1855.6545454545453</v>
      </c>
      <c r="X46" s="96">
        <f>Odessa!X46+MAX(145,('Kiev, Cherkassy'!X$2*вспомогат!$J$10))</f>
        <v>1968.1636363636362</v>
      </c>
      <c r="Y46" s="96">
        <f>Odessa!Y46+MAX(145,('Kiev, Cherkassy'!Y$2*вспомогат!$J$10))</f>
        <v>2080.6727272727271</v>
      </c>
      <c r="Z46" s="96">
        <f>Odessa!Z46+MAX(145,('Kiev, Cherkassy'!Z$2*вспомогат!$J$10))</f>
        <v>2193.181818181818</v>
      </c>
    </row>
    <row r="47" spans="2:26">
      <c r="B47" s="88" t="s">
        <v>62</v>
      </c>
      <c r="C47" s="88" t="s">
        <v>60</v>
      </c>
      <c r="D47" s="89" t="s">
        <v>13</v>
      </c>
      <c r="E47" s="94"/>
      <c r="F47" s="95"/>
      <c r="G47" s="96">
        <f>Odessa!G47+MAX(145,('Kiev, Cherkassy'!G$2*вспомогат!$J$10))</f>
        <v>287.5090909090909</v>
      </c>
      <c r="H47" s="96">
        <f>Odessa!H47+MAX(145,('Kiev, Cherkassy'!H$2*вспомогат!$J$10))</f>
        <v>387.0181818181818</v>
      </c>
      <c r="I47" s="96">
        <f>Odessa!I47+MAX(145,('Kiev, Cherkassy'!I$2*вспомогат!$J$10))</f>
        <v>486.5272727272727</v>
      </c>
      <c r="J47" s="96">
        <f>Odessa!J47+MAX(145,('Kiev, Cherkassy'!J$2*вспомогат!$J$10))</f>
        <v>586.0363636363636</v>
      </c>
      <c r="K47" s="96">
        <f>Odessa!K47+MAX(145,('Kiev, Cherkassy'!K$2*вспомогат!$J$10))</f>
        <v>635.5454545454545</v>
      </c>
      <c r="L47" s="96">
        <f>Odessa!L47+MAX(145,('Kiev, Cherkassy'!L$2*вспомогат!$J$10))</f>
        <v>735.0545454545454</v>
      </c>
      <c r="M47" s="96">
        <f>Odessa!M47+MAX(145,('Kiev, Cherkassy'!M$2*вспомогат!$J$10))</f>
        <v>834.56363636363631</v>
      </c>
      <c r="N47" s="96">
        <f>Odessa!N47+MAX(145,('Kiev, Cherkassy'!N$2*вспомогат!$J$10))</f>
        <v>934.07272727272721</v>
      </c>
      <c r="O47" s="96">
        <f>Odessa!O47+MAX(145,('Kiev, Cherkassy'!O$2*вспомогат!$J$10))</f>
        <v>1033.5818181818181</v>
      </c>
      <c r="P47" s="96">
        <f>Odessa!P47+MAX(145,('Kiev, Cherkassy'!P$2*вспомогат!$J$10))</f>
        <v>1133.090909090909</v>
      </c>
      <c r="Q47" s="96">
        <f>Odessa!Q47+MAX(145,('Kiev, Cherkassy'!Q$2*вспомогат!$J$10))</f>
        <v>1182.5999999999999</v>
      </c>
      <c r="R47" s="96">
        <f>Odessa!R47+MAX(145,('Kiev, Cherkassy'!R$2*вспомогат!$J$10))</f>
        <v>1293.1090909090908</v>
      </c>
      <c r="S47" s="96">
        <f>Odessa!S47+MAX(145,('Kiev, Cherkassy'!S$2*вспомогат!$J$10))</f>
        <v>1405.6181818181817</v>
      </c>
      <c r="T47" s="96">
        <f>Odessa!T47+MAX(145,('Kiev, Cherkassy'!T$2*вспомогат!$J$10))</f>
        <v>1518.1272727272726</v>
      </c>
      <c r="U47" s="96">
        <f>Odessa!U47+MAX(145,('Kiev, Cherkassy'!U$2*вспомогат!$J$10))</f>
        <v>1630.6363636363635</v>
      </c>
      <c r="V47" s="96">
        <f>Odessa!V47+MAX(145,('Kiev, Cherkassy'!V$2*вспомогат!$J$10))</f>
        <v>1743.1454545454544</v>
      </c>
      <c r="W47" s="96">
        <f>Odessa!W47+MAX(145,('Kiev, Cherkassy'!W$2*вспомогат!$J$10))</f>
        <v>1855.6545454545453</v>
      </c>
      <c r="X47" s="96">
        <f>Odessa!X47+MAX(145,('Kiev, Cherkassy'!X$2*вспомогат!$J$10))</f>
        <v>1968.1636363636362</v>
      </c>
      <c r="Y47" s="96">
        <f>Odessa!Y47+MAX(145,('Kiev, Cherkassy'!Y$2*вспомогат!$J$10))</f>
        <v>2080.6727272727271</v>
      </c>
      <c r="Z47" s="96">
        <f>Odessa!Z47+MAX(145,('Kiev, Cherkassy'!Z$2*вспомогат!$J$10))</f>
        <v>2193.181818181818</v>
      </c>
    </row>
    <row r="48" spans="2:26">
      <c r="B48" s="88" t="s">
        <v>63</v>
      </c>
      <c r="C48" s="88" t="s">
        <v>60</v>
      </c>
      <c r="D48" s="89" t="s">
        <v>13</v>
      </c>
      <c r="E48" s="94"/>
      <c r="F48" s="95"/>
      <c r="G48" s="96">
        <f>Odessa!G48+MAX(145,('Kiev, Cherkassy'!G$2*вспомогат!$J$10))</f>
        <v>287.5090909090909</v>
      </c>
      <c r="H48" s="96">
        <f>Odessa!H48+MAX(145,('Kiev, Cherkassy'!H$2*вспомогат!$J$10))</f>
        <v>387.0181818181818</v>
      </c>
      <c r="I48" s="96">
        <f>Odessa!I48+MAX(145,('Kiev, Cherkassy'!I$2*вспомогат!$J$10))</f>
        <v>486.5272727272727</v>
      </c>
      <c r="J48" s="96">
        <f>Odessa!J48+MAX(145,('Kiev, Cherkassy'!J$2*вспомогат!$J$10))</f>
        <v>586.0363636363636</v>
      </c>
      <c r="K48" s="96">
        <f>Odessa!K48+MAX(145,('Kiev, Cherkassy'!K$2*вспомогат!$J$10))</f>
        <v>635.5454545454545</v>
      </c>
      <c r="L48" s="96">
        <f>Odessa!L48+MAX(145,('Kiev, Cherkassy'!L$2*вспомогат!$J$10))</f>
        <v>735.0545454545454</v>
      </c>
      <c r="M48" s="96">
        <f>Odessa!M48+MAX(145,('Kiev, Cherkassy'!M$2*вспомогат!$J$10))</f>
        <v>834.56363636363631</v>
      </c>
      <c r="N48" s="96">
        <f>Odessa!N48+MAX(145,('Kiev, Cherkassy'!N$2*вспомогат!$J$10))</f>
        <v>934.07272727272721</v>
      </c>
      <c r="O48" s="96">
        <f>Odessa!O48+MAX(145,('Kiev, Cherkassy'!O$2*вспомогат!$J$10))</f>
        <v>1033.5818181818181</v>
      </c>
      <c r="P48" s="96">
        <f>Odessa!P48+MAX(145,('Kiev, Cherkassy'!P$2*вспомогат!$J$10))</f>
        <v>1133.090909090909</v>
      </c>
      <c r="Q48" s="96">
        <f>Odessa!Q48+MAX(145,('Kiev, Cherkassy'!Q$2*вспомогат!$J$10))</f>
        <v>1182.5999999999999</v>
      </c>
      <c r="R48" s="96">
        <f>Odessa!R48+MAX(145,('Kiev, Cherkassy'!R$2*вспомогат!$J$10))</f>
        <v>1293.1090909090908</v>
      </c>
      <c r="S48" s="96">
        <f>Odessa!S48+MAX(145,('Kiev, Cherkassy'!S$2*вспомогат!$J$10))</f>
        <v>1405.6181818181817</v>
      </c>
      <c r="T48" s="96">
        <f>Odessa!T48+MAX(145,('Kiev, Cherkassy'!T$2*вспомогат!$J$10))</f>
        <v>1518.1272727272726</v>
      </c>
      <c r="U48" s="96">
        <f>Odessa!U48+MAX(145,('Kiev, Cherkassy'!U$2*вспомогат!$J$10))</f>
        <v>1630.6363636363635</v>
      </c>
      <c r="V48" s="96">
        <f>Odessa!V48+MAX(145,('Kiev, Cherkassy'!V$2*вспомогат!$J$10))</f>
        <v>1743.1454545454544</v>
      </c>
      <c r="W48" s="96">
        <f>Odessa!W48+MAX(145,('Kiev, Cherkassy'!W$2*вспомогат!$J$10))</f>
        <v>1855.6545454545453</v>
      </c>
      <c r="X48" s="96">
        <f>Odessa!X48+MAX(145,('Kiev, Cherkassy'!X$2*вспомогат!$J$10))</f>
        <v>1968.1636363636362</v>
      </c>
      <c r="Y48" s="96">
        <f>Odessa!Y48+MAX(145,('Kiev, Cherkassy'!Y$2*вспомогат!$J$10))</f>
        <v>2080.6727272727271</v>
      </c>
      <c r="Z48" s="96">
        <f>Odessa!Z48+MAX(145,('Kiev, Cherkassy'!Z$2*вспомогат!$J$10))</f>
        <v>2193.181818181818</v>
      </c>
    </row>
    <row r="49" spans="2:26">
      <c r="B49" s="88" t="s">
        <v>64</v>
      </c>
      <c r="C49" s="88" t="s">
        <v>60</v>
      </c>
      <c r="D49" s="89" t="s">
        <v>13</v>
      </c>
      <c r="E49" s="94"/>
      <c r="F49" s="95"/>
      <c r="G49" s="96">
        <f>Odessa!G49+MAX(145,('Kiev, Cherkassy'!G$2*вспомогат!$J$10))</f>
        <v>287.5090909090909</v>
      </c>
      <c r="H49" s="96">
        <f>Odessa!H49+MAX(145,('Kiev, Cherkassy'!H$2*вспомогат!$J$10))</f>
        <v>387.0181818181818</v>
      </c>
      <c r="I49" s="96">
        <f>Odessa!I49+MAX(145,('Kiev, Cherkassy'!I$2*вспомогат!$J$10))</f>
        <v>486.5272727272727</v>
      </c>
      <c r="J49" s="96">
        <f>Odessa!J49+MAX(145,('Kiev, Cherkassy'!J$2*вспомогат!$J$10))</f>
        <v>586.0363636363636</v>
      </c>
      <c r="K49" s="96">
        <f>Odessa!K49+MAX(145,('Kiev, Cherkassy'!K$2*вспомогат!$J$10))</f>
        <v>635.5454545454545</v>
      </c>
      <c r="L49" s="96">
        <f>Odessa!L49+MAX(145,('Kiev, Cherkassy'!L$2*вспомогат!$J$10))</f>
        <v>735.0545454545454</v>
      </c>
      <c r="M49" s="96">
        <f>Odessa!M49+MAX(145,('Kiev, Cherkassy'!M$2*вспомогат!$J$10))</f>
        <v>834.56363636363631</v>
      </c>
      <c r="N49" s="96">
        <f>Odessa!N49+MAX(145,('Kiev, Cherkassy'!N$2*вспомогат!$J$10))</f>
        <v>934.07272727272721</v>
      </c>
      <c r="O49" s="96">
        <f>Odessa!O49+MAX(145,('Kiev, Cherkassy'!O$2*вспомогат!$J$10))</f>
        <v>1033.5818181818181</v>
      </c>
      <c r="P49" s="96">
        <f>Odessa!P49+MAX(145,('Kiev, Cherkassy'!P$2*вспомогат!$J$10))</f>
        <v>1133.090909090909</v>
      </c>
      <c r="Q49" s="96">
        <f>Odessa!Q49+MAX(145,('Kiev, Cherkassy'!Q$2*вспомогат!$J$10))</f>
        <v>1182.5999999999999</v>
      </c>
      <c r="R49" s="96">
        <f>Odessa!R49+MAX(145,('Kiev, Cherkassy'!R$2*вспомогат!$J$10))</f>
        <v>1293.1090909090908</v>
      </c>
      <c r="S49" s="96">
        <f>Odessa!S49+MAX(145,('Kiev, Cherkassy'!S$2*вспомогат!$J$10))</f>
        <v>1405.6181818181817</v>
      </c>
      <c r="T49" s="96">
        <f>Odessa!T49+MAX(145,('Kiev, Cherkassy'!T$2*вспомогат!$J$10))</f>
        <v>1518.1272727272726</v>
      </c>
      <c r="U49" s="96">
        <f>Odessa!U49+MAX(145,('Kiev, Cherkassy'!U$2*вспомогат!$J$10))</f>
        <v>1630.6363636363635</v>
      </c>
      <c r="V49" s="96">
        <f>Odessa!V49+MAX(145,('Kiev, Cherkassy'!V$2*вспомогат!$J$10))</f>
        <v>1743.1454545454544</v>
      </c>
      <c r="W49" s="96">
        <f>Odessa!W49+MAX(145,('Kiev, Cherkassy'!W$2*вспомогат!$J$10))</f>
        <v>1855.6545454545453</v>
      </c>
      <c r="X49" s="96">
        <f>Odessa!X49+MAX(145,('Kiev, Cherkassy'!X$2*вспомогат!$J$10))</f>
        <v>1968.1636363636362</v>
      </c>
      <c r="Y49" s="96">
        <f>Odessa!Y49+MAX(145,('Kiev, Cherkassy'!Y$2*вспомогат!$J$10))</f>
        <v>2080.6727272727271</v>
      </c>
      <c r="Z49" s="96">
        <f>Odessa!Z49+MAX(145,('Kiev, Cherkassy'!Z$2*вспомогат!$J$10))</f>
        <v>2193.181818181818</v>
      </c>
    </row>
    <row r="50" spans="2:26">
      <c r="B50" s="88" t="s">
        <v>65</v>
      </c>
      <c r="C50" s="88" t="s">
        <v>66</v>
      </c>
      <c r="D50" s="89" t="s">
        <v>9</v>
      </c>
      <c r="E50" s="94"/>
      <c r="F50" s="95"/>
      <c r="G50" s="96" t="e">
        <f>Odessa!G50+MAX(145,('Kiev, Cherkassy'!G$2*вспомогат!$J$10))</f>
        <v>#VALUE!</v>
      </c>
      <c r="H50" s="96" t="e">
        <f>Odessa!H50+MAX(145,('Kiev, Cherkassy'!H$2*вспомогат!$J$10))</f>
        <v>#VALUE!</v>
      </c>
      <c r="I50" s="96" t="e">
        <f>Odessa!I50+MAX(145,('Kiev, Cherkassy'!I$2*вспомогат!$J$10))</f>
        <v>#VALUE!</v>
      </c>
      <c r="J50" s="96" t="e">
        <f>Odessa!J50+MAX(145,('Kiev, Cherkassy'!J$2*вспомогат!$J$10))</f>
        <v>#VALUE!</v>
      </c>
      <c r="K50" s="96" t="e">
        <f>Odessa!K50+MAX(145,('Kiev, Cherkassy'!K$2*вспомогат!$J$10))</f>
        <v>#VALUE!</v>
      </c>
      <c r="L50" s="96" t="e">
        <f>Odessa!L50+MAX(145,('Kiev, Cherkassy'!L$2*вспомогат!$J$10))</f>
        <v>#VALUE!</v>
      </c>
      <c r="M50" s="96" t="e">
        <f>Odessa!M50+MAX(145,('Kiev, Cherkassy'!M$2*вспомогат!$J$10))</f>
        <v>#VALUE!</v>
      </c>
      <c r="N50" s="96" t="e">
        <f>Odessa!N50+MAX(145,('Kiev, Cherkassy'!N$2*вспомогат!$J$10))</f>
        <v>#VALUE!</v>
      </c>
      <c r="O50" s="96" t="e">
        <f>Odessa!O50+MAX(145,('Kiev, Cherkassy'!O$2*вспомогат!$J$10))</f>
        <v>#VALUE!</v>
      </c>
      <c r="P50" s="96" t="e">
        <f>Odessa!P50+MAX(145,('Kiev, Cherkassy'!P$2*вспомогат!$J$10))</f>
        <v>#VALUE!</v>
      </c>
      <c r="Q50" s="96" t="e">
        <f>Odessa!Q50+MAX(145,('Kiev, Cherkassy'!Q$2*вспомогат!$J$10))</f>
        <v>#VALUE!</v>
      </c>
      <c r="R50" s="96" t="e">
        <f>Odessa!R50+MAX(145,('Kiev, Cherkassy'!R$2*вспомогат!$J$10))</f>
        <v>#VALUE!</v>
      </c>
      <c r="S50" s="96" t="e">
        <f>Odessa!S50+MAX(145,('Kiev, Cherkassy'!S$2*вспомогат!$J$10))</f>
        <v>#VALUE!</v>
      </c>
      <c r="T50" s="96" t="e">
        <f>Odessa!T50+MAX(145,('Kiev, Cherkassy'!T$2*вспомогат!$J$10))</f>
        <v>#VALUE!</v>
      </c>
      <c r="U50" s="96" t="e">
        <f>Odessa!U50+MAX(145,('Kiev, Cherkassy'!U$2*вспомогат!$J$10))</f>
        <v>#VALUE!</v>
      </c>
      <c r="V50" s="96" t="e">
        <f>Odessa!V50+MAX(145,('Kiev, Cherkassy'!V$2*вспомогат!$J$10))</f>
        <v>#VALUE!</v>
      </c>
      <c r="W50" s="96" t="e">
        <f>Odessa!W50+MAX(145,('Kiev, Cherkassy'!W$2*вспомогат!$J$10))</f>
        <v>#VALUE!</v>
      </c>
      <c r="X50" s="96" t="e">
        <f>Odessa!X50+MAX(145,('Kiev, Cherkassy'!X$2*вспомогат!$J$10))</f>
        <v>#VALUE!</v>
      </c>
      <c r="Y50" s="96" t="e">
        <f>Odessa!Y50+MAX(145,('Kiev, Cherkassy'!Y$2*вспомогат!$J$10))</f>
        <v>#VALUE!</v>
      </c>
      <c r="Z50" s="96" t="e">
        <f>Odessa!Z50+MAX(145,('Kiev, Cherkassy'!Z$2*вспомогат!$J$10))</f>
        <v>#VALUE!</v>
      </c>
    </row>
    <row r="51" spans="2:26">
      <c r="B51" s="88" t="s">
        <v>67</v>
      </c>
      <c r="C51" s="88" t="s">
        <v>68</v>
      </c>
      <c r="D51" s="89" t="s">
        <v>9</v>
      </c>
      <c r="E51" s="94"/>
      <c r="F51" s="95"/>
      <c r="G51" s="96">
        <f>Odessa!G51+MAX(145,('Kiev, Cherkassy'!G$2*вспомогат!$J$10))</f>
        <v>321.60000000000002</v>
      </c>
      <c r="H51" s="96">
        <f>Odessa!H51+MAX(145,('Kiev, Cherkassy'!H$2*вспомогат!$J$10))</f>
        <v>455.2</v>
      </c>
      <c r="I51" s="96">
        <f>Odessa!I51+MAX(145,('Kiev, Cherkassy'!I$2*вспомогат!$J$10))</f>
        <v>588.79999999999995</v>
      </c>
      <c r="J51" s="96">
        <f>Odessa!J51+MAX(145,('Kiev, Cherkassy'!J$2*вспомогат!$J$10))</f>
        <v>722.4</v>
      </c>
      <c r="K51" s="96">
        <f>Odessa!K51+MAX(145,('Kiev, Cherkassy'!K$2*вспомогат!$J$10))</f>
        <v>806</v>
      </c>
      <c r="L51" s="96">
        <f>Odessa!L51+MAX(145,('Kiev, Cherkassy'!L$2*вспомогат!$J$10))</f>
        <v>939.59999999999991</v>
      </c>
      <c r="M51" s="96">
        <f>Odessa!M51+MAX(145,('Kiev, Cherkassy'!M$2*вспомогат!$J$10))</f>
        <v>1073.1999999999998</v>
      </c>
      <c r="N51" s="96">
        <f>Odessa!N51+MAX(145,('Kiev, Cherkassy'!N$2*вспомогат!$J$10))</f>
        <v>1206.8</v>
      </c>
      <c r="O51" s="96">
        <f>Odessa!O51+MAX(145,('Kiev, Cherkassy'!O$2*вспомогат!$J$10))</f>
        <v>1340.4</v>
      </c>
      <c r="P51" s="96">
        <f>Odessa!P51+MAX(145,('Kiev, Cherkassy'!P$2*вспомогат!$J$10))</f>
        <v>1474</v>
      </c>
      <c r="Q51" s="96">
        <f>Odessa!Q51+MAX(145,('Kiev, Cherkassy'!Q$2*вспомогат!$J$10))</f>
        <v>1557.6</v>
      </c>
      <c r="R51" s="96">
        <f>Odessa!R51+MAX(145,('Kiev, Cherkassy'!R$2*вспомогат!$J$10))</f>
        <v>1702.1999999999998</v>
      </c>
      <c r="S51" s="96">
        <f>Odessa!S51+MAX(145,('Kiev, Cherkassy'!S$2*вспомогат!$J$10))</f>
        <v>1848.8</v>
      </c>
      <c r="T51" s="96">
        <f>Odessa!T51+MAX(145,('Kiev, Cherkassy'!T$2*вспомогат!$J$10))</f>
        <v>1995.3999999999999</v>
      </c>
      <c r="U51" s="96">
        <f>Odessa!U51+MAX(145,('Kiev, Cherkassy'!U$2*вспомогат!$J$10))</f>
        <v>2142</v>
      </c>
      <c r="V51" s="96">
        <f>Odessa!V51+MAX(145,('Kiev, Cherkassy'!V$2*вспомогат!$J$10))</f>
        <v>2288.6</v>
      </c>
      <c r="W51" s="96">
        <f>Odessa!W51+MAX(145,('Kiev, Cherkassy'!W$2*вспомогат!$J$10))</f>
        <v>2435.1999999999998</v>
      </c>
      <c r="X51" s="96">
        <f>Odessa!X51+MAX(145,('Kiev, Cherkassy'!X$2*вспомогат!$J$10))</f>
        <v>2581.8000000000002</v>
      </c>
      <c r="Y51" s="96">
        <f>Odessa!Y51+MAX(145,('Kiev, Cherkassy'!Y$2*вспомогат!$J$10))</f>
        <v>2728.3999999999996</v>
      </c>
      <c r="Z51" s="96">
        <f>Odessa!Z51+MAX(145,('Kiev, Cherkassy'!Z$2*вспомогат!$J$10))</f>
        <v>2875</v>
      </c>
    </row>
    <row r="52" spans="2:26">
      <c r="B52" s="88" t="s">
        <v>69</v>
      </c>
      <c r="C52" s="88" t="s">
        <v>68</v>
      </c>
      <c r="D52" s="89" t="s">
        <v>9</v>
      </c>
      <c r="E52" s="94"/>
      <c r="F52" s="95"/>
      <c r="G52" s="96">
        <f>Odessa!G52+MAX(145,('Kiev, Cherkassy'!G$2*вспомогат!$J$10))</f>
        <v>311.60000000000002</v>
      </c>
      <c r="H52" s="96">
        <f>Odessa!H52+MAX(145,('Kiev, Cherkassy'!H$2*вспомогат!$J$10))</f>
        <v>435.2</v>
      </c>
      <c r="I52" s="96">
        <f>Odessa!I52+MAX(145,('Kiev, Cherkassy'!I$2*вспомогат!$J$10))</f>
        <v>558.79999999999995</v>
      </c>
      <c r="J52" s="96">
        <f>Odessa!J52+MAX(145,('Kiev, Cherkassy'!J$2*вспомогат!$J$10))</f>
        <v>682.4</v>
      </c>
      <c r="K52" s="96">
        <f>Odessa!K52+MAX(145,('Kiev, Cherkassy'!K$2*вспомогат!$J$10))</f>
        <v>756</v>
      </c>
      <c r="L52" s="96">
        <f>Odessa!L52+MAX(145,('Kiev, Cherkassy'!L$2*вспомогат!$J$10))</f>
        <v>879.59999999999991</v>
      </c>
      <c r="M52" s="96">
        <f>Odessa!M52+MAX(145,('Kiev, Cherkassy'!M$2*вспомогат!$J$10))</f>
        <v>1003.1999999999999</v>
      </c>
      <c r="N52" s="96">
        <f>Odessa!N52+MAX(145,('Kiev, Cherkassy'!N$2*вспомогат!$J$10))</f>
        <v>1126.8</v>
      </c>
      <c r="O52" s="96">
        <f>Odessa!O52+MAX(145,('Kiev, Cherkassy'!O$2*вспомогат!$J$10))</f>
        <v>1250.4000000000001</v>
      </c>
      <c r="P52" s="96">
        <f>Odessa!P52+MAX(145,('Kiev, Cherkassy'!P$2*вспомогат!$J$10))</f>
        <v>1374</v>
      </c>
      <c r="Q52" s="96">
        <f>Odessa!Q52+MAX(145,('Kiev, Cherkassy'!Q$2*вспомогат!$J$10))</f>
        <v>1447.6</v>
      </c>
      <c r="R52" s="96">
        <f>Odessa!R52+MAX(145,('Kiev, Cherkassy'!R$2*вспомогат!$J$10))</f>
        <v>1582.1999999999998</v>
      </c>
      <c r="S52" s="96">
        <f>Odessa!S52+MAX(145,('Kiev, Cherkassy'!S$2*вспомогат!$J$10))</f>
        <v>1718.8</v>
      </c>
      <c r="T52" s="96">
        <f>Odessa!T52+MAX(145,('Kiev, Cherkassy'!T$2*вспомогат!$J$10))</f>
        <v>1855.3999999999999</v>
      </c>
      <c r="U52" s="96">
        <f>Odessa!U52+MAX(145,('Kiev, Cherkassy'!U$2*вспомогат!$J$10))</f>
        <v>1992</v>
      </c>
      <c r="V52" s="96">
        <f>Odessa!V52+MAX(145,('Kiev, Cherkassy'!V$2*вспомогат!$J$10))</f>
        <v>2128.6</v>
      </c>
      <c r="W52" s="96">
        <f>Odessa!W52+MAX(145,('Kiev, Cherkassy'!W$2*вспомогат!$J$10))</f>
        <v>2265.1999999999998</v>
      </c>
      <c r="X52" s="96">
        <f>Odessa!X52+MAX(145,('Kiev, Cherkassy'!X$2*вспомогат!$J$10))</f>
        <v>2401.8000000000002</v>
      </c>
      <c r="Y52" s="96">
        <f>Odessa!Y52+MAX(145,('Kiev, Cherkassy'!Y$2*вспомогат!$J$10))</f>
        <v>2538.3999999999996</v>
      </c>
      <c r="Z52" s="96">
        <f>Odessa!Z52+MAX(145,('Kiev, Cherkassy'!Z$2*вспомогат!$J$10))</f>
        <v>2675</v>
      </c>
    </row>
    <row r="53" spans="2:26">
      <c r="B53" s="88" t="s">
        <v>70</v>
      </c>
      <c r="C53" s="88" t="s">
        <v>68</v>
      </c>
      <c r="D53" s="89" t="s">
        <v>9</v>
      </c>
      <c r="E53" s="94"/>
      <c r="F53" s="95"/>
      <c r="G53" s="96">
        <f>Odessa!G53+MAX(145,('Kiev, Cherkassy'!G$2*вспомогат!$J$10))</f>
        <v>306.60000000000002</v>
      </c>
      <c r="H53" s="96">
        <f>Odessa!H53+MAX(145,('Kiev, Cherkassy'!H$2*вспомогат!$J$10))</f>
        <v>425.2</v>
      </c>
      <c r="I53" s="96">
        <f>Odessa!I53+MAX(145,('Kiev, Cherkassy'!I$2*вспомогат!$J$10))</f>
        <v>543.79999999999995</v>
      </c>
      <c r="J53" s="96">
        <f>Odessa!J53+MAX(145,('Kiev, Cherkassy'!J$2*вспомогат!$J$10))</f>
        <v>662.4</v>
      </c>
      <c r="K53" s="96">
        <f>Odessa!K53+MAX(145,('Kiev, Cherkassy'!K$2*вспомогат!$J$10))</f>
        <v>731</v>
      </c>
      <c r="L53" s="96">
        <f>Odessa!L53+MAX(145,('Kiev, Cherkassy'!L$2*вспомогат!$J$10))</f>
        <v>849.59999999999991</v>
      </c>
      <c r="M53" s="96">
        <f>Odessa!M53+MAX(145,('Kiev, Cherkassy'!M$2*вспомогат!$J$10))</f>
        <v>968.19999999999993</v>
      </c>
      <c r="N53" s="96">
        <f>Odessa!N53+MAX(145,('Kiev, Cherkassy'!N$2*вспомогат!$J$10))</f>
        <v>1086.8</v>
      </c>
      <c r="O53" s="96">
        <f>Odessa!O53+MAX(145,('Kiev, Cherkassy'!O$2*вспомогат!$J$10))</f>
        <v>1205.4000000000001</v>
      </c>
      <c r="P53" s="96">
        <f>Odessa!P53+MAX(145,('Kiev, Cherkassy'!P$2*вспомогат!$J$10))</f>
        <v>1324</v>
      </c>
      <c r="Q53" s="96">
        <f>Odessa!Q53+MAX(145,('Kiev, Cherkassy'!Q$2*вспомогат!$J$10))</f>
        <v>1392.6</v>
      </c>
      <c r="R53" s="96">
        <f>Odessa!R53+MAX(145,('Kiev, Cherkassy'!R$2*вспомогат!$J$10))</f>
        <v>1522.1999999999998</v>
      </c>
      <c r="S53" s="96">
        <f>Odessa!S53+MAX(145,('Kiev, Cherkassy'!S$2*вспомогат!$J$10))</f>
        <v>1653.8</v>
      </c>
      <c r="T53" s="96">
        <f>Odessa!T53+MAX(145,('Kiev, Cherkassy'!T$2*вспомогат!$J$10))</f>
        <v>1785.3999999999999</v>
      </c>
      <c r="U53" s="96">
        <f>Odessa!U53+MAX(145,('Kiev, Cherkassy'!U$2*вспомогат!$J$10))</f>
        <v>1917</v>
      </c>
      <c r="V53" s="96">
        <f>Odessa!V53+MAX(145,('Kiev, Cherkassy'!V$2*вспомогат!$J$10))</f>
        <v>2048.6</v>
      </c>
      <c r="W53" s="96">
        <f>Odessa!W53+MAX(145,('Kiev, Cherkassy'!W$2*вспомогат!$J$10))</f>
        <v>2180.1999999999998</v>
      </c>
      <c r="X53" s="96">
        <f>Odessa!X53+MAX(145,('Kiev, Cherkassy'!X$2*вспомогат!$J$10))</f>
        <v>2311.8000000000002</v>
      </c>
      <c r="Y53" s="96">
        <f>Odessa!Y53+MAX(145,('Kiev, Cherkassy'!Y$2*вспомогат!$J$10))</f>
        <v>2443.3999999999996</v>
      </c>
      <c r="Z53" s="96">
        <f>Odessa!Z53+MAX(145,('Kiev, Cherkassy'!Z$2*вспомогат!$J$10))</f>
        <v>2575</v>
      </c>
    </row>
    <row r="54" spans="2:26">
      <c r="B54" s="88" t="s">
        <v>71</v>
      </c>
      <c r="C54" s="88" t="s">
        <v>72</v>
      </c>
      <c r="D54" s="89" t="s">
        <v>9</v>
      </c>
      <c r="E54" s="94"/>
      <c r="F54" s="95"/>
      <c r="G54" s="96">
        <f>Odessa!G54+MAX(145,('Kiev, Cherkassy'!G$2*вспомогат!$J$10))</f>
        <v>330.6</v>
      </c>
      <c r="H54" s="96">
        <f>Odessa!H54+MAX(145,('Kiev, Cherkassy'!H$2*вспомогат!$J$10))</f>
        <v>473.2</v>
      </c>
      <c r="I54" s="96">
        <f>Odessa!I54+MAX(145,('Kiev, Cherkassy'!I$2*вспомогат!$J$10))</f>
        <v>615.79999999999995</v>
      </c>
      <c r="J54" s="96">
        <f>Odessa!J54+MAX(145,('Kiev, Cherkassy'!J$2*вспомогат!$J$10))</f>
        <v>758.4</v>
      </c>
      <c r="K54" s="96">
        <f>Odessa!K54+MAX(145,('Kiev, Cherkassy'!K$2*вспомогат!$J$10))</f>
        <v>851</v>
      </c>
      <c r="L54" s="96">
        <f>Odessa!L54+MAX(145,('Kiev, Cherkassy'!L$2*вспомогат!$J$10))</f>
        <v>993.59999999999991</v>
      </c>
      <c r="M54" s="96">
        <f>Odessa!M54+MAX(145,('Kiev, Cherkassy'!M$2*вспомогат!$J$10))</f>
        <v>1136.1999999999998</v>
      </c>
      <c r="N54" s="96">
        <f>Odessa!N54+MAX(145,('Kiev, Cherkassy'!N$2*вспомогат!$J$10))</f>
        <v>1278.8</v>
      </c>
      <c r="O54" s="96">
        <f>Odessa!O54+MAX(145,('Kiev, Cherkassy'!O$2*вспомогат!$J$10))</f>
        <v>1421.4</v>
      </c>
      <c r="P54" s="96">
        <f>Odessa!P54+MAX(145,('Kiev, Cherkassy'!P$2*вспомогат!$J$10))</f>
        <v>1564</v>
      </c>
      <c r="Q54" s="96">
        <f>Odessa!Q54+MAX(145,('Kiev, Cherkassy'!Q$2*вспомогат!$J$10))</f>
        <v>1656.6</v>
      </c>
      <c r="R54" s="96">
        <f>Odessa!R54+MAX(145,('Kiev, Cherkassy'!R$2*вспомогат!$J$10))</f>
        <v>1810.1999999999998</v>
      </c>
      <c r="S54" s="96">
        <f>Odessa!S54+MAX(145,('Kiev, Cherkassy'!S$2*вспомогат!$J$10))</f>
        <v>1965.8</v>
      </c>
      <c r="T54" s="96">
        <f>Odessa!T54+MAX(145,('Kiev, Cherkassy'!T$2*вспомогат!$J$10))</f>
        <v>2121.3999999999996</v>
      </c>
      <c r="U54" s="96">
        <f>Odessa!U54+MAX(145,('Kiev, Cherkassy'!U$2*вспомогат!$J$10))</f>
        <v>2277</v>
      </c>
      <c r="V54" s="96">
        <f>Odessa!V54+MAX(145,('Kiev, Cherkassy'!V$2*вспомогат!$J$10))</f>
        <v>2432.6</v>
      </c>
      <c r="W54" s="96">
        <f>Odessa!W54+MAX(145,('Kiev, Cherkassy'!W$2*вспомогат!$J$10))</f>
        <v>2588.1999999999998</v>
      </c>
      <c r="X54" s="96">
        <f>Odessa!X54+MAX(145,('Kiev, Cherkassy'!X$2*вспомогат!$J$10))</f>
        <v>2743.8</v>
      </c>
      <c r="Y54" s="96">
        <f>Odessa!Y54+MAX(145,('Kiev, Cherkassy'!Y$2*вспомогат!$J$10))</f>
        <v>2899.3999999999996</v>
      </c>
      <c r="Z54" s="96">
        <f>Odessa!Z54+MAX(145,('Kiev, Cherkassy'!Z$2*вспомогат!$J$10))</f>
        <v>3055</v>
      </c>
    </row>
    <row r="55" spans="2:26">
      <c r="B55" s="88" t="s">
        <v>73</v>
      </c>
      <c r="C55" s="88" t="s">
        <v>74</v>
      </c>
      <c r="D55" s="89" t="s">
        <v>9</v>
      </c>
      <c r="E55" s="94"/>
      <c r="F55" s="95"/>
      <c r="G55" s="96">
        <f>Odessa!G55+MAX(145,('Kiev, Cherkassy'!G$2*вспомогат!$J$10))</f>
        <v>328.6</v>
      </c>
      <c r="H55" s="96">
        <f>Odessa!H55+MAX(145,('Kiev, Cherkassy'!H$2*вспомогат!$J$10))</f>
        <v>469.2</v>
      </c>
      <c r="I55" s="96">
        <f>Odessa!I55+MAX(145,('Kiev, Cherkassy'!I$2*вспомогат!$J$10))</f>
        <v>609.79999999999995</v>
      </c>
      <c r="J55" s="96">
        <f>Odessa!J55+MAX(145,('Kiev, Cherkassy'!J$2*вспомогат!$J$10))</f>
        <v>750.4</v>
      </c>
      <c r="K55" s="96">
        <f>Odessa!K55+MAX(145,('Kiev, Cherkassy'!K$2*вспомогат!$J$10))</f>
        <v>841</v>
      </c>
      <c r="L55" s="96">
        <f>Odessa!L55+MAX(145,('Kiev, Cherkassy'!L$2*вспомогат!$J$10))</f>
        <v>981.59999999999991</v>
      </c>
      <c r="M55" s="96">
        <f>Odessa!M55+MAX(145,('Kiev, Cherkassy'!M$2*вспомогат!$J$10))</f>
        <v>1122.1999999999998</v>
      </c>
      <c r="N55" s="96">
        <f>Odessa!N55+MAX(145,('Kiev, Cherkassy'!N$2*вспомогат!$J$10))</f>
        <v>1262.8</v>
      </c>
      <c r="O55" s="96">
        <f>Odessa!O55+MAX(145,('Kiev, Cherkassy'!O$2*вспомогат!$J$10))</f>
        <v>1403.4</v>
      </c>
      <c r="P55" s="96">
        <f>Odessa!P55+MAX(145,('Kiev, Cherkassy'!P$2*вспомогат!$J$10))</f>
        <v>1544</v>
      </c>
      <c r="Q55" s="96">
        <f>Odessa!Q55+MAX(145,('Kiev, Cherkassy'!Q$2*вспомогат!$J$10))</f>
        <v>1634.6</v>
      </c>
      <c r="R55" s="96">
        <f>Odessa!R55+MAX(145,('Kiev, Cherkassy'!R$2*вспомогат!$J$10))</f>
        <v>1786.1999999999998</v>
      </c>
      <c r="S55" s="96">
        <f>Odessa!S55+MAX(145,('Kiev, Cherkassy'!S$2*вспомогат!$J$10))</f>
        <v>1939.8</v>
      </c>
      <c r="T55" s="96">
        <f>Odessa!T55+MAX(145,('Kiev, Cherkassy'!T$2*вспомогат!$J$10))</f>
        <v>2093.3999999999996</v>
      </c>
      <c r="U55" s="96">
        <f>Odessa!U55+MAX(145,('Kiev, Cherkassy'!U$2*вспомогат!$J$10))</f>
        <v>2247</v>
      </c>
      <c r="V55" s="96">
        <f>Odessa!V55+MAX(145,('Kiev, Cherkassy'!V$2*вспомогат!$J$10))</f>
        <v>2400.6</v>
      </c>
      <c r="W55" s="96">
        <f>Odessa!W55+MAX(145,('Kiev, Cherkassy'!W$2*вспомогат!$J$10))</f>
        <v>2554.1999999999998</v>
      </c>
      <c r="X55" s="96">
        <f>Odessa!X55+MAX(145,('Kiev, Cherkassy'!X$2*вспомогат!$J$10))</f>
        <v>2707.8</v>
      </c>
      <c r="Y55" s="96">
        <f>Odessa!Y55+MAX(145,('Kiev, Cherkassy'!Y$2*вспомогат!$J$10))</f>
        <v>2861.3999999999996</v>
      </c>
      <c r="Z55" s="96">
        <f>Odessa!Z55+MAX(145,('Kiev, Cherkassy'!Z$2*вспомогат!$J$10))</f>
        <v>3015</v>
      </c>
    </row>
    <row r="56" spans="2:26">
      <c r="B56" s="88" t="s">
        <v>76</v>
      </c>
      <c r="C56" s="88" t="s">
        <v>77</v>
      </c>
      <c r="D56" s="89" t="s">
        <v>9</v>
      </c>
      <c r="E56" s="94"/>
      <c r="F56" s="95"/>
      <c r="G56" s="96">
        <f>Odessa!G56+MAX(145,('Kiev, Cherkassy'!G$2*вспомогат!$J$10))</f>
        <v>347.6</v>
      </c>
      <c r="H56" s="96">
        <f>Odessa!H56+MAX(145,('Kiev, Cherkassy'!H$2*вспомогат!$J$10))</f>
        <v>507.2</v>
      </c>
      <c r="I56" s="96">
        <f>Odessa!I56+MAX(145,('Kiev, Cherkassy'!I$2*вспомогат!$J$10))</f>
        <v>666.8</v>
      </c>
      <c r="J56" s="96">
        <f>Odessa!J56+MAX(145,('Kiev, Cherkassy'!J$2*вспомогат!$J$10))</f>
        <v>826.4</v>
      </c>
      <c r="K56" s="96">
        <f>Odessa!K56+MAX(145,('Kiev, Cherkassy'!K$2*вспомогат!$J$10))</f>
        <v>936</v>
      </c>
      <c r="L56" s="96">
        <f>Odessa!L56+MAX(145,('Kiev, Cherkassy'!L$2*вспомогат!$J$10))</f>
        <v>1095.5999999999999</v>
      </c>
      <c r="M56" s="96">
        <f>Odessa!M56+MAX(145,('Kiev, Cherkassy'!M$2*вспомогат!$J$10))</f>
        <v>1255.1999999999998</v>
      </c>
      <c r="N56" s="96">
        <f>Odessa!N56+MAX(145,('Kiev, Cherkassy'!N$2*вспомогат!$J$10))</f>
        <v>1414.8</v>
      </c>
      <c r="O56" s="96">
        <f>Odessa!O56+MAX(145,('Kiev, Cherkassy'!O$2*вспомогат!$J$10))</f>
        <v>1574.4</v>
      </c>
      <c r="P56" s="96">
        <f>Odessa!P56+MAX(145,('Kiev, Cherkassy'!P$2*вспомогат!$J$10))</f>
        <v>1734</v>
      </c>
      <c r="Q56" s="96">
        <f>Odessa!Q56+MAX(145,('Kiev, Cherkassy'!Q$2*вспомогат!$J$10))</f>
        <v>1843.6</v>
      </c>
      <c r="R56" s="96">
        <f>Odessa!R56+MAX(145,('Kiev, Cherkassy'!R$2*вспомогат!$J$10))</f>
        <v>2014.1999999999998</v>
      </c>
      <c r="S56" s="96">
        <f>Odessa!S56+MAX(145,('Kiev, Cherkassy'!S$2*вспомогат!$J$10))</f>
        <v>2186.8000000000002</v>
      </c>
      <c r="T56" s="96">
        <f>Odessa!T56+MAX(145,('Kiev, Cherkassy'!T$2*вспомогат!$J$10))</f>
        <v>2359.3999999999996</v>
      </c>
      <c r="U56" s="96">
        <f>Odessa!U56+MAX(145,('Kiev, Cherkassy'!U$2*вспомогат!$J$10))</f>
        <v>2532</v>
      </c>
      <c r="V56" s="96">
        <f>Odessa!V56+MAX(145,('Kiev, Cherkassy'!V$2*вспомогат!$J$10))</f>
        <v>2704.6</v>
      </c>
      <c r="W56" s="96">
        <f>Odessa!W56+MAX(145,('Kiev, Cherkassy'!W$2*вспомогат!$J$10))</f>
        <v>2877.2</v>
      </c>
      <c r="X56" s="96">
        <f>Odessa!X56+MAX(145,('Kiev, Cherkassy'!X$2*вспомогат!$J$10))</f>
        <v>3049.8</v>
      </c>
      <c r="Y56" s="96">
        <f>Odessa!Y56+MAX(145,('Kiev, Cherkassy'!Y$2*вспомогат!$J$10))</f>
        <v>3222.3999999999996</v>
      </c>
      <c r="Z56" s="96">
        <f>Odessa!Z56+MAX(145,('Kiev, Cherkassy'!Z$2*вспомогат!$J$10))</f>
        <v>3395</v>
      </c>
    </row>
    <row r="57" spans="2:26">
      <c r="B57" s="88" t="s">
        <v>78</v>
      </c>
      <c r="C57" s="88" t="s">
        <v>77</v>
      </c>
      <c r="D57" s="89" t="s">
        <v>9</v>
      </c>
      <c r="E57" s="94"/>
      <c r="F57" s="95"/>
      <c r="G57" s="96">
        <f>Odessa!G57+MAX(145,('Kiev, Cherkassy'!G$2*вспомогат!$J$10))</f>
        <v>351.6</v>
      </c>
      <c r="H57" s="96">
        <f>Odessa!H57+MAX(145,('Kiev, Cherkassy'!H$2*вспомогат!$J$10))</f>
        <v>515.20000000000005</v>
      </c>
      <c r="I57" s="96">
        <f>Odessa!I57+MAX(145,('Kiev, Cherkassy'!I$2*вспомогат!$J$10))</f>
        <v>678.8</v>
      </c>
      <c r="J57" s="96">
        <f>Odessa!J57+MAX(145,('Kiev, Cherkassy'!J$2*вспомогат!$J$10))</f>
        <v>842.4</v>
      </c>
      <c r="K57" s="96">
        <f>Odessa!K57+MAX(145,('Kiev, Cherkassy'!K$2*вспомогат!$J$10))</f>
        <v>956</v>
      </c>
      <c r="L57" s="96">
        <f>Odessa!L57+MAX(145,('Kiev, Cherkassy'!L$2*вспомогат!$J$10))</f>
        <v>1119.5999999999999</v>
      </c>
      <c r="M57" s="96">
        <f>Odessa!M57+MAX(145,('Kiev, Cherkassy'!M$2*вспомогат!$J$10))</f>
        <v>1283.1999999999998</v>
      </c>
      <c r="N57" s="96">
        <f>Odessa!N57+MAX(145,('Kiev, Cherkassy'!N$2*вспомогат!$J$10))</f>
        <v>1446.8</v>
      </c>
      <c r="O57" s="96">
        <f>Odessa!O57+MAX(145,('Kiev, Cherkassy'!O$2*вспомогат!$J$10))</f>
        <v>1610.4</v>
      </c>
      <c r="P57" s="96">
        <f>Odessa!P57+MAX(145,('Kiev, Cherkassy'!P$2*вспомогат!$J$10))</f>
        <v>1774</v>
      </c>
      <c r="Q57" s="96">
        <f>Odessa!Q57+MAX(145,('Kiev, Cherkassy'!Q$2*вспомогат!$J$10))</f>
        <v>1887.6</v>
      </c>
      <c r="R57" s="96">
        <f>Odessa!R57+MAX(145,('Kiev, Cherkassy'!R$2*вспомогат!$J$10))</f>
        <v>2062.1999999999998</v>
      </c>
      <c r="S57" s="96">
        <f>Odessa!S57+MAX(145,('Kiev, Cherkassy'!S$2*вспомогат!$J$10))</f>
        <v>2238.8000000000002</v>
      </c>
      <c r="T57" s="96">
        <f>Odessa!T57+MAX(145,('Kiev, Cherkassy'!T$2*вспомогат!$J$10))</f>
        <v>2415.3999999999996</v>
      </c>
      <c r="U57" s="96">
        <f>Odessa!U57+MAX(145,('Kiev, Cherkassy'!U$2*вспомогат!$J$10))</f>
        <v>2592</v>
      </c>
      <c r="V57" s="96">
        <f>Odessa!V57+MAX(145,('Kiev, Cherkassy'!V$2*вспомогат!$J$10))</f>
        <v>2768.6</v>
      </c>
      <c r="W57" s="96">
        <f>Odessa!W57+MAX(145,('Kiev, Cherkassy'!W$2*вспомогат!$J$10))</f>
        <v>2945.2</v>
      </c>
      <c r="X57" s="96">
        <f>Odessa!X57+MAX(145,('Kiev, Cherkassy'!X$2*вспомогат!$J$10))</f>
        <v>3121.8</v>
      </c>
      <c r="Y57" s="96">
        <f>Odessa!Y57+MAX(145,('Kiev, Cherkassy'!Y$2*вспомогат!$J$10))</f>
        <v>3298.3999999999996</v>
      </c>
      <c r="Z57" s="96">
        <f>Odessa!Z57+MAX(145,('Kiev, Cherkassy'!Z$2*вспомогат!$J$10))</f>
        <v>3475</v>
      </c>
    </row>
    <row r="58" spans="2:26">
      <c r="B58" s="88" t="s">
        <v>79</v>
      </c>
      <c r="C58" s="88" t="s">
        <v>80</v>
      </c>
      <c r="D58" s="89" t="s">
        <v>9</v>
      </c>
      <c r="E58" s="94"/>
      <c r="F58" s="95"/>
      <c r="G58" s="96">
        <f>Odessa!G58+MAX(145,('Kiev, Cherkassy'!G$2*вспомогат!$J$10))</f>
        <v>316.60000000000002</v>
      </c>
      <c r="H58" s="96">
        <f>Odessa!H58+MAX(145,('Kiev, Cherkassy'!H$2*вспомогат!$J$10))</f>
        <v>445.2</v>
      </c>
      <c r="I58" s="96">
        <f>Odessa!I58+MAX(145,('Kiev, Cherkassy'!I$2*вспомогат!$J$10))</f>
        <v>573.79999999999995</v>
      </c>
      <c r="J58" s="96">
        <f>Odessa!J58+MAX(145,('Kiev, Cherkassy'!J$2*вспомогат!$J$10))</f>
        <v>702.4</v>
      </c>
      <c r="K58" s="96">
        <f>Odessa!K58+MAX(145,('Kiev, Cherkassy'!K$2*вспомогат!$J$10))</f>
        <v>781</v>
      </c>
      <c r="L58" s="96">
        <f>Odessa!L58+MAX(145,('Kiev, Cherkassy'!L$2*вспомогат!$J$10))</f>
        <v>909.59999999999991</v>
      </c>
      <c r="M58" s="96">
        <f>Odessa!M58+MAX(145,('Kiev, Cherkassy'!M$2*вспомогат!$J$10))</f>
        <v>1038.1999999999998</v>
      </c>
      <c r="N58" s="96">
        <f>Odessa!N58+MAX(145,('Kiev, Cherkassy'!N$2*вспомогат!$J$10))</f>
        <v>1166.8</v>
      </c>
      <c r="O58" s="96">
        <f>Odessa!O58+MAX(145,('Kiev, Cherkassy'!O$2*вспомогат!$J$10))</f>
        <v>1295.4000000000001</v>
      </c>
      <c r="P58" s="96">
        <f>Odessa!P58+MAX(145,('Kiev, Cherkassy'!P$2*вспомогат!$J$10))</f>
        <v>1424</v>
      </c>
      <c r="Q58" s="96">
        <f>Odessa!Q58+MAX(145,('Kiev, Cherkassy'!Q$2*вспомогат!$J$10))</f>
        <v>1502.6</v>
      </c>
      <c r="R58" s="96">
        <f>Odessa!R58+MAX(145,('Kiev, Cherkassy'!R$2*вспомогат!$J$10))</f>
        <v>1642.1999999999998</v>
      </c>
      <c r="S58" s="96">
        <f>Odessa!S58+MAX(145,('Kiev, Cherkassy'!S$2*вспомогат!$J$10))</f>
        <v>1783.8</v>
      </c>
      <c r="T58" s="96">
        <f>Odessa!T58+MAX(145,('Kiev, Cherkassy'!T$2*вспомогат!$J$10))</f>
        <v>1925.3999999999999</v>
      </c>
      <c r="U58" s="96">
        <f>Odessa!U58+MAX(145,('Kiev, Cherkassy'!U$2*вспомогат!$J$10))</f>
        <v>2067</v>
      </c>
      <c r="V58" s="96">
        <f>Odessa!V58+MAX(145,('Kiev, Cherkassy'!V$2*вспомогат!$J$10))</f>
        <v>2208.6</v>
      </c>
      <c r="W58" s="96">
        <f>Odessa!W58+MAX(145,('Kiev, Cherkassy'!W$2*вспомогат!$J$10))</f>
        <v>2350.1999999999998</v>
      </c>
      <c r="X58" s="96">
        <f>Odessa!X58+MAX(145,('Kiev, Cherkassy'!X$2*вспомогат!$J$10))</f>
        <v>2491.8000000000002</v>
      </c>
      <c r="Y58" s="96">
        <f>Odessa!Y58+MAX(145,('Kiev, Cherkassy'!Y$2*вспомогат!$J$10))</f>
        <v>2633.3999999999996</v>
      </c>
      <c r="Z58" s="96">
        <f>Odessa!Z58+MAX(145,('Kiev, Cherkassy'!Z$2*вспомогат!$J$10))</f>
        <v>2775</v>
      </c>
    </row>
    <row r="59" spans="2:26">
      <c r="B59" s="88" t="s">
        <v>81</v>
      </c>
      <c r="C59" s="88" t="s">
        <v>82</v>
      </c>
      <c r="D59" s="89" t="s">
        <v>9</v>
      </c>
      <c r="E59" s="94"/>
      <c r="F59" s="95"/>
      <c r="G59" s="96">
        <f>Odessa!G59+MAX(145,('Kiev, Cherkassy'!G$2*вспомогат!$J$10))</f>
        <v>318.60000000000002</v>
      </c>
      <c r="H59" s="96">
        <f>Odessa!H59+MAX(145,('Kiev, Cherkassy'!H$2*вспомогат!$J$10))</f>
        <v>449.2</v>
      </c>
      <c r="I59" s="96">
        <f>Odessa!I59+MAX(145,('Kiev, Cherkassy'!I$2*вспомогат!$J$10))</f>
        <v>579.79999999999995</v>
      </c>
      <c r="J59" s="96">
        <f>Odessa!J59+MAX(145,('Kiev, Cherkassy'!J$2*вспомогат!$J$10))</f>
        <v>710.4</v>
      </c>
      <c r="K59" s="96">
        <f>Odessa!K59+MAX(145,('Kiev, Cherkassy'!K$2*вспомогат!$J$10))</f>
        <v>791</v>
      </c>
      <c r="L59" s="96">
        <f>Odessa!L59+MAX(145,('Kiev, Cherkassy'!L$2*вспомогат!$J$10))</f>
        <v>921.59999999999991</v>
      </c>
      <c r="M59" s="96">
        <f>Odessa!M59+MAX(145,('Kiev, Cherkassy'!M$2*вспомогат!$J$10))</f>
        <v>1052.1999999999998</v>
      </c>
      <c r="N59" s="96">
        <f>Odessa!N59+MAX(145,('Kiev, Cherkassy'!N$2*вспомогат!$J$10))</f>
        <v>1182.8</v>
      </c>
      <c r="O59" s="96">
        <f>Odessa!O59+MAX(145,('Kiev, Cherkassy'!O$2*вспомогат!$J$10))</f>
        <v>1313.4</v>
      </c>
      <c r="P59" s="96">
        <f>Odessa!P59+MAX(145,('Kiev, Cherkassy'!P$2*вспомогат!$J$10))</f>
        <v>1444</v>
      </c>
      <c r="Q59" s="96">
        <f>Odessa!Q59+MAX(145,('Kiev, Cherkassy'!Q$2*вспомогат!$J$10))</f>
        <v>1524.6</v>
      </c>
      <c r="R59" s="96">
        <f>Odessa!R59+MAX(145,('Kiev, Cherkassy'!R$2*вспомогат!$J$10))</f>
        <v>1666.1999999999998</v>
      </c>
      <c r="S59" s="96">
        <f>Odessa!S59+MAX(145,('Kiev, Cherkassy'!S$2*вспомогат!$J$10))</f>
        <v>1809.8</v>
      </c>
      <c r="T59" s="96">
        <f>Odessa!T59+MAX(145,('Kiev, Cherkassy'!T$2*вспомогат!$J$10))</f>
        <v>1953.3999999999999</v>
      </c>
      <c r="U59" s="96">
        <f>Odessa!U59+MAX(145,('Kiev, Cherkassy'!U$2*вспомогат!$J$10))</f>
        <v>2097</v>
      </c>
      <c r="V59" s="96">
        <f>Odessa!V59+MAX(145,('Kiev, Cherkassy'!V$2*вспомогат!$J$10))</f>
        <v>2240.6</v>
      </c>
      <c r="W59" s="96">
        <f>Odessa!W59+MAX(145,('Kiev, Cherkassy'!W$2*вспомогат!$J$10))</f>
        <v>2384.1999999999998</v>
      </c>
      <c r="X59" s="96">
        <f>Odessa!X59+MAX(145,('Kiev, Cherkassy'!X$2*вспомогат!$J$10))</f>
        <v>2527.8000000000002</v>
      </c>
      <c r="Y59" s="96">
        <f>Odessa!Y59+MAX(145,('Kiev, Cherkassy'!Y$2*вспомогат!$J$10))</f>
        <v>2671.3999999999996</v>
      </c>
      <c r="Z59" s="96">
        <f>Odessa!Z59+MAX(145,('Kiev, Cherkassy'!Z$2*вспомогат!$J$10))</f>
        <v>2815</v>
      </c>
    </row>
    <row r="60" spans="2:26">
      <c r="B60" s="88" t="s">
        <v>83</v>
      </c>
      <c r="C60" s="88" t="s">
        <v>82</v>
      </c>
      <c r="D60" s="89" t="s">
        <v>13</v>
      </c>
      <c r="E60" s="94"/>
      <c r="F60" s="95"/>
      <c r="G60" s="96">
        <f>Odessa!G60+MAX(145,('Kiev, Cherkassy'!G$2*вспомогат!$J$10))</f>
        <v>282.5090909090909</v>
      </c>
      <c r="H60" s="96">
        <f>Odessa!H60+MAX(145,('Kiev, Cherkassy'!H$2*вспомогат!$J$10))</f>
        <v>377.0181818181818</v>
      </c>
      <c r="I60" s="96">
        <f>Odessa!I60+MAX(145,('Kiev, Cherkassy'!I$2*вспомогат!$J$10))</f>
        <v>471.5272727272727</v>
      </c>
      <c r="J60" s="96">
        <f>Odessa!J60+MAX(145,('Kiev, Cherkassy'!J$2*вспомогат!$J$10))</f>
        <v>566.0363636363636</v>
      </c>
      <c r="K60" s="96">
        <f>Odessa!K60+MAX(145,('Kiev, Cherkassy'!K$2*вспомогат!$J$10))</f>
        <v>610.5454545454545</v>
      </c>
      <c r="L60" s="96">
        <f>Odessa!L60+MAX(145,('Kiev, Cherkassy'!L$2*вспомогат!$J$10))</f>
        <v>705.0545454545454</v>
      </c>
      <c r="M60" s="96">
        <f>Odessa!M60+MAX(145,('Kiev, Cherkassy'!M$2*вспомогат!$J$10))</f>
        <v>799.56363636363631</v>
      </c>
      <c r="N60" s="96">
        <f>Odessa!N60+MAX(145,('Kiev, Cherkassy'!N$2*вспомогат!$J$10))</f>
        <v>894.07272727272721</v>
      </c>
      <c r="O60" s="96">
        <f>Odessa!O60+MAX(145,('Kiev, Cherkassy'!O$2*вспомогат!$J$10))</f>
        <v>988.58181818181811</v>
      </c>
      <c r="P60" s="96">
        <f>Odessa!P60+MAX(145,('Kiev, Cherkassy'!P$2*вспомогат!$J$10))</f>
        <v>1083.090909090909</v>
      </c>
      <c r="Q60" s="96">
        <f>Odessa!Q60+MAX(145,('Kiev, Cherkassy'!Q$2*вспомогат!$J$10))</f>
        <v>1127.5999999999999</v>
      </c>
      <c r="R60" s="96">
        <f>Odessa!R60+MAX(145,('Kiev, Cherkassy'!R$2*вспомогат!$J$10))</f>
        <v>1233.1090909090908</v>
      </c>
      <c r="S60" s="96">
        <f>Odessa!S60+MAX(145,('Kiev, Cherkassy'!S$2*вспомогат!$J$10))</f>
        <v>1340.6181818181817</v>
      </c>
      <c r="T60" s="96">
        <f>Odessa!T60+MAX(145,('Kiev, Cherkassy'!T$2*вспомогат!$J$10))</f>
        <v>1448.1272727272726</v>
      </c>
      <c r="U60" s="96">
        <f>Odessa!U60+MAX(145,('Kiev, Cherkassy'!U$2*вспомогат!$J$10))</f>
        <v>1555.6363636363635</v>
      </c>
      <c r="V60" s="96">
        <f>Odessa!V60+MAX(145,('Kiev, Cherkassy'!V$2*вспомогат!$J$10))</f>
        <v>1663.1454545454544</v>
      </c>
      <c r="W60" s="96">
        <f>Odessa!W60+MAX(145,('Kiev, Cherkassy'!W$2*вспомогат!$J$10))</f>
        <v>1770.6545454545453</v>
      </c>
      <c r="X60" s="96">
        <f>Odessa!X60+MAX(145,('Kiev, Cherkassy'!X$2*вспомогат!$J$10))</f>
        <v>1878.1636363636362</v>
      </c>
      <c r="Y60" s="96">
        <f>Odessa!Y60+MAX(145,('Kiev, Cherkassy'!Y$2*вспомогат!$J$10))</f>
        <v>1985.6727272727271</v>
      </c>
      <c r="Z60" s="96">
        <f>Odessa!Z60+MAX(145,('Kiev, Cherkassy'!Z$2*вспомогат!$J$10))</f>
        <v>2093.181818181818</v>
      </c>
    </row>
    <row r="61" spans="2:26">
      <c r="B61" s="88" t="s">
        <v>84</v>
      </c>
      <c r="C61" s="88" t="s">
        <v>85</v>
      </c>
      <c r="D61" s="89" t="s">
        <v>9</v>
      </c>
      <c r="E61" s="94"/>
      <c r="F61" s="95"/>
      <c r="G61" s="96">
        <f>Odessa!G61+MAX(145,('Kiev, Cherkassy'!G$2*вспомогат!$J$10))</f>
        <v>345.6</v>
      </c>
      <c r="H61" s="96">
        <f>Odessa!H61+MAX(145,('Kiev, Cherkassy'!H$2*вспомогат!$J$10))</f>
        <v>503.2</v>
      </c>
      <c r="I61" s="96">
        <f>Odessa!I61+MAX(145,('Kiev, Cherkassy'!I$2*вспомогат!$J$10))</f>
        <v>660.8</v>
      </c>
      <c r="J61" s="96">
        <f>Odessa!J61+MAX(145,('Kiev, Cherkassy'!J$2*вспомогат!$J$10))</f>
        <v>818.4</v>
      </c>
      <c r="K61" s="96">
        <f>Odessa!K61+MAX(145,('Kiev, Cherkassy'!K$2*вспомогат!$J$10))</f>
        <v>926</v>
      </c>
      <c r="L61" s="96">
        <f>Odessa!L61+MAX(145,('Kiev, Cherkassy'!L$2*вспомогат!$J$10))</f>
        <v>1083.5999999999999</v>
      </c>
      <c r="M61" s="96">
        <f>Odessa!M61+MAX(145,('Kiev, Cherkassy'!M$2*вспомогат!$J$10))</f>
        <v>1241.1999999999998</v>
      </c>
      <c r="N61" s="96">
        <f>Odessa!N61+MAX(145,('Kiev, Cherkassy'!N$2*вспомогат!$J$10))</f>
        <v>1398.8</v>
      </c>
      <c r="O61" s="96">
        <f>Odessa!O61+MAX(145,('Kiev, Cherkassy'!O$2*вспомогат!$J$10))</f>
        <v>1556.4</v>
      </c>
      <c r="P61" s="96">
        <f>Odessa!P61+MAX(145,('Kiev, Cherkassy'!P$2*вспомогат!$J$10))</f>
        <v>1714</v>
      </c>
      <c r="Q61" s="96">
        <f>Odessa!Q61+MAX(145,('Kiev, Cherkassy'!Q$2*вспомогат!$J$10))</f>
        <v>1821.6</v>
      </c>
      <c r="R61" s="96">
        <f>Odessa!R61+MAX(145,('Kiev, Cherkassy'!R$2*вспомогат!$J$10))</f>
        <v>1990.1999999999998</v>
      </c>
      <c r="S61" s="96">
        <f>Odessa!S61+MAX(145,('Kiev, Cherkassy'!S$2*вспомогат!$J$10))</f>
        <v>2160.8000000000002</v>
      </c>
      <c r="T61" s="96">
        <f>Odessa!T61+MAX(145,('Kiev, Cherkassy'!T$2*вспомогат!$J$10))</f>
        <v>2331.3999999999996</v>
      </c>
      <c r="U61" s="96">
        <f>Odessa!U61+MAX(145,('Kiev, Cherkassy'!U$2*вспомогат!$J$10))</f>
        <v>2502</v>
      </c>
      <c r="V61" s="96">
        <f>Odessa!V61+MAX(145,('Kiev, Cherkassy'!V$2*вспомогат!$J$10))</f>
        <v>2672.6</v>
      </c>
      <c r="W61" s="96">
        <f>Odessa!W61+MAX(145,('Kiev, Cherkassy'!W$2*вспомогат!$J$10))</f>
        <v>2843.2</v>
      </c>
      <c r="X61" s="96">
        <f>Odessa!X61+MAX(145,('Kiev, Cherkassy'!X$2*вспомогат!$J$10))</f>
        <v>3013.8</v>
      </c>
      <c r="Y61" s="96">
        <f>Odessa!Y61+MAX(145,('Kiev, Cherkassy'!Y$2*вспомогат!$J$10))</f>
        <v>3184.3999999999996</v>
      </c>
      <c r="Z61" s="96">
        <f>Odessa!Z61+MAX(145,('Kiev, Cherkassy'!Z$2*вспомогат!$J$10))</f>
        <v>3355</v>
      </c>
    </row>
    <row r="62" spans="2:26">
      <c r="B62" s="88" t="s">
        <v>86</v>
      </c>
      <c r="C62" s="88" t="s">
        <v>85</v>
      </c>
      <c r="D62" s="89" t="s">
        <v>9</v>
      </c>
      <c r="E62" s="94"/>
      <c r="F62" s="95"/>
      <c r="G62" s="96">
        <f>Odessa!G62+MAX(145,('Kiev, Cherkassy'!G$2*вспомогат!$J$10))</f>
        <v>345.6</v>
      </c>
      <c r="H62" s="96">
        <f>Odessa!H62+MAX(145,('Kiev, Cherkassy'!H$2*вспомогат!$J$10))</f>
        <v>503.2</v>
      </c>
      <c r="I62" s="96">
        <f>Odessa!I62+MAX(145,('Kiev, Cherkassy'!I$2*вспомогат!$J$10))</f>
        <v>660.8</v>
      </c>
      <c r="J62" s="96">
        <f>Odessa!J62+MAX(145,('Kiev, Cherkassy'!J$2*вспомогат!$J$10))</f>
        <v>818.4</v>
      </c>
      <c r="K62" s="96">
        <f>Odessa!K62+MAX(145,('Kiev, Cherkassy'!K$2*вспомогат!$J$10))</f>
        <v>926</v>
      </c>
      <c r="L62" s="96">
        <f>Odessa!L62+MAX(145,('Kiev, Cherkassy'!L$2*вспомогат!$J$10))</f>
        <v>1083.5999999999999</v>
      </c>
      <c r="M62" s="96">
        <f>Odessa!M62+MAX(145,('Kiev, Cherkassy'!M$2*вспомогат!$J$10))</f>
        <v>1241.1999999999998</v>
      </c>
      <c r="N62" s="96">
        <f>Odessa!N62+MAX(145,('Kiev, Cherkassy'!N$2*вспомогат!$J$10))</f>
        <v>1398.8</v>
      </c>
      <c r="O62" s="96">
        <f>Odessa!O62+MAX(145,('Kiev, Cherkassy'!O$2*вспомогат!$J$10))</f>
        <v>1556.4</v>
      </c>
      <c r="P62" s="96">
        <f>Odessa!P62+MAX(145,('Kiev, Cherkassy'!P$2*вспомогат!$J$10))</f>
        <v>1714</v>
      </c>
      <c r="Q62" s="96">
        <f>Odessa!Q62+MAX(145,('Kiev, Cherkassy'!Q$2*вспомогат!$J$10))</f>
        <v>1821.6</v>
      </c>
      <c r="R62" s="96">
        <f>Odessa!R62+MAX(145,('Kiev, Cherkassy'!R$2*вспомогат!$J$10))</f>
        <v>1990.1999999999998</v>
      </c>
      <c r="S62" s="96">
        <f>Odessa!S62+MAX(145,('Kiev, Cherkassy'!S$2*вспомогат!$J$10))</f>
        <v>2160.8000000000002</v>
      </c>
      <c r="T62" s="96">
        <f>Odessa!T62+MAX(145,('Kiev, Cherkassy'!T$2*вспомогат!$J$10))</f>
        <v>2331.3999999999996</v>
      </c>
      <c r="U62" s="96">
        <f>Odessa!U62+MAX(145,('Kiev, Cherkassy'!U$2*вспомогат!$J$10))</f>
        <v>2502</v>
      </c>
      <c r="V62" s="96">
        <f>Odessa!V62+MAX(145,('Kiev, Cherkassy'!V$2*вспомогат!$J$10))</f>
        <v>2672.6</v>
      </c>
      <c r="W62" s="96">
        <f>Odessa!W62+MAX(145,('Kiev, Cherkassy'!W$2*вспомогат!$J$10))</f>
        <v>2843.2</v>
      </c>
      <c r="X62" s="96">
        <f>Odessa!X62+MAX(145,('Kiev, Cherkassy'!X$2*вспомогат!$J$10))</f>
        <v>3013.8</v>
      </c>
      <c r="Y62" s="96">
        <f>Odessa!Y62+MAX(145,('Kiev, Cherkassy'!Y$2*вспомогат!$J$10))</f>
        <v>3184.3999999999996</v>
      </c>
      <c r="Z62" s="96">
        <f>Odessa!Z62+MAX(145,('Kiev, Cherkassy'!Z$2*вспомогат!$J$10))</f>
        <v>3355</v>
      </c>
    </row>
    <row r="63" spans="2:26">
      <c r="B63" s="88" t="s">
        <v>87</v>
      </c>
      <c r="C63" s="88" t="s">
        <v>85</v>
      </c>
      <c r="D63" s="89" t="s">
        <v>9</v>
      </c>
      <c r="E63" s="94"/>
      <c r="F63" s="95"/>
      <c r="G63" s="96">
        <f>Odessa!G63+MAX(145,('Kiev, Cherkassy'!G$2*вспомогат!$J$10))</f>
        <v>393.6</v>
      </c>
      <c r="H63" s="96">
        <f>Odessa!H63+MAX(145,('Kiev, Cherkassy'!H$2*вспомогат!$J$10))</f>
        <v>599.20000000000005</v>
      </c>
      <c r="I63" s="96">
        <f>Odessa!I63+MAX(145,('Kiev, Cherkassy'!I$2*вспомогат!$J$10))</f>
        <v>804.8</v>
      </c>
      <c r="J63" s="96">
        <f>Odessa!J63+MAX(145,('Kiev, Cherkassy'!J$2*вспомогат!$J$10))</f>
        <v>1010.4</v>
      </c>
      <c r="K63" s="96">
        <f>Odessa!K63+MAX(145,('Kiev, Cherkassy'!K$2*вспомогат!$J$10))</f>
        <v>1166</v>
      </c>
      <c r="L63" s="96">
        <f>Odessa!L63+MAX(145,('Kiev, Cherkassy'!L$2*вспомогат!$J$10))</f>
        <v>1371.6</v>
      </c>
      <c r="M63" s="96">
        <f>Odessa!M63+MAX(145,('Kiev, Cherkassy'!M$2*вспомогат!$J$10))</f>
        <v>1577.1999999999998</v>
      </c>
      <c r="N63" s="96">
        <f>Odessa!N63+MAX(145,('Kiev, Cherkassy'!N$2*вспомогат!$J$10))</f>
        <v>1782.8</v>
      </c>
      <c r="O63" s="96">
        <f>Odessa!O63+MAX(145,('Kiev, Cherkassy'!O$2*вспомогат!$J$10))</f>
        <v>1988.4</v>
      </c>
      <c r="P63" s="96">
        <f>Odessa!P63+MAX(145,('Kiev, Cherkassy'!P$2*вспомогат!$J$10))</f>
        <v>2194</v>
      </c>
      <c r="Q63" s="96">
        <f>Odessa!Q63+MAX(145,('Kiev, Cherkassy'!Q$2*вспомогат!$J$10))</f>
        <v>2349.6</v>
      </c>
      <c r="R63" s="96">
        <f>Odessa!R63+MAX(145,('Kiev, Cherkassy'!R$2*вспомогат!$J$10))</f>
        <v>2566.1999999999998</v>
      </c>
      <c r="S63" s="96">
        <f>Odessa!S63+MAX(145,('Kiev, Cherkassy'!S$2*вспомогат!$J$10))</f>
        <v>2784.8</v>
      </c>
      <c r="T63" s="96">
        <f>Odessa!T63+MAX(145,('Kiev, Cherkassy'!T$2*вспомогат!$J$10))</f>
        <v>3003.3999999999996</v>
      </c>
      <c r="U63" s="96">
        <f>Odessa!U63+MAX(145,('Kiev, Cherkassy'!U$2*вспомогат!$J$10))</f>
        <v>3222</v>
      </c>
      <c r="V63" s="96">
        <f>Odessa!V63+MAX(145,('Kiev, Cherkassy'!V$2*вспомогат!$J$10))</f>
        <v>3440.6</v>
      </c>
      <c r="W63" s="96">
        <f>Odessa!W63+MAX(145,('Kiev, Cherkassy'!W$2*вспомогат!$J$10))</f>
        <v>3659.2</v>
      </c>
      <c r="X63" s="96">
        <f>Odessa!X63+MAX(145,('Kiev, Cherkassy'!X$2*вспомогат!$J$10))</f>
        <v>3877.8</v>
      </c>
      <c r="Y63" s="96">
        <f>Odessa!Y63+MAX(145,('Kiev, Cherkassy'!Y$2*вспомогат!$J$10))</f>
        <v>4096.3999999999996</v>
      </c>
      <c r="Z63" s="96">
        <f>Odessa!Z63+MAX(145,('Kiev, Cherkassy'!Z$2*вспомогат!$J$10))</f>
        <v>4315</v>
      </c>
    </row>
    <row r="64" spans="2:26">
      <c r="B64" s="88" t="s">
        <v>88</v>
      </c>
      <c r="C64" s="88" t="s">
        <v>85</v>
      </c>
      <c r="D64" s="89" t="s">
        <v>9</v>
      </c>
      <c r="E64" s="94"/>
      <c r="F64" s="95"/>
      <c r="G64" s="96">
        <f>Odessa!G64+MAX(145,('Kiev, Cherkassy'!G$2*вспомогат!$J$10))</f>
        <v>416.6</v>
      </c>
      <c r="H64" s="96">
        <f>Odessa!H64+MAX(145,('Kiev, Cherkassy'!H$2*вспомогат!$J$10))</f>
        <v>645.20000000000005</v>
      </c>
      <c r="I64" s="96">
        <f>Odessa!I64+MAX(145,('Kiev, Cherkassy'!I$2*вспомогат!$J$10))</f>
        <v>873.8</v>
      </c>
      <c r="J64" s="96">
        <f>Odessa!J64+MAX(145,('Kiev, Cherkassy'!J$2*вспомогат!$J$10))</f>
        <v>1102.4000000000001</v>
      </c>
      <c r="K64" s="96">
        <f>Odessa!K64+MAX(145,('Kiev, Cherkassy'!K$2*вспомогат!$J$10))</f>
        <v>1281</v>
      </c>
      <c r="L64" s="96">
        <f>Odessa!L64+MAX(145,('Kiev, Cherkassy'!L$2*вспомогат!$J$10))</f>
        <v>1509.6</v>
      </c>
      <c r="M64" s="96">
        <f>Odessa!M64+MAX(145,('Kiev, Cherkassy'!M$2*вспомогат!$J$10))</f>
        <v>1738.1999999999998</v>
      </c>
      <c r="N64" s="96">
        <f>Odessa!N64+MAX(145,('Kiev, Cherkassy'!N$2*вспомогат!$J$10))</f>
        <v>1966.8</v>
      </c>
      <c r="O64" s="96">
        <f>Odessa!O64+MAX(145,('Kiev, Cherkassy'!O$2*вспомогат!$J$10))</f>
        <v>2195.4</v>
      </c>
      <c r="P64" s="96">
        <f>Odessa!P64+MAX(145,('Kiev, Cherkassy'!P$2*вспомогат!$J$10))</f>
        <v>2424</v>
      </c>
      <c r="Q64" s="96">
        <f>Odessa!Q64+MAX(145,('Kiev, Cherkassy'!Q$2*вспомогат!$J$10))</f>
        <v>2602.6</v>
      </c>
      <c r="R64" s="96">
        <f>Odessa!R64+MAX(145,('Kiev, Cherkassy'!R$2*вспомогат!$J$10))</f>
        <v>2842.2</v>
      </c>
      <c r="S64" s="96">
        <f>Odessa!S64+MAX(145,('Kiev, Cherkassy'!S$2*вспомогат!$J$10))</f>
        <v>3083.8</v>
      </c>
      <c r="T64" s="96">
        <f>Odessa!T64+MAX(145,('Kiev, Cherkassy'!T$2*вспомогат!$J$10))</f>
        <v>3325.3999999999996</v>
      </c>
      <c r="U64" s="96">
        <f>Odessa!U64+MAX(145,('Kiev, Cherkassy'!U$2*вспомогат!$J$10))</f>
        <v>3567</v>
      </c>
      <c r="V64" s="96">
        <f>Odessa!V64+MAX(145,('Kiev, Cherkassy'!V$2*вспомогат!$J$10))</f>
        <v>3808.6</v>
      </c>
      <c r="W64" s="96">
        <f>Odessa!W64+MAX(145,('Kiev, Cherkassy'!W$2*вспомогат!$J$10))</f>
        <v>4050.2</v>
      </c>
      <c r="X64" s="96">
        <f>Odessa!X64+MAX(145,('Kiev, Cherkassy'!X$2*вспомогат!$J$10))</f>
        <v>4291.8</v>
      </c>
      <c r="Y64" s="96">
        <f>Odessa!Y64+MAX(145,('Kiev, Cherkassy'!Y$2*вспомогат!$J$10))</f>
        <v>4533.3999999999996</v>
      </c>
      <c r="Z64" s="96">
        <f>Odessa!Z64+MAX(145,('Kiev, Cherkassy'!Z$2*вспомогат!$J$10))</f>
        <v>4775</v>
      </c>
    </row>
    <row r="65" spans="2:26">
      <c r="B65" s="88" t="s">
        <v>89</v>
      </c>
      <c r="C65" s="88" t="s">
        <v>90</v>
      </c>
      <c r="D65" s="89" t="s">
        <v>13</v>
      </c>
      <c r="E65" s="94"/>
      <c r="F65" s="95"/>
      <c r="G65" s="96">
        <f>Odessa!G65+MAX(145,('Kiev, Cherkassy'!G$2*вспомогат!$J$10))</f>
        <v>282.5090909090909</v>
      </c>
      <c r="H65" s="96">
        <f>Odessa!H65+MAX(145,('Kiev, Cherkassy'!H$2*вспомогат!$J$10))</f>
        <v>377.0181818181818</v>
      </c>
      <c r="I65" s="96">
        <f>Odessa!I65+MAX(145,('Kiev, Cherkassy'!I$2*вспомогат!$J$10))</f>
        <v>471.5272727272727</v>
      </c>
      <c r="J65" s="96">
        <f>Odessa!J65+MAX(145,('Kiev, Cherkassy'!J$2*вспомогат!$J$10))</f>
        <v>566.0363636363636</v>
      </c>
      <c r="K65" s="96">
        <f>Odessa!K65+MAX(145,('Kiev, Cherkassy'!K$2*вспомогат!$J$10))</f>
        <v>610.5454545454545</v>
      </c>
      <c r="L65" s="96">
        <f>Odessa!L65+MAX(145,('Kiev, Cherkassy'!L$2*вспомогат!$J$10))</f>
        <v>705.0545454545454</v>
      </c>
      <c r="M65" s="96">
        <f>Odessa!M65+MAX(145,('Kiev, Cherkassy'!M$2*вспомогат!$J$10))</f>
        <v>799.56363636363631</v>
      </c>
      <c r="N65" s="96">
        <f>Odessa!N65+MAX(145,('Kiev, Cherkassy'!N$2*вспомогат!$J$10))</f>
        <v>894.07272727272721</v>
      </c>
      <c r="O65" s="96">
        <f>Odessa!O65+MAX(145,('Kiev, Cherkassy'!O$2*вспомогат!$J$10))</f>
        <v>988.58181818181811</v>
      </c>
      <c r="P65" s="96">
        <f>Odessa!P65+MAX(145,('Kiev, Cherkassy'!P$2*вспомогат!$J$10))</f>
        <v>1083.090909090909</v>
      </c>
      <c r="Q65" s="96">
        <f>Odessa!Q65+MAX(145,('Kiev, Cherkassy'!Q$2*вспомогат!$J$10))</f>
        <v>1127.5999999999999</v>
      </c>
      <c r="R65" s="96">
        <f>Odessa!R65+MAX(145,('Kiev, Cherkassy'!R$2*вспомогат!$J$10))</f>
        <v>1233.1090909090908</v>
      </c>
      <c r="S65" s="96">
        <f>Odessa!S65+MAX(145,('Kiev, Cherkassy'!S$2*вспомогат!$J$10))</f>
        <v>1340.6181818181817</v>
      </c>
      <c r="T65" s="96">
        <f>Odessa!T65+MAX(145,('Kiev, Cherkassy'!T$2*вспомогат!$J$10))</f>
        <v>1448.1272727272726</v>
      </c>
      <c r="U65" s="96">
        <f>Odessa!U65+MAX(145,('Kiev, Cherkassy'!U$2*вспомогат!$J$10))</f>
        <v>1555.6363636363635</v>
      </c>
      <c r="V65" s="96">
        <f>Odessa!V65+MAX(145,('Kiev, Cherkassy'!V$2*вспомогат!$J$10))</f>
        <v>1663.1454545454544</v>
      </c>
      <c r="W65" s="96">
        <f>Odessa!W65+MAX(145,('Kiev, Cherkassy'!W$2*вспомогат!$J$10))</f>
        <v>1770.6545454545453</v>
      </c>
      <c r="X65" s="96">
        <f>Odessa!X65+MAX(145,('Kiev, Cherkassy'!X$2*вспомогат!$J$10))</f>
        <v>1878.1636363636362</v>
      </c>
      <c r="Y65" s="96">
        <f>Odessa!Y65+MAX(145,('Kiev, Cherkassy'!Y$2*вспомогат!$J$10))</f>
        <v>1985.6727272727271</v>
      </c>
      <c r="Z65" s="96">
        <f>Odessa!Z65+MAX(145,('Kiev, Cherkassy'!Z$2*вспомогат!$J$10))</f>
        <v>2093.181818181818</v>
      </c>
    </row>
    <row r="66" spans="2:26">
      <c r="B66" s="88" t="s">
        <v>91</v>
      </c>
      <c r="C66" s="88" t="s">
        <v>90</v>
      </c>
      <c r="D66" s="89" t="s">
        <v>13</v>
      </c>
      <c r="E66" s="94"/>
      <c r="F66" s="95"/>
      <c r="G66" s="96">
        <f>Odessa!G66+MAX(145,('Kiev, Cherkassy'!G$2*вспомогат!$J$10))</f>
        <v>287.5090909090909</v>
      </c>
      <c r="H66" s="96">
        <f>Odessa!H66+MAX(145,('Kiev, Cherkassy'!H$2*вспомогат!$J$10))</f>
        <v>387.0181818181818</v>
      </c>
      <c r="I66" s="96">
        <f>Odessa!I66+MAX(145,('Kiev, Cherkassy'!I$2*вспомогат!$J$10))</f>
        <v>486.5272727272727</v>
      </c>
      <c r="J66" s="96">
        <f>Odessa!J66+MAX(145,('Kiev, Cherkassy'!J$2*вспомогат!$J$10))</f>
        <v>586.0363636363636</v>
      </c>
      <c r="K66" s="96">
        <f>Odessa!K66+MAX(145,('Kiev, Cherkassy'!K$2*вспомогат!$J$10))</f>
        <v>635.5454545454545</v>
      </c>
      <c r="L66" s="96">
        <f>Odessa!L66+MAX(145,('Kiev, Cherkassy'!L$2*вспомогат!$J$10))</f>
        <v>735.0545454545454</v>
      </c>
      <c r="M66" s="96">
        <f>Odessa!M66+MAX(145,('Kiev, Cherkassy'!M$2*вспомогат!$J$10))</f>
        <v>834.56363636363631</v>
      </c>
      <c r="N66" s="96">
        <f>Odessa!N66+MAX(145,('Kiev, Cherkassy'!N$2*вспомогат!$J$10))</f>
        <v>934.07272727272721</v>
      </c>
      <c r="O66" s="96">
        <f>Odessa!O66+MAX(145,('Kiev, Cherkassy'!O$2*вспомогат!$J$10))</f>
        <v>1033.5818181818181</v>
      </c>
      <c r="P66" s="96">
        <f>Odessa!P66+MAX(145,('Kiev, Cherkassy'!P$2*вспомогат!$J$10))</f>
        <v>1133.090909090909</v>
      </c>
      <c r="Q66" s="96">
        <f>Odessa!Q66+MAX(145,('Kiev, Cherkassy'!Q$2*вспомогат!$J$10))</f>
        <v>1182.5999999999999</v>
      </c>
      <c r="R66" s="96">
        <f>Odessa!R66+MAX(145,('Kiev, Cherkassy'!R$2*вспомогат!$J$10))</f>
        <v>1293.1090909090908</v>
      </c>
      <c r="S66" s="96">
        <f>Odessa!S66+MAX(145,('Kiev, Cherkassy'!S$2*вспомогат!$J$10))</f>
        <v>1405.6181818181817</v>
      </c>
      <c r="T66" s="96">
        <f>Odessa!T66+MAX(145,('Kiev, Cherkassy'!T$2*вспомогат!$J$10))</f>
        <v>1518.1272727272726</v>
      </c>
      <c r="U66" s="96">
        <f>Odessa!U66+MAX(145,('Kiev, Cherkassy'!U$2*вспомогат!$J$10))</f>
        <v>1630.6363636363635</v>
      </c>
      <c r="V66" s="96">
        <f>Odessa!V66+MAX(145,('Kiev, Cherkassy'!V$2*вспомогат!$J$10))</f>
        <v>1743.1454545454544</v>
      </c>
      <c r="W66" s="96">
        <f>Odessa!W66+MAX(145,('Kiev, Cherkassy'!W$2*вспомогат!$J$10))</f>
        <v>1855.6545454545453</v>
      </c>
      <c r="X66" s="96">
        <f>Odessa!X66+MAX(145,('Kiev, Cherkassy'!X$2*вспомогат!$J$10))</f>
        <v>1968.1636363636362</v>
      </c>
      <c r="Y66" s="96">
        <f>Odessa!Y66+MAX(145,('Kiev, Cherkassy'!Y$2*вспомогат!$J$10))</f>
        <v>2080.6727272727271</v>
      </c>
      <c r="Z66" s="96">
        <f>Odessa!Z66+MAX(145,('Kiev, Cherkassy'!Z$2*вспомогат!$J$10))</f>
        <v>2193.181818181818</v>
      </c>
    </row>
    <row r="67" spans="2:26">
      <c r="B67" s="85" t="s">
        <v>9</v>
      </c>
      <c r="C67" s="85" t="s">
        <v>115</v>
      </c>
      <c r="D67" s="89" t="s">
        <v>191</v>
      </c>
      <c r="E67" s="94"/>
      <c r="F67" s="95"/>
      <c r="G67" s="96">
        <f>Odessa!G67+MAX(145,('Kiev, Cherkassy'!G$2*вспомогат!$J$10))</f>
        <v>281.60000000000002</v>
      </c>
      <c r="H67" s="96">
        <f>Odessa!H67+MAX(145,('Kiev, Cherkassy'!H$2*вспомогат!$J$10))</f>
        <v>375.2</v>
      </c>
      <c r="I67" s="96">
        <f>Odessa!I67+MAX(145,('Kiev, Cherkassy'!I$2*вспомогат!$J$10))</f>
        <v>468.79999999999995</v>
      </c>
      <c r="J67" s="96">
        <f>Odessa!J67+MAX(145,('Kiev, Cherkassy'!J$2*вспомогат!$J$10))</f>
        <v>562.4</v>
      </c>
      <c r="K67" s="96">
        <f>Odessa!K67+MAX(145,('Kiev, Cherkassy'!K$2*вспомогат!$J$10))</f>
        <v>606</v>
      </c>
      <c r="L67" s="96">
        <f>Odessa!L67+MAX(145,('Kiev, Cherkassy'!L$2*вспомогат!$J$10))</f>
        <v>699.59999999999991</v>
      </c>
      <c r="M67" s="96">
        <f>Odessa!M67+MAX(145,('Kiev, Cherkassy'!M$2*вспомогат!$J$10))</f>
        <v>793.19999999999993</v>
      </c>
      <c r="N67" s="96">
        <f>Odessa!N67+MAX(145,('Kiev, Cherkassy'!N$2*вспомогат!$J$10))</f>
        <v>886.8</v>
      </c>
      <c r="O67" s="96">
        <f>Odessa!O67+MAX(145,('Kiev, Cherkassy'!O$2*вспомогат!$J$10))</f>
        <v>980.4</v>
      </c>
      <c r="P67" s="96">
        <f>Odessa!P67+MAX(145,('Kiev, Cherkassy'!P$2*вспомогат!$J$10))</f>
        <v>1074</v>
      </c>
      <c r="Q67" s="96">
        <f>Odessa!Q67+MAX(145,('Kiev, Cherkassy'!Q$2*вспомогат!$J$10))</f>
        <v>1117.5999999999999</v>
      </c>
      <c r="R67" s="96">
        <f>Odessa!R67+MAX(145,('Kiev, Cherkassy'!R$2*вспомогат!$J$10))</f>
        <v>1222.1999999999998</v>
      </c>
      <c r="S67" s="96">
        <f>Odessa!S67+MAX(145,('Kiev, Cherkassy'!S$2*вспомогат!$J$10))</f>
        <v>1328.8</v>
      </c>
      <c r="T67" s="96">
        <f>Odessa!T67+MAX(145,('Kiev, Cherkassy'!T$2*вспомогат!$J$10))</f>
        <v>1435.3999999999999</v>
      </c>
      <c r="U67" s="96">
        <f>Odessa!U67+MAX(145,('Kiev, Cherkassy'!U$2*вспомогат!$J$10))</f>
        <v>1542</v>
      </c>
      <c r="V67" s="96">
        <f>Odessa!V67+MAX(145,('Kiev, Cherkassy'!V$2*вспомогат!$J$10))</f>
        <v>1648.6</v>
      </c>
      <c r="W67" s="96">
        <f>Odessa!W67+MAX(145,('Kiev, Cherkassy'!W$2*вспомогат!$J$10))</f>
        <v>1755.1999999999998</v>
      </c>
      <c r="X67" s="96">
        <f>Odessa!X67+MAX(145,('Kiev, Cherkassy'!X$2*вспомогат!$J$10))</f>
        <v>1861.8</v>
      </c>
      <c r="Y67" s="96">
        <f>Odessa!Y67+MAX(145,('Kiev, Cherkassy'!Y$2*вспомогат!$J$10))</f>
        <v>1968.3999999999999</v>
      </c>
      <c r="Z67" s="96">
        <f>Odessa!Z67+MAX(145,('Kiev, Cherkassy'!Z$2*вспомогат!$J$10))</f>
        <v>2075</v>
      </c>
    </row>
    <row r="68" spans="2:26">
      <c r="B68" s="88" t="s">
        <v>92</v>
      </c>
      <c r="C68" s="88" t="s">
        <v>93</v>
      </c>
      <c r="D68" s="89" t="s">
        <v>9</v>
      </c>
      <c r="E68" s="94"/>
      <c r="F68" s="95"/>
      <c r="G68" s="96">
        <f>Odessa!G68+MAX(145,('Kiev, Cherkassy'!G$2*вспомогат!$J$10))</f>
        <v>323.60000000000002</v>
      </c>
      <c r="H68" s="96">
        <f>Odessa!H68+MAX(145,('Kiev, Cherkassy'!H$2*вспомогат!$J$10))</f>
        <v>459.2</v>
      </c>
      <c r="I68" s="96">
        <f>Odessa!I68+MAX(145,('Kiev, Cherkassy'!I$2*вспомогат!$J$10))</f>
        <v>594.79999999999995</v>
      </c>
      <c r="J68" s="96">
        <f>Odessa!J68+MAX(145,('Kiev, Cherkassy'!J$2*вспомогат!$J$10))</f>
        <v>730.4</v>
      </c>
      <c r="K68" s="96">
        <f>Odessa!K68+MAX(145,('Kiev, Cherkassy'!K$2*вспомогат!$J$10))</f>
        <v>816</v>
      </c>
      <c r="L68" s="96">
        <f>Odessa!L68+MAX(145,('Kiev, Cherkassy'!L$2*вспомогат!$J$10))</f>
        <v>951.59999999999991</v>
      </c>
      <c r="M68" s="96">
        <f>Odessa!M68+MAX(145,('Kiev, Cherkassy'!M$2*вспомогат!$J$10))</f>
        <v>1087.1999999999998</v>
      </c>
      <c r="N68" s="96">
        <f>Odessa!N68+MAX(145,('Kiev, Cherkassy'!N$2*вспомогат!$J$10))</f>
        <v>1222.8</v>
      </c>
      <c r="O68" s="96">
        <f>Odessa!O68+MAX(145,('Kiev, Cherkassy'!O$2*вспомогат!$J$10))</f>
        <v>1358.4</v>
      </c>
      <c r="P68" s="96">
        <f>Odessa!P68+MAX(145,('Kiev, Cherkassy'!P$2*вспомогат!$J$10))</f>
        <v>1494</v>
      </c>
      <c r="Q68" s="96">
        <f>Odessa!Q68+MAX(145,('Kiev, Cherkassy'!Q$2*вспомогат!$J$10))</f>
        <v>1579.6</v>
      </c>
      <c r="R68" s="96">
        <f>Odessa!R68+MAX(145,('Kiev, Cherkassy'!R$2*вспомогат!$J$10))</f>
        <v>1726.1999999999998</v>
      </c>
      <c r="S68" s="96">
        <f>Odessa!S68+MAX(145,('Kiev, Cherkassy'!S$2*вспомогат!$J$10))</f>
        <v>1874.8</v>
      </c>
      <c r="T68" s="96">
        <f>Odessa!T68+MAX(145,('Kiev, Cherkassy'!T$2*вспомогат!$J$10))</f>
        <v>2023.3999999999999</v>
      </c>
      <c r="U68" s="96">
        <f>Odessa!U68+MAX(145,('Kiev, Cherkassy'!U$2*вспомогат!$J$10))</f>
        <v>2172</v>
      </c>
      <c r="V68" s="96">
        <f>Odessa!V68+MAX(145,('Kiev, Cherkassy'!V$2*вспомогат!$J$10))</f>
        <v>2320.6</v>
      </c>
      <c r="W68" s="96">
        <f>Odessa!W68+MAX(145,('Kiev, Cherkassy'!W$2*вспомогат!$J$10))</f>
        <v>2469.1999999999998</v>
      </c>
      <c r="X68" s="96">
        <f>Odessa!X68+MAX(145,('Kiev, Cherkassy'!X$2*вспомогат!$J$10))</f>
        <v>2617.8000000000002</v>
      </c>
      <c r="Y68" s="96">
        <f>Odessa!Y68+MAX(145,('Kiev, Cherkassy'!Y$2*вспомогат!$J$10))</f>
        <v>2766.3999999999996</v>
      </c>
      <c r="Z68" s="96">
        <f>Odessa!Z68+MAX(145,('Kiev, Cherkassy'!Z$2*вспомогат!$J$10))</f>
        <v>2915</v>
      </c>
    </row>
    <row r="69" spans="2:26">
      <c r="B69" s="88" t="s">
        <v>94</v>
      </c>
      <c r="C69" s="88" t="s">
        <v>95</v>
      </c>
      <c r="D69" s="89" t="s">
        <v>13</v>
      </c>
      <c r="E69" s="94"/>
      <c r="F69" s="95"/>
      <c r="G69" s="96">
        <f>Odessa!G69+MAX(145,('Kiev, Cherkassy'!G$2*вспомогат!$J$10))</f>
        <v>282.5090909090909</v>
      </c>
      <c r="H69" s="96">
        <f>Odessa!H69+MAX(145,('Kiev, Cherkassy'!H$2*вспомогат!$J$10))</f>
        <v>377.0181818181818</v>
      </c>
      <c r="I69" s="96">
        <f>Odessa!I69+MAX(145,('Kiev, Cherkassy'!I$2*вспомогат!$J$10))</f>
        <v>471.5272727272727</v>
      </c>
      <c r="J69" s="96">
        <f>Odessa!J69+MAX(145,('Kiev, Cherkassy'!J$2*вспомогат!$J$10))</f>
        <v>566.0363636363636</v>
      </c>
      <c r="K69" s="96">
        <f>Odessa!K69+MAX(145,('Kiev, Cherkassy'!K$2*вспомогат!$J$10))</f>
        <v>610.5454545454545</v>
      </c>
      <c r="L69" s="96">
        <f>Odessa!L69+MAX(145,('Kiev, Cherkassy'!L$2*вспомогат!$J$10))</f>
        <v>705.0545454545454</v>
      </c>
      <c r="M69" s="96">
        <f>Odessa!M69+MAX(145,('Kiev, Cherkassy'!M$2*вспомогат!$J$10))</f>
        <v>799.56363636363631</v>
      </c>
      <c r="N69" s="96">
        <f>Odessa!N69+MAX(145,('Kiev, Cherkassy'!N$2*вспомогат!$J$10))</f>
        <v>894.07272727272721</v>
      </c>
      <c r="O69" s="96">
        <f>Odessa!O69+MAX(145,('Kiev, Cherkassy'!O$2*вспомогат!$J$10))</f>
        <v>988.58181818181811</v>
      </c>
      <c r="P69" s="96">
        <f>Odessa!P69+MAX(145,('Kiev, Cherkassy'!P$2*вспомогат!$J$10))</f>
        <v>1083.090909090909</v>
      </c>
      <c r="Q69" s="96">
        <f>Odessa!Q69+MAX(145,('Kiev, Cherkassy'!Q$2*вспомогат!$J$10))</f>
        <v>1127.5999999999999</v>
      </c>
      <c r="R69" s="96">
        <f>Odessa!R69+MAX(145,('Kiev, Cherkassy'!R$2*вспомогат!$J$10))</f>
        <v>1233.1090909090908</v>
      </c>
      <c r="S69" s="96">
        <f>Odessa!S69+MAX(145,('Kiev, Cherkassy'!S$2*вспомогат!$J$10))</f>
        <v>1340.6181818181817</v>
      </c>
      <c r="T69" s="96">
        <f>Odessa!T69+MAX(145,('Kiev, Cherkassy'!T$2*вспомогат!$J$10))</f>
        <v>1448.1272727272726</v>
      </c>
      <c r="U69" s="96">
        <f>Odessa!U69+MAX(145,('Kiev, Cherkassy'!U$2*вспомогат!$J$10))</f>
        <v>1555.6363636363635</v>
      </c>
      <c r="V69" s="96">
        <f>Odessa!V69+MAX(145,('Kiev, Cherkassy'!V$2*вспомогат!$J$10))</f>
        <v>1663.1454545454544</v>
      </c>
      <c r="W69" s="96">
        <f>Odessa!W69+MAX(145,('Kiev, Cherkassy'!W$2*вспомогат!$J$10))</f>
        <v>1770.6545454545453</v>
      </c>
      <c r="X69" s="96">
        <f>Odessa!X69+MAX(145,('Kiev, Cherkassy'!X$2*вспомогат!$J$10))</f>
        <v>1878.1636363636362</v>
      </c>
      <c r="Y69" s="96">
        <f>Odessa!Y69+MAX(145,('Kiev, Cherkassy'!Y$2*вспомогат!$J$10))</f>
        <v>1985.6727272727271</v>
      </c>
      <c r="Z69" s="96">
        <f>Odessa!Z69+MAX(145,('Kiev, Cherkassy'!Z$2*вспомогат!$J$10))</f>
        <v>2093.181818181818</v>
      </c>
    </row>
    <row r="70" spans="2:26">
      <c r="B70" s="88" t="s">
        <v>96</v>
      </c>
      <c r="C70" s="88" t="s">
        <v>95</v>
      </c>
      <c r="D70" s="89" t="s">
        <v>13</v>
      </c>
      <c r="E70" s="94"/>
      <c r="F70" s="95"/>
      <c r="G70" s="96">
        <f>Odessa!G70+MAX(145,('Kiev, Cherkassy'!G$2*вспомогат!$J$10))</f>
        <v>282.5090909090909</v>
      </c>
      <c r="H70" s="96">
        <f>Odessa!H70+MAX(145,('Kiev, Cherkassy'!H$2*вспомогат!$J$10))</f>
        <v>377.0181818181818</v>
      </c>
      <c r="I70" s="96">
        <f>Odessa!I70+MAX(145,('Kiev, Cherkassy'!I$2*вспомогат!$J$10))</f>
        <v>471.5272727272727</v>
      </c>
      <c r="J70" s="96">
        <f>Odessa!J70+MAX(145,('Kiev, Cherkassy'!J$2*вспомогат!$J$10))</f>
        <v>566.0363636363636</v>
      </c>
      <c r="K70" s="96">
        <f>Odessa!K70+MAX(145,('Kiev, Cherkassy'!K$2*вспомогат!$J$10))</f>
        <v>610.5454545454545</v>
      </c>
      <c r="L70" s="96">
        <f>Odessa!L70+MAX(145,('Kiev, Cherkassy'!L$2*вспомогат!$J$10))</f>
        <v>705.0545454545454</v>
      </c>
      <c r="M70" s="96">
        <f>Odessa!M70+MAX(145,('Kiev, Cherkassy'!M$2*вспомогат!$J$10))</f>
        <v>799.56363636363631</v>
      </c>
      <c r="N70" s="96">
        <f>Odessa!N70+MAX(145,('Kiev, Cherkassy'!N$2*вспомогат!$J$10))</f>
        <v>894.07272727272721</v>
      </c>
      <c r="O70" s="96">
        <f>Odessa!O70+MAX(145,('Kiev, Cherkassy'!O$2*вспомогат!$J$10))</f>
        <v>988.58181818181811</v>
      </c>
      <c r="P70" s="96">
        <f>Odessa!P70+MAX(145,('Kiev, Cherkassy'!P$2*вспомогат!$J$10))</f>
        <v>1083.090909090909</v>
      </c>
      <c r="Q70" s="96">
        <f>Odessa!Q70+MAX(145,('Kiev, Cherkassy'!Q$2*вспомогат!$J$10))</f>
        <v>1127.5999999999999</v>
      </c>
      <c r="R70" s="96">
        <f>Odessa!R70+MAX(145,('Kiev, Cherkassy'!R$2*вспомогат!$J$10))</f>
        <v>1233.1090909090908</v>
      </c>
      <c r="S70" s="96">
        <f>Odessa!S70+MAX(145,('Kiev, Cherkassy'!S$2*вспомогат!$J$10))</f>
        <v>1340.6181818181817</v>
      </c>
      <c r="T70" s="96">
        <f>Odessa!T70+MAX(145,('Kiev, Cherkassy'!T$2*вспомогат!$J$10))</f>
        <v>1448.1272727272726</v>
      </c>
      <c r="U70" s="96">
        <f>Odessa!U70+MAX(145,('Kiev, Cherkassy'!U$2*вспомогат!$J$10))</f>
        <v>1555.6363636363635</v>
      </c>
      <c r="V70" s="96">
        <f>Odessa!V70+MAX(145,('Kiev, Cherkassy'!V$2*вспомогат!$J$10))</f>
        <v>1663.1454545454544</v>
      </c>
      <c r="W70" s="96">
        <f>Odessa!W70+MAX(145,('Kiev, Cherkassy'!W$2*вспомогат!$J$10))</f>
        <v>1770.6545454545453</v>
      </c>
      <c r="X70" s="96">
        <f>Odessa!X70+MAX(145,('Kiev, Cherkassy'!X$2*вспомогат!$J$10))</f>
        <v>1878.1636363636362</v>
      </c>
      <c r="Y70" s="96">
        <f>Odessa!Y70+MAX(145,('Kiev, Cherkassy'!Y$2*вспомогат!$J$10))</f>
        <v>1985.6727272727271</v>
      </c>
      <c r="Z70" s="96">
        <f>Odessa!Z70+MAX(145,('Kiev, Cherkassy'!Z$2*вспомогат!$J$10))</f>
        <v>2093.181818181818</v>
      </c>
    </row>
    <row r="71" spans="2:26">
      <c r="B71" s="88" t="s">
        <v>97</v>
      </c>
      <c r="C71" s="88" t="s">
        <v>95</v>
      </c>
      <c r="D71" s="89" t="s">
        <v>13</v>
      </c>
      <c r="E71" s="94"/>
      <c r="F71" s="95"/>
      <c r="G71" s="96">
        <f>Odessa!G71+MAX(145,('Kiev, Cherkassy'!G$2*вспомогат!$J$10))</f>
        <v>282.5090909090909</v>
      </c>
      <c r="H71" s="96">
        <f>Odessa!H71+MAX(145,('Kiev, Cherkassy'!H$2*вспомогат!$J$10))</f>
        <v>377.0181818181818</v>
      </c>
      <c r="I71" s="96">
        <f>Odessa!I71+MAX(145,('Kiev, Cherkassy'!I$2*вспомогат!$J$10))</f>
        <v>471.5272727272727</v>
      </c>
      <c r="J71" s="96">
        <f>Odessa!J71+MAX(145,('Kiev, Cherkassy'!J$2*вспомогат!$J$10))</f>
        <v>566.0363636363636</v>
      </c>
      <c r="K71" s="96">
        <f>Odessa!K71+MAX(145,('Kiev, Cherkassy'!K$2*вспомогат!$J$10))</f>
        <v>610.5454545454545</v>
      </c>
      <c r="L71" s="96">
        <f>Odessa!L71+MAX(145,('Kiev, Cherkassy'!L$2*вспомогат!$J$10))</f>
        <v>705.0545454545454</v>
      </c>
      <c r="M71" s="96">
        <f>Odessa!M71+MAX(145,('Kiev, Cherkassy'!M$2*вспомогат!$J$10))</f>
        <v>799.56363636363631</v>
      </c>
      <c r="N71" s="96">
        <f>Odessa!N71+MAX(145,('Kiev, Cherkassy'!N$2*вспомогат!$J$10))</f>
        <v>894.07272727272721</v>
      </c>
      <c r="O71" s="96">
        <f>Odessa!O71+MAX(145,('Kiev, Cherkassy'!O$2*вспомогат!$J$10))</f>
        <v>988.58181818181811</v>
      </c>
      <c r="P71" s="96">
        <f>Odessa!P71+MAX(145,('Kiev, Cherkassy'!P$2*вспомогат!$J$10))</f>
        <v>1083.090909090909</v>
      </c>
      <c r="Q71" s="96">
        <f>Odessa!Q71+MAX(145,('Kiev, Cherkassy'!Q$2*вспомогат!$J$10))</f>
        <v>1127.5999999999999</v>
      </c>
      <c r="R71" s="96">
        <f>Odessa!R71+MAX(145,('Kiev, Cherkassy'!R$2*вспомогат!$J$10))</f>
        <v>1233.1090909090908</v>
      </c>
      <c r="S71" s="96">
        <f>Odessa!S71+MAX(145,('Kiev, Cherkassy'!S$2*вспомогат!$J$10))</f>
        <v>1340.6181818181817</v>
      </c>
      <c r="T71" s="96">
        <f>Odessa!T71+MAX(145,('Kiev, Cherkassy'!T$2*вспомогат!$J$10))</f>
        <v>1448.1272727272726</v>
      </c>
      <c r="U71" s="96">
        <f>Odessa!U71+MAX(145,('Kiev, Cherkassy'!U$2*вспомогат!$J$10))</f>
        <v>1555.6363636363635</v>
      </c>
      <c r="V71" s="96">
        <f>Odessa!V71+MAX(145,('Kiev, Cherkassy'!V$2*вспомогат!$J$10))</f>
        <v>1663.1454545454544</v>
      </c>
      <c r="W71" s="96">
        <f>Odessa!W71+MAX(145,('Kiev, Cherkassy'!W$2*вспомогат!$J$10))</f>
        <v>1770.6545454545453</v>
      </c>
      <c r="X71" s="96">
        <f>Odessa!X71+MAX(145,('Kiev, Cherkassy'!X$2*вспомогат!$J$10))</f>
        <v>1878.1636363636362</v>
      </c>
      <c r="Y71" s="96">
        <f>Odessa!Y71+MAX(145,('Kiev, Cherkassy'!Y$2*вспомогат!$J$10))</f>
        <v>1985.6727272727271</v>
      </c>
      <c r="Z71" s="96">
        <f>Odessa!Z71+MAX(145,('Kiev, Cherkassy'!Z$2*вспомогат!$J$10))</f>
        <v>2093.181818181818</v>
      </c>
    </row>
    <row r="72" spans="2:26">
      <c r="B72" s="88" t="s">
        <v>98</v>
      </c>
      <c r="C72" s="88" t="s">
        <v>99</v>
      </c>
      <c r="D72" s="89" t="s">
        <v>13</v>
      </c>
      <c r="E72" s="94"/>
      <c r="F72" s="95"/>
      <c r="G72" s="96">
        <f>Odessa!G72+MAX(145,('Kiev, Cherkassy'!G$2*вспомогат!$J$10))</f>
        <v>282.5090909090909</v>
      </c>
      <c r="H72" s="96">
        <f>Odessa!H72+MAX(145,('Kiev, Cherkassy'!H$2*вспомогат!$J$10))</f>
        <v>377.0181818181818</v>
      </c>
      <c r="I72" s="96">
        <f>Odessa!I72+MAX(145,('Kiev, Cherkassy'!I$2*вспомогат!$J$10))</f>
        <v>471.5272727272727</v>
      </c>
      <c r="J72" s="96">
        <f>Odessa!J72+MAX(145,('Kiev, Cherkassy'!J$2*вспомогат!$J$10))</f>
        <v>566.0363636363636</v>
      </c>
      <c r="K72" s="96">
        <f>Odessa!K72+MAX(145,('Kiev, Cherkassy'!K$2*вспомогат!$J$10))</f>
        <v>610.5454545454545</v>
      </c>
      <c r="L72" s="96">
        <f>Odessa!L72+MAX(145,('Kiev, Cherkassy'!L$2*вспомогат!$J$10))</f>
        <v>705.0545454545454</v>
      </c>
      <c r="M72" s="96">
        <f>Odessa!M72+MAX(145,('Kiev, Cherkassy'!M$2*вспомогат!$J$10))</f>
        <v>799.56363636363631</v>
      </c>
      <c r="N72" s="96">
        <f>Odessa!N72+MAX(145,('Kiev, Cherkassy'!N$2*вспомогат!$J$10))</f>
        <v>894.07272727272721</v>
      </c>
      <c r="O72" s="96">
        <f>Odessa!O72+MAX(145,('Kiev, Cherkassy'!O$2*вспомогат!$J$10))</f>
        <v>988.58181818181811</v>
      </c>
      <c r="P72" s="96">
        <f>Odessa!P72+MAX(145,('Kiev, Cherkassy'!P$2*вспомогат!$J$10))</f>
        <v>1083.090909090909</v>
      </c>
      <c r="Q72" s="96">
        <f>Odessa!Q72+MAX(145,('Kiev, Cherkassy'!Q$2*вспомогат!$J$10))</f>
        <v>1127.5999999999999</v>
      </c>
      <c r="R72" s="96">
        <f>Odessa!R72+MAX(145,('Kiev, Cherkassy'!R$2*вспомогат!$J$10))</f>
        <v>1233.1090909090908</v>
      </c>
      <c r="S72" s="96">
        <f>Odessa!S72+MAX(145,('Kiev, Cherkassy'!S$2*вспомогат!$J$10))</f>
        <v>1340.6181818181817</v>
      </c>
      <c r="T72" s="96">
        <f>Odessa!T72+MAX(145,('Kiev, Cherkassy'!T$2*вспомогат!$J$10))</f>
        <v>1448.1272727272726</v>
      </c>
      <c r="U72" s="96">
        <f>Odessa!U72+MAX(145,('Kiev, Cherkassy'!U$2*вспомогат!$J$10))</f>
        <v>1555.6363636363635</v>
      </c>
      <c r="V72" s="96">
        <f>Odessa!V72+MAX(145,('Kiev, Cherkassy'!V$2*вспомогат!$J$10))</f>
        <v>1663.1454545454544</v>
      </c>
      <c r="W72" s="96">
        <f>Odessa!W72+MAX(145,('Kiev, Cherkassy'!W$2*вспомогат!$J$10))</f>
        <v>1770.6545454545453</v>
      </c>
      <c r="X72" s="96">
        <f>Odessa!X72+MAX(145,('Kiev, Cherkassy'!X$2*вспомогат!$J$10))</f>
        <v>1878.1636363636362</v>
      </c>
      <c r="Y72" s="96">
        <f>Odessa!Y72+MAX(145,('Kiev, Cherkassy'!Y$2*вспомогат!$J$10))</f>
        <v>1985.6727272727271</v>
      </c>
      <c r="Z72" s="96">
        <f>Odessa!Z72+MAX(145,('Kiev, Cherkassy'!Z$2*вспомогат!$J$10))</f>
        <v>2093.181818181818</v>
      </c>
    </row>
    <row r="73" spans="2:26">
      <c r="B73" s="88" t="s">
        <v>100</v>
      </c>
      <c r="C73" s="88" t="s">
        <v>101</v>
      </c>
      <c r="D73" s="89" t="s">
        <v>9</v>
      </c>
      <c r="E73" s="94"/>
      <c r="F73" s="95"/>
      <c r="G73" s="96">
        <f>Odessa!G73+MAX(145,('Kiev, Cherkassy'!G$2*вспомогат!$J$10))</f>
        <v>326.60000000000002</v>
      </c>
      <c r="H73" s="96">
        <f>Odessa!H73+MAX(145,('Kiev, Cherkassy'!H$2*вспомогат!$J$10))</f>
        <v>465.2</v>
      </c>
      <c r="I73" s="96">
        <f>Odessa!I73+MAX(145,('Kiev, Cherkassy'!I$2*вспомогат!$J$10))</f>
        <v>603.79999999999995</v>
      </c>
      <c r="J73" s="96">
        <f>Odessa!J73+MAX(145,('Kiev, Cherkassy'!J$2*вспомогат!$J$10))</f>
        <v>742.4</v>
      </c>
      <c r="K73" s="96">
        <f>Odessa!K73+MAX(145,('Kiev, Cherkassy'!K$2*вспомогат!$J$10))</f>
        <v>831</v>
      </c>
      <c r="L73" s="96">
        <f>Odessa!L73+MAX(145,('Kiev, Cherkassy'!L$2*вспомогат!$J$10))</f>
        <v>969.59999999999991</v>
      </c>
      <c r="M73" s="96">
        <f>Odessa!M73+MAX(145,('Kiev, Cherkassy'!M$2*вспомогат!$J$10))</f>
        <v>1108.1999999999998</v>
      </c>
      <c r="N73" s="96">
        <f>Odessa!N73+MAX(145,('Kiev, Cherkassy'!N$2*вспомогат!$J$10))</f>
        <v>1246.8</v>
      </c>
      <c r="O73" s="96">
        <f>Odessa!O73+MAX(145,('Kiev, Cherkassy'!O$2*вспомогат!$J$10))</f>
        <v>1385.4</v>
      </c>
      <c r="P73" s="96">
        <f>Odessa!P73+MAX(145,('Kiev, Cherkassy'!P$2*вспомогат!$J$10))</f>
        <v>1524</v>
      </c>
      <c r="Q73" s="96">
        <f>Odessa!Q73+MAX(145,('Kiev, Cherkassy'!Q$2*вспомогат!$J$10))</f>
        <v>1612.6</v>
      </c>
      <c r="R73" s="96">
        <f>Odessa!R73+MAX(145,('Kiev, Cherkassy'!R$2*вспомогат!$J$10))</f>
        <v>1762.1999999999998</v>
      </c>
      <c r="S73" s="96">
        <f>Odessa!S73+MAX(145,('Kiev, Cherkassy'!S$2*вспомогат!$J$10))</f>
        <v>1913.8</v>
      </c>
      <c r="T73" s="96">
        <f>Odessa!T73+MAX(145,('Kiev, Cherkassy'!T$2*вспомогат!$J$10))</f>
        <v>2065.3999999999996</v>
      </c>
      <c r="U73" s="96">
        <f>Odessa!U73+MAX(145,('Kiev, Cherkassy'!U$2*вспомогат!$J$10))</f>
        <v>2217</v>
      </c>
      <c r="V73" s="96">
        <f>Odessa!V73+MAX(145,('Kiev, Cherkassy'!V$2*вспомогат!$J$10))</f>
        <v>2368.6</v>
      </c>
      <c r="W73" s="96">
        <f>Odessa!W73+MAX(145,('Kiev, Cherkassy'!W$2*вспомогат!$J$10))</f>
        <v>2520.1999999999998</v>
      </c>
      <c r="X73" s="96">
        <f>Odessa!X73+MAX(145,('Kiev, Cherkassy'!X$2*вспомогат!$J$10))</f>
        <v>2671.8</v>
      </c>
      <c r="Y73" s="96">
        <f>Odessa!Y73+MAX(145,('Kiev, Cherkassy'!Y$2*вспомогат!$J$10))</f>
        <v>2823.3999999999996</v>
      </c>
      <c r="Z73" s="96">
        <f>Odessa!Z73+MAX(145,('Kiev, Cherkassy'!Z$2*вспомогат!$J$10))</f>
        <v>2975</v>
      </c>
    </row>
    <row r="74" spans="2:26">
      <c r="B74" s="88" t="s">
        <v>102</v>
      </c>
      <c r="C74" s="88" t="s">
        <v>103</v>
      </c>
      <c r="D74" s="89" t="s">
        <v>13</v>
      </c>
      <c r="E74" s="94"/>
      <c r="F74" s="95"/>
      <c r="G74" s="96">
        <f>Odessa!G74+MAX(145,('Kiev, Cherkassy'!G$2*вспомогат!$J$10))</f>
        <v>327.5090909090909</v>
      </c>
      <c r="H74" s="96">
        <f>Odessa!H74+MAX(145,('Kiev, Cherkassy'!H$2*вспомогат!$J$10))</f>
        <v>467.0181818181818</v>
      </c>
      <c r="I74" s="96">
        <f>Odessa!I74+MAX(145,('Kiev, Cherkassy'!I$2*вспомогат!$J$10))</f>
        <v>606.5272727272727</v>
      </c>
      <c r="J74" s="96">
        <f>Odessa!J74+MAX(145,('Kiev, Cherkassy'!J$2*вспомогат!$J$10))</f>
        <v>746.0363636363636</v>
      </c>
      <c r="K74" s="96">
        <f>Odessa!K74+MAX(145,('Kiev, Cherkassy'!K$2*вспомогат!$J$10))</f>
        <v>835.5454545454545</v>
      </c>
      <c r="L74" s="96">
        <f>Odessa!L74+MAX(145,('Kiev, Cherkassy'!L$2*вспомогат!$J$10))</f>
        <v>975.0545454545454</v>
      </c>
      <c r="M74" s="96">
        <f>Odessa!M74+MAX(145,('Kiev, Cherkassy'!M$2*вспомогат!$J$10))</f>
        <v>1114.5636363636363</v>
      </c>
      <c r="N74" s="96">
        <f>Odessa!N74+MAX(145,('Kiev, Cherkassy'!N$2*вспомогат!$J$10))</f>
        <v>1254.0727272727272</v>
      </c>
      <c r="O74" s="96">
        <f>Odessa!O74+MAX(145,('Kiev, Cherkassy'!O$2*вспомогат!$J$10))</f>
        <v>1393.5818181818181</v>
      </c>
      <c r="P74" s="96">
        <f>Odessa!P74+MAX(145,('Kiev, Cherkassy'!P$2*вспомогат!$J$10))</f>
        <v>1533.090909090909</v>
      </c>
      <c r="Q74" s="96">
        <f>Odessa!Q74+MAX(145,('Kiev, Cherkassy'!Q$2*вспомогат!$J$10))</f>
        <v>1622.6</v>
      </c>
      <c r="R74" s="96">
        <f>Odessa!R74+MAX(145,('Kiev, Cherkassy'!R$2*вспомогат!$J$10))</f>
        <v>1773.1090909090908</v>
      </c>
      <c r="S74" s="96">
        <f>Odessa!S74+MAX(145,('Kiev, Cherkassy'!S$2*вспомогат!$J$10))</f>
        <v>1925.6181818181817</v>
      </c>
      <c r="T74" s="96">
        <f>Odessa!T74+MAX(145,('Kiev, Cherkassy'!T$2*вспомогат!$J$10))</f>
        <v>2078.1272727272726</v>
      </c>
      <c r="U74" s="96">
        <f>Odessa!U74+MAX(145,('Kiev, Cherkassy'!U$2*вспомогат!$J$10))</f>
        <v>2230.6363636363635</v>
      </c>
      <c r="V74" s="96">
        <f>Odessa!V74+MAX(145,('Kiev, Cherkassy'!V$2*вспомогат!$J$10))</f>
        <v>2383.1454545454544</v>
      </c>
      <c r="W74" s="96">
        <f>Odessa!W74+MAX(145,('Kiev, Cherkassy'!W$2*вспомогат!$J$10))</f>
        <v>2535.6545454545453</v>
      </c>
      <c r="X74" s="96">
        <f>Odessa!X74+MAX(145,('Kiev, Cherkassy'!X$2*вспомогат!$J$10))</f>
        <v>2688.1636363636362</v>
      </c>
      <c r="Y74" s="96">
        <f>Odessa!Y74+MAX(145,('Kiev, Cherkassy'!Y$2*вспомогат!$J$10))</f>
        <v>2840.6727272727271</v>
      </c>
      <c r="Z74" s="96">
        <f>Odessa!Z74+MAX(145,('Kiev, Cherkassy'!Z$2*вспомогат!$J$10))</f>
        <v>2993.181818181818</v>
      </c>
    </row>
    <row r="75" spans="2:26">
      <c r="B75" s="88" t="s">
        <v>105</v>
      </c>
      <c r="C75" s="88" t="s">
        <v>103</v>
      </c>
      <c r="D75" s="89" t="s">
        <v>230</v>
      </c>
      <c r="E75" s="94"/>
      <c r="F75" s="95"/>
      <c r="G75" s="96">
        <f>Odessa!G75+MAX(145,('Kiev, Cherkassy'!G$2*вспомогат!$J$10))</f>
        <v>431.6</v>
      </c>
      <c r="H75" s="96">
        <f>Odessa!H75+MAX(145,('Kiev, Cherkassy'!H$2*вспомогат!$J$10))</f>
        <v>675.2</v>
      </c>
      <c r="I75" s="96">
        <f>Odessa!I75+MAX(145,('Kiev, Cherkassy'!I$2*вспомогат!$J$10))</f>
        <v>918.8</v>
      </c>
      <c r="J75" s="96">
        <f>Odessa!J75+MAX(145,('Kiev, Cherkassy'!J$2*вспомогат!$J$10))</f>
        <v>1162.4000000000001</v>
      </c>
      <c r="K75" s="96">
        <f>Odessa!K75+MAX(145,('Kiev, Cherkassy'!K$2*вспомогат!$J$10))</f>
        <v>1356</v>
      </c>
      <c r="L75" s="96">
        <f>Odessa!L75+MAX(145,('Kiev, Cherkassy'!L$2*вспомогат!$J$10))</f>
        <v>1599.6</v>
      </c>
      <c r="M75" s="96">
        <f>Odessa!M75+MAX(145,('Kiev, Cherkassy'!M$2*вспомогат!$J$10))</f>
        <v>1843.1999999999998</v>
      </c>
      <c r="N75" s="96">
        <f>Odessa!N75+MAX(145,('Kiev, Cherkassy'!N$2*вспомогат!$J$10))</f>
        <v>2086.8000000000002</v>
      </c>
      <c r="O75" s="96">
        <f>Odessa!O75+MAX(145,('Kiev, Cherkassy'!O$2*вспомогат!$J$10))</f>
        <v>2330.3999999999996</v>
      </c>
      <c r="P75" s="96">
        <f>Odessa!P75+MAX(145,('Kiev, Cherkassy'!P$2*вспомогат!$J$10))</f>
        <v>2524</v>
      </c>
      <c r="Q75" s="96">
        <f>Odessa!Q75+MAX(145,('Kiev, Cherkassy'!Q$2*вспомогат!$J$10))</f>
        <v>2767.6</v>
      </c>
      <c r="R75" s="96">
        <f>Odessa!R75+MAX(145,('Kiev, Cherkassy'!R$2*вспомогат!$J$10))</f>
        <v>3022.2</v>
      </c>
      <c r="S75" s="96">
        <f>Odessa!S75+MAX(145,('Kiev, Cherkassy'!S$2*вспомогат!$J$10))</f>
        <v>3278.8</v>
      </c>
      <c r="T75" s="96">
        <f>Odessa!T75+MAX(145,('Kiev, Cherkassy'!T$2*вспомогат!$J$10))</f>
        <v>3535.3999999999996</v>
      </c>
      <c r="U75" s="96">
        <f>Odessa!U75+MAX(145,('Kiev, Cherkassy'!U$2*вспомогат!$J$10))</f>
        <v>3792</v>
      </c>
      <c r="V75" s="96">
        <f>Odessa!V75+MAX(145,('Kiev, Cherkassy'!V$2*вспомогат!$J$10))</f>
        <v>4048.6</v>
      </c>
      <c r="W75" s="96">
        <f>Odessa!W75+MAX(145,('Kiev, Cherkassy'!W$2*вспомогат!$J$10))</f>
        <v>4305.2</v>
      </c>
      <c r="X75" s="96">
        <f>Odessa!X75+MAX(145,('Kiev, Cherkassy'!X$2*вспомогат!$J$10))</f>
        <v>4561.7999999999993</v>
      </c>
      <c r="Y75" s="96">
        <f>Odessa!Y75+MAX(145,('Kiev, Cherkassy'!Y$2*вспомогат!$J$10))</f>
        <v>4818.3999999999996</v>
      </c>
      <c r="Z75" s="96">
        <f>Odessa!Z75+MAX(145,('Kiev, Cherkassy'!Z$2*вспомогат!$J$10))</f>
        <v>5075</v>
      </c>
    </row>
    <row r="76" spans="2:26">
      <c r="B76" s="88" t="s">
        <v>106</v>
      </c>
      <c r="C76" s="88" t="s">
        <v>103</v>
      </c>
      <c r="D76" s="89" t="s">
        <v>9</v>
      </c>
      <c r="E76" s="94"/>
      <c r="F76" s="95"/>
      <c r="G76" s="96">
        <f>Odessa!G76+MAX(145,('Kiev, Cherkassy'!G$2*вспомогат!$J$10))</f>
        <v>381.6</v>
      </c>
      <c r="H76" s="96">
        <f>Odessa!H76+MAX(145,('Kiev, Cherkassy'!H$2*вспомогат!$J$10))</f>
        <v>575.20000000000005</v>
      </c>
      <c r="I76" s="96">
        <f>Odessa!I76+MAX(145,('Kiev, Cherkassy'!I$2*вспомогат!$J$10))</f>
        <v>768.8</v>
      </c>
      <c r="J76" s="96">
        <f>Odessa!J76+MAX(145,('Kiev, Cherkassy'!J$2*вспомогат!$J$10))</f>
        <v>962.4</v>
      </c>
      <c r="K76" s="96">
        <f>Odessa!K76+MAX(145,('Kiev, Cherkassy'!K$2*вспомогат!$J$10))</f>
        <v>1106</v>
      </c>
      <c r="L76" s="96">
        <f>Odessa!L76+MAX(145,('Kiev, Cherkassy'!L$2*вспомогат!$J$10))</f>
        <v>1299.5999999999999</v>
      </c>
      <c r="M76" s="96">
        <f>Odessa!M76+MAX(145,('Kiev, Cherkassy'!M$2*вспомогат!$J$10))</f>
        <v>1493.1999999999998</v>
      </c>
      <c r="N76" s="96">
        <f>Odessa!N76+MAX(145,('Kiev, Cherkassy'!N$2*вспомогат!$J$10))</f>
        <v>1686.8</v>
      </c>
      <c r="O76" s="96">
        <f>Odessa!O76+MAX(145,('Kiev, Cherkassy'!O$2*вспомогат!$J$10))</f>
        <v>1880.4</v>
      </c>
      <c r="P76" s="96">
        <f>Odessa!P76+MAX(145,('Kiev, Cherkassy'!P$2*вспомогат!$J$10))</f>
        <v>2074</v>
      </c>
      <c r="Q76" s="96">
        <f>Odessa!Q76+MAX(145,('Kiev, Cherkassy'!Q$2*вспомогат!$J$10))</f>
        <v>2217.6</v>
      </c>
      <c r="R76" s="96">
        <f>Odessa!R76+MAX(145,('Kiev, Cherkassy'!R$2*вспомогат!$J$10))</f>
        <v>2422.1999999999998</v>
      </c>
      <c r="S76" s="96">
        <f>Odessa!S76+MAX(145,('Kiev, Cherkassy'!S$2*вспомогат!$J$10))</f>
        <v>2628.8</v>
      </c>
      <c r="T76" s="96">
        <f>Odessa!T76+MAX(145,('Kiev, Cherkassy'!T$2*вспомогат!$J$10))</f>
        <v>2835.3999999999996</v>
      </c>
      <c r="U76" s="96">
        <f>Odessa!U76+MAX(145,('Kiev, Cherkassy'!U$2*вспомогат!$J$10))</f>
        <v>3042</v>
      </c>
      <c r="V76" s="96">
        <f>Odessa!V76+MAX(145,('Kiev, Cherkassy'!V$2*вспомогат!$J$10))</f>
        <v>3248.6</v>
      </c>
      <c r="W76" s="96">
        <f>Odessa!W76+MAX(145,('Kiev, Cherkassy'!W$2*вспомогат!$J$10))</f>
        <v>3455.2</v>
      </c>
      <c r="X76" s="96">
        <f>Odessa!X76+MAX(145,('Kiev, Cherkassy'!X$2*вспомогат!$J$10))</f>
        <v>3661.8</v>
      </c>
      <c r="Y76" s="96">
        <f>Odessa!Y76+MAX(145,('Kiev, Cherkassy'!Y$2*вспомогат!$J$10))</f>
        <v>3868.3999999999996</v>
      </c>
      <c r="Z76" s="96">
        <f>Odessa!Z76+MAX(145,('Kiev, Cherkassy'!Z$2*вспомогат!$J$10))</f>
        <v>4075</v>
      </c>
    </row>
    <row r="77" spans="2:26">
      <c r="B77" s="88" t="s">
        <v>107</v>
      </c>
      <c r="C77" s="88" t="s">
        <v>103</v>
      </c>
      <c r="D77" s="89" t="s">
        <v>9</v>
      </c>
      <c r="E77" s="94"/>
      <c r="F77" s="95"/>
      <c r="G77" s="96">
        <f>Odessa!G77+MAX(145,('Kiev, Cherkassy'!G$2*вспомогат!$J$10))</f>
        <v>381.6</v>
      </c>
      <c r="H77" s="96">
        <f>Odessa!H77+MAX(145,('Kiev, Cherkassy'!H$2*вспомогат!$J$10))</f>
        <v>575.20000000000005</v>
      </c>
      <c r="I77" s="96">
        <f>Odessa!I77+MAX(145,('Kiev, Cherkassy'!I$2*вспомогат!$J$10))</f>
        <v>768.8</v>
      </c>
      <c r="J77" s="96">
        <f>Odessa!J77+MAX(145,('Kiev, Cherkassy'!J$2*вспомогат!$J$10))</f>
        <v>962.4</v>
      </c>
      <c r="K77" s="96">
        <f>Odessa!K77+MAX(145,('Kiev, Cherkassy'!K$2*вспомогат!$J$10))</f>
        <v>1106</v>
      </c>
      <c r="L77" s="96">
        <f>Odessa!L77+MAX(145,('Kiev, Cherkassy'!L$2*вспомогат!$J$10))</f>
        <v>1299.5999999999999</v>
      </c>
      <c r="M77" s="96">
        <f>Odessa!M77+MAX(145,('Kiev, Cherkassy'!M$2*вспомогат!$J$10))</f>
        <v>1493.1999999999998</v>
      </c>
      <c r="N77" s="96">
        <f>Odessa!N77+MAX(145,('Kiev, Cherkassy'!N$2*вспомогат!$J$10))</f>
        <v>1686.8</v>
      </c>
      <c r="O77" s="96">
        <f>Odessa!O77+MAX(145,('Kiev, Cherkassy'!O$2*вспомогат!$J$10))</f>
        <v>1880.4</v>
      </c>
      <c r="P77" s="96">
        <f>Odessa!P77+MAX(145,('Kiev, Cherkassy'!P$2*вспомогат!$J$10))</f>
        <v>2074</v>
      </c>
      <c r="Q77" s="96">
        <f>Odessa!Q77+MAX(145,('Kiev, Cherkassy'!Q$2*вспомогат!$J$10))</f>
        <v>2217.6</v>
      </c>
      <c r="R77" s="96">
        <f>Odessa!R77+MAX(145,('Kiev, Cherkassy'!R$2*вспомогат!$J$10))</f>
        <v>2422.1999999999998</v>
      </c>
      <c r="S77" s="96">
        <f>Odessa!S77+MAX(145,('Kiev, Cherkassy'!S$2*вспомогат!$J$10))</f>
        <v>2628.8</v>
      </c>
      <c r="T77" s="96">
        <f>Odessa!T77+MAX(145,('Kiev, Cherkassy'!T$2*вспомогат!$J$10))</f>
        <v>2835.3999999999996</v>
      </c>
      <c r="U77" s="96">
        <f>Odessa!U77+MAX(145,('Kiev, Cherkassy'!U$2*вспомогат!$J$10))</f>
        <v>3042</v>
      </c>
      <c r="V77" s="96">
        <f>Odessa!V77+MAX(145,('Kiev, Cherkassy'!V$2*вспомогат!$J$10))</f>
        <v>3248.6</v>
      </c>
      <c r="W77" s="96">
        <f>Odessa!W77+MAX(145,('Kiev, Cherkassy'!W$2*вспомогат!$J$10))</f>
        <v>3455.2</v>
      </c>
      <c r="X77" s="96">
        <f>Odessa!X77+MAX(145,('Kiev, Cherkassy'!X$2*вспомогат!$J$10))</f>
        <v>3661.8</v>
      </c>
      <c r="Y77" s="96">
        <f>Odessa!Y77+MAX(145,('Kiev, Cherkassy'!Y$2*вспомогат!$J$10))</f>
        <v>3868.3999999999996</v>
      </c>
      <c r="Z77" s="96">
        <f>Odessa!Z77+MAX(145,('Kiev, Cherkassy'!Z$2*вспомогат!$J$10))</f>
        <v>4075</v>
      </c>
    </row>
    <row r="78" spans="2:26">
      <c r="B78" s="88" t="s">
        <v>108</v>
      </c>
      <c r="C78" s="88" t="s">
        <v>103</v>
      </c>
      <c r="D78" s="89" t="s">
        <v>9</v>
      </c>
      <c r="E78" s="94"/>
      <c r="F78" s="95"/>
      <c r="G78" s="96">
        <f>Odessa!G78+MAX(145,('Kiev, Cherkassy'!G$2*вспомогат!$J$10))</f>
        <v>351.6</v>
      </c>
      <c r="H78" s="96">
        <f>Odessa!H78+MAX(145,('Kiev, Cherkassy'!H$2*вспомогат!$J$10))</f>
        <v>515.20000000000005</v>
      </c>
      <c r="I78" s="96">
        <f>Odessa!I78+MAX(145,('Kiev, Cherkassy'!I$2*вспомогат!$J$10))</f>
        <v>678.8</v>
      </c>
      <c r="J78" s="96">
        <f>Odessa!J78+MAX(145,('Kiev, Cherkassy'!J$2*вспомогат!$J$10))</f>
        <v>842.4</v>
      </c>
      <c r="K78" s="96">
        <f>Odessa!K78+MAX(145,('Kiev, Cherkassy'!K$2*вспомогат!$J$10))</f>
        <v>956</v>
      </c>
      <c r="L78" s="96">
        <f>Odessa!L78+MAX(145,('Kiev, Cherkassy'!L$2*вспомогат!$J$10))</f>
        <v>1119.5999999999999</v>
      </c>
      <c r="M78" s="96">
        <f>Odessa!M78+MAX(145,('Kiev, Cherkassy'!M$2*вспомогат!$J$10))</f>
        <v>1283.1999999999998</v>
      </c>
      <c r="N78" s="96">
        <f>Odessa!N78+MAX(145,('Kiev, Cherkassy'!N$2*вспомогат!$J$10))</f>
        <v>1446.8</v>
      </c>
      <c r="O78" s="96">
        <f>Odessa!O78+MAX(145,('Kiev, Cherkassy'!O$2*вспомогат!$J$10))</f>
        <v>1610.4</v>
      </c>
      <c r="P78" s="96">
        <f>Odessa!P78+MAX(145,('Kiev, Cherkassy'!P$2*вспомогат!$J$10))</f>
        <v>1774</v>
      </c>
      <c r="Q78" s="96">
        <f>Odessa!Q78+MAX(145,('Kiev, Cherkassy'!Q$2*вспомогат!$J$10))</f>
        <v>1887.6</v>
      </c>
      <c r="R78" s="96">
        <f>Odessa!R78+MAX(145,('Kiev, Cherkassy'!R$2*вспомогат!$J$10))</f>
        <v>2062.1999999999998</v>
      </c>
      <c r="S78" s="96">
        <f>Odessa!S78+MAX(145,('Kiev, Cherkassy'!S$2*вспомогат!$J$10))</f>
        <v>2238.8000000000002</v>
      </c>
      <c r="T78" s="96">
        <f>Odessa!T78+MAX(145,('Kiev, Cherkassy'!T$2*вспомогат!$J$10))</f>
        <v>2415.3999999999996</v>
      </c>
      <c r="U78" s="96">
        <f>Odessa!U78+MAX(145,('Kiev, Cherkassy'!U$2*вспомогат!$J$10))</f>
        <v>2592</v>
      </c>
      <c r="V78" s="96">
        <f>Odessa!V78+MAX(145,('Kiev, Cherkassy'!V$2*вспомогат!$J$10))</f>
        <v>2768.6</v>
      </c>
      <c r="W78" s="96">
        <f>Odessa!W78+MAX(145,('Kiev, Cherkassy'!W$2*вспомогат!$J$10))</f>
        <v>2945.2</v>
      </c>
      <c r="X78" s="96">
        <f>Odessa!X78+MAX(145,('Kiev, Cherkassy'!X$2*вспомогат!$J$10))</f>
        <v>3121.8</v>
      </c>
      <c r="Y78" s="96">
        <f>Odessa!Y78+MAX(145,('Kiev, Cherkassy'!Y$2*вспомогат!$J$10))</f>
        <v>3298.3999999999996</v>
      </c>
      <c r="Z78" s="96">
        <f>Odessa!Z78+MAX(145,('Kiev, Cherkassy'!Z$2*вспомогат!$J$10))</f>
        <v>3475</v>
      </c>
    </row>
    <row r="79" spans="2:26">
      <c r="B79" s="88" t="s">
        <v>109</v>
      </c>
      <c r="C79" s="88" t="s">
        <v>110</v>
      </c>
      <c r="D79" s="89" t="s">
        <v>9</v>
      </c>
      <c r="E79" s="94"/>
      <c r="F79" s="95"/>
      <c r="G79" s="96">
        <f>Odessa!G79+MAX(145,('Kiev, Cherkassy'!G$2*вспомогат!$J$10))</f>
        <v>328.6</v>
      </c>
      <c r="H79" s="96">
        <f>Odessa!H79+MAX(145,('Kiev, Cherkassy'!H$2*вспомогат!$J$10))</f>
        <v>469.2</v>
      </c>
      <c r="I79" s="96">
        <f>Odessa!I79+MAX(145,('Kiev, Cherkassy'!I$2*вспомогат!$J$10))</f>
        <v>609.79999999999995</v>
      </c>
      <c r="J79" s="96">
        <f>Odessa!J79+MAX(145,('Kiev, Cherkassy'!J$2*вспомогат!$J$10))</f>
        <v>750.4</v>
      </c>
      <c r="K79" s="96">
        <f>Odessa!K79+MAX(145,('Kiev, Cherkassy'!K$2*вспомогат!$J$10))</f>
        <v>841</v>
      </c>
      <c r="L79" s="96">
        <f>Odessa!L79+MAX(145,('Kiev, Cherkassy'!L$2*вспомогат!$J$10))</f>
        <v>981.59999999999991</v>
      </c>
      <c r="M79" s="96">
        <f>Odessa!M79+MAX(145,('Kiev, Cherkassy'!M$2*вспомогат!$J$10))</f>
        <v>1122.1999999999998</v>
      </c>
      <c r="N79" s="96">
        <f>Odessa!N79+MAX(145,('Kiev, Cherkassy'!N$2*вспомогат!$J$10))</f>
        <v>1262.8</v>
      </c>
      <c r="O79" s="96">
        <f>Odessa!O79+MAX(145,('Kiev, Cherkassy'!O$2*вспомогат!$J$10))</f>
        <v>1403.4</v>
      </c>
      <c r="P79" s="96">
        <f>Odessa!P79+MAX(145,('Kiev, Cherkassy'!P$2*вспомогат!$J$10))</f>
        <v>1544</v>
      </c>
      <c r="Q79" s="96">
        <f>Odessa!Q79+MAX(145,('Kiev, Cherkassy'!Q$2*вспомогат!$J$10))</f>
        <v>1634.6</v>
      </c>
      <c r="R79" s="96">
        <f>Odessa!R79+MAX(145,('Kiev, Cherkassy'!R$2*вспомогат!$J$10))</f>
        <v>1786.1999999999998</v>
      </c>
      <c r="S79" s="96">
        <f>Odessa!S79+MAX(145,('Kiev, Cherkassy'!S$2*вспомогат!$J$10))</f>
        <v>1939.8</v>
      </c>
      <c r="T79" s="96">
        <f>Odessa!T79+MAX(145,('Kiev, Cherkassy'!T$2*вспомогат!$J$10))</f>
        <v>2093.3999999999996</v>
      </c>
      <c r="U79" s="96">
        <f>Odessa!U79+MAX(145,('Kiev, Cherkassy'!U$2*вспомогат!$J$10))</f>
        <v>2247</v>
      </c>
      <c r="V79" s="96">
        <f>Odessa!V79+MAX(145,('Kiev, Cherkassy'!V$2*вспомогат!$J$10))</f>
        <v>2400.6</v>
      </c>
      <c r="W79" s="96">
        <f>Odessa!W79+MAX(145,('Kiev, Cherkassy'!W$2*вспомогат!$J$10))</f>
        <v>2554.1999999999998</v>
      </c>
      <c r="X79" s="96">
        <f>Odessa!X79+MAX(145,('Kiev, Cherkassy'!X$2*вспомогат!$J$10))</f>
        <v>2707.8</v>
      </c>
      <c r="Y79" s="96">
        <f>Odessa!Y79+MAX(145,('Kiev, Cherkassy'!Y$2*вспомогат!$J$10))</f>
        <v>2861.3999999999996</v>
      </c>
      <c r="Z79" s="96">
        <f>Odessa!Z79+MAX(145,('Kiev, Cherkassy'!Z$2*вспомогат!$J$10))</f>
        <v>3015</v>
      </c>
    </row>
    <row r="80" spans="2:26">
      <c r="B80" s="88" t="s">
        <v>111</v>
      </c>
      <c r="C80" s="88" t="s">
        <v>110</v>
      </c>
      <c r="D80" s="89" t="s">
        <v>13</v>
      </c>
      <c r="E80" s="94"/>
      <c r="F80" s="95"/>
      <c r="G80" s="96">
        <f>Odessa!G80+MAX(145,('Kiev, Cherkassy'!G$2*вспомогат!$J$10))</f>
        <v>282.5090909090909</v>
      </c>
      <c r="H80" s="96">
        <f>Odessa!H80+MAX(145,('Kiev, Cherkassy'!H$2*вспомогат!$J$10))</f>
        <v>377.0181818181818</v>
      </c>
      <c r="I80" s="96">
        <f>Odessa!I80+MAX(145,('Kiev, Cherkassy'!I$2*вспомогат!$J$10))</f>
        <v>471.5272727272727</v>
      </c>
      <c r="J80" s="96">
        <f>Odessa!J80+MAX(145,('Kiev, Cherkassy'!J$2*вспомогат!$J$10))</f>
        <v>566.0363636363636</v>
      </c>
      <c r="K80" s="96">
        <f>Odessa!K80+MAX(145,('Kiev, Cherkassy'!K$2*вспомогат!$J$10))</f>
        <v>610.5454545454545</v>
      </c>
      <c r="L80" s="96">
        <f>Odessa!L80+MAX(145,('Kiev, Cherkassy'!L$2*вспомогат!$J$10))</f>
        <v>705.0545454545454</v>
      </c>
      <c r="M80" s="96">
        <f>Odessa!M80+MAX(145,('Kiev, Cherkassy'!M$2*вспомогат!$J$10))</f>
        <v>799.56363636363631</v>
      </c>
      <c r="N80" s="96">
        <f>Odessa!N80+MAX(145,('Kiev, Cherkassy'!N$2*вспомогат!$J$10))</f>
        <v>894.07272727272721</v>
      </c>
      <c r="O80" s="96">
        <f>Odessa!O80+MAX(145,('Kiev, Cherkassy'!O$2*вспомогат!$J$10))</f>
        <v>988.58181818181811</v>
      </c>
      <c r="P80" s="96">
        <f>Odessa!P80+MAX(145,('Kiev, Cherkassy'!P$2*вспомогат!$J$10))</f>
        <v>1083.090909090909</v>
      </c>
      <c r="Q80" s="96">
        <f>Odessa!Q80+MAX(145,('Kiev, Cherkassy'!Q$2*вспомогат!$J$10))</f>
        <v>1127.5999999999999</v>
      </c>
      <c r="R80" s="96">
        <f>Odessa!R80+MAX(145,('Kiev, Cherkassy'!R$2*вспомогат!$J$10))</f>
        <v>1233.1090909090908</v>
      </c>
      <c r="S80" s="96">
        <f>Odessa!S80+MAX(145,('Kiev, Cherkassy'!S$2*вспомогат!$J$10))</f>
        <v>1340.6181818181817</v>
      </c>
      <c r="T80" s="96">
        <f>Odessa!T80+MAX(145,('Kiev, Cherkassy'!T$2*вспомогат!$J$10))</f>
        <v>1448.1272727272726</v>
      </c>
      <c r="U80" s="96">
        <f>Odessa!U80+MAX(145,('Kiev, Cherkassy'!U$2*вспомогат!$J$10))</f>
        <v>1555.6363636363635</v>
      </c>
      <c r="V80" s="96">
        <f>Odessa!V80+MAX(145,('Kiev, Cherkassy'!V$2*вспомогат!$J$10))</f>
        <v>1663.1454545454544</v>
      </c>
      <c r="W80" s="96">
        <f>Odessa!W80+MAX(145,('Kiev, Cherkassy'!W$2*вспомогат!$J$10))</f>
        <v>1770.6545454545453</v>
      </c>
      <c r="X80" s="96">
        <f>Odessa!X80+MAX(145,('Kiev, Cherkassy'!X$2*вспомогат!$J$10))</f>
        <v>1878.1636363636362</v>
      </c>
      <c r="Y80" s="96">
        <f>Odessa!Y80+MAX(145,('Kiev, Cherkassy'!Y$2*вспомогат!$J$10))</f>
        <v>1985.6727272727271</v>
      </c>
      <c r="Z80" s="96">
        <f>Odessa!Z80+MAX(145,('Kiev, Cherkassy'!Z$2*вспомогат!$J$10))</f>
        <v>2093.181818181818</v>
      </c>
    </row>
    <row r="81" spans="2:26">
      <c r="B81" s="88" t="s">
        <v>112</v>
      </c>
      <c r="C81" s="88" t="s">
        <v>110</v>
      </c>
      <c r="D81" s="89" t="s">
        <v>13</v>
      </c>
      <c r="E81" s="94"/>
      <c r="F81" s="95"/>
      <c r="G81" s="96">
        <f>Odessa!G81+MAX(145,('Kiev, Cherkassy'!G$2*вспомогат!$J$10))</f>
        <v>282.5090909090909</v>
      </c>
      <c r="H81" s="96">
        <f>Odessa!H81+MAX(145,('Kiev, Cherkassy'!H$2*вспомогат!$J$10))</f>
        <v>377.0181818181818</v>
      </c>
      <c r="I81" s="96">
        <f>Odessa!I81+MAX(145,('Kiev, Cherkassy'!I$2*вспомогат!$J$10))</f>
        <v>471.5272727272727</v>
      </c>
      <c r="J81" s="96">
        <f>Odessa!J81+MAX(145,('Kiev, Cherkassy'!J$2*вспомогат!$J$10))</f>
        <v>566.0363636363636</v>
      </c>
      <c r="K81" s="96">
        <f>Odessa!K81+MAX(145,('Kiev, Cherkassy'!K$2*вспомогат!$J$10))</f>
        <v>610.5454545454545</v>
      </c>
      <c r="L81" s="96">
        <f>Odessa!L81+MAX(145,('Kiev, Cherkassy'!L$2*вспомогат!$J$10))</f>
        <v>705.0545454545454</v>
      </c>
      <c r="M81" s="96">
        <f>Odessa!M81+MAX(145,('Kiev, Cherkassy'!M$2*вспомогат!$J$10))</f>
        <v>799.56363636363631</v>
      </c>
      <c r="N81" s="96">
        <f>Odessa!N81+MAX(145,('Kiev, Cherkassy'!N$2*вспомогат!$J$10))</f>
        <v>894.07272727272721</v>
      </c>
      <c r="O81" s="96">
        <f>Odessa!O81+MAX(145,('Kiev, Cherkassy'!O$2*вспомогат!$J$10))</f>
        <v>988.58181818181811</v>
      </c>
      <c r="P81" s="96">
        <f>Odessa!P81+MAX(145,('Kiev, Cherkassy'!P$2*вспомогат!$J$10))</f>
        <v>1083.090909090909</v>
      </c>
      <c r="Q81" s="96">
        <f>Odessa!Q81+MAX(145,('Kiev, Cherkassy'!Q$2*вспомогат!$J$10))</f>
        <v>1127.5999999999999</v>
      </c>
      <c r="R81" s="96">
        <f>Odessa!R81+MAX(145,('Kiev, Cherkassy'!R$2*вспомогат!$J$10))</f>
        <v>1233.1090909090908</v>
      </c>
      <c r="S81" s="96">
        <f>Odessa!S81+MAX(145,('Kiev, Cherkassy'!S$2*вспомогат!$J$10))</f>
        <v>1340.6181818181817</v>
      </c>
      <c r="T81" s="96">
        <f>Odessa!T81+MAX(145,('Kiev, Cherkassy'!T$2*вспомогат!$J$10))</f>
        <v>1448.1272727272726</v>
      </c>
      <c r="U81" s="96">
        <f>Odessa!U81+MAX(145,('Kiev, Cherkassy'!U$2*вспомогат!$J$10))</f>
        <v>1555.6363636363635</v>
      </c>
      <c r="V81" s="96">
        <f>Odessa!V81+MAX(145,('Kiev, Cherkassy'!V$2*вспомогат!$J$10))</f>
        <v>1663.1454545454544</v>
      </c>
      <c r="W81" s="96">
        <f>Odessa!W81+MAX(145,('Kiev, Cherkassy'!W$2*вспомогат!$J$10))</f>
        <v>1770.6545454545453</v>
      </c>
      <c r="X81" s="96">
        <f>Odessa!X81+MAX(145,('Kiev, Cherkassy'!X$2*вспомогат!$J$10))</f>
        <v>1878.1636363636362</v>
      </c>
      <c r="Y81" s="96">
        <f>Odessa!Y81+MAX(145,('Kiev, Cherkassy'!Y$2*вспомогат!$J$10))</f>
        <v>1985.6727272727271</v>
      </c>
      <c r="Z81" s="96">
        <f>Odessa!Z81+MAX(145,('Kiev, Cherkassy'!Z$2*вспомогат!$J$10))</f>
        <v>2093.181818181818</v>
      </c>
    </row>
    <row r="82" spans="2:26">
      <c r="B82" s="88" t="s">
        <v>166</v>
      </c>
      <c r="C82" s="88" t="s">
        <v>60</v>
      </c>
      <c r="D82" s="89" t="s">
        <v>13</v>
      </c>
      <c r="E82" s="94"/>
      <c r="F82" s="95"/>
      <c r="G82" s="96">
        <f>Odessa!G82+MAX(145,('Kiev, Cherkassy'!G$2*вспомогат!$J$10))</f>
        <v>287.5090909090909</v>
      </c>
      <c r="H82" s="96">
        <f>Odessa!H82+MAX(145,('Kiev, Cherkassy'!H$2*вспомогат!$J$10))</f>
        <v>387.0181818181818</v>
      </c>
      <c r="I82" s="96">
        <f>Odessa!I82+MAX(145,('Kiev, Cherkassy'!I$2*вспомогат!$J$10))</f>
        <v>486.5272727272727</v>
      </c>
      <c r="J82" s="96">
        <f>Odessa!J82+MAX(145,('Kiev, Cherkassy'!J$2*вспомогат!$J$10))</f>
        <v>586.0363636363636</v>
      </c>
      <c r="K82" s="96">
        <f>Odessa!K82+MAX(145,('Kiev, Cherkassy'!K$2*вспомогат!$J$10))</f>
        <v>635.5454545454545</v>
      </c>
      <c r="L82" s="96">
        <f>Odessa!L82+MAX(145,('Kiev, Cherkassy'!L$2*вспомогат!$J$10))</f>
        <v>735.0545454545454</v>
      </c>
      <c r="M82" s="96">
        <f>Odessa!M82+MAX(145,('Kiev, Cherkassy'!M$2*вспомогат!$J$10))</f>
        <v>834.56363636363631</v>
      </c>
      <c r="N82" s="96">
        <f>Odessa!N82+MAX(145,('Kiev, Cherkassy'!N$2*вспомогат!$J$10))</f>
        <v>934.07272727272721</v>
      </c>
      <c r="O82" s="96">
        <f>Odessa!O82+MAX(145,('Kiev, Cherkassy'!O$2*вспомогат!$J$10))</f>
        <v>1033.5818181818181</v>
      </c>
      <c r="P82" s="96">
        <f>Odessa!P82+MAX(145,('Kiev, Cherkassy'!P$2*вспомогат!$J$10))</f>
        <v>1133.090909090909</v>
      </c>
      <c r="Q82" s="96">
        <f>Odessa!Q82+MAX(145,('Kiev, Cherkassy'!Q$2*вспомогат!$J$10))</f>
        <v>1182.5999999999999</v>
      </c>
      <c r="R82" s="96">
        <f>Odessa!R82+MAX(145,('Kiev, Cherkassy'!R$2*вспомогат!$J$10))</f>
        <v>1293.1090909090908</v>
      </c>
      <c r="S82" s="96">
        <f>Odessa!S82+MAX(145,('Kiev, Cherkassy'!S$2*вспомогат!$J$10))</f>
        <v>1405.6181818181817</v>
      </c>
      <c r="T82" s="96">
        <f>Odessa!T82+MAX(145,('Kiev, Cherkassy'!T$2*вспомогат!$J$10))</f>
        <v>1518.1272727272726</v>
      </c>
      <c r="U82" s="96">
        <f>Odessa!U82+MAX(145,('Kiev, Cherkassy'!U$2*вспомогат!$J$10))</f>
        <v>1630.6363636363635</v>
      </c>
      <c r="V82" s="96">
        <f>Odessa!V82+MAX(145,('Kiev, Cherkassy'!V$2*вспомогат!$J$10))</f>
        <v>1743.1454545454544</v>
      </c>
      <c r="W82" s="96">
        <f>Odessa!W82+MAX(145,('Kiev, Cherkassy'!W$2*вспомогат!$J$10))</f>
        <v>1855.6545454545453</v>
      </c>
      <c r="X82" s="96">
        <f>Odessa!X82+MAX(145,('Kiev, Cherkassy'!X$2*вспомогат!$J$10))</f>
        <v>1968.1636363636362</v>
      </c>
      <c r="Y82" s="96">
        <f>Odessa!Y82+MAX(145,('Kiev, Cherkassy'!Y$2*вспомогат!$J$10))</f>
        <v>2080.6727272727271</v>
      </c>
      <c r="Z82" s="96">
        <f>Odessa!Z82+MAX(145,('Kiev, Cherkassy'!Z$2*вспомогат!$J$10))</f>
        <v>2193.181818181818</v>
      </c>
    </row>
    <row r="83" spans="2:26">
      <c r="B83" s="88" t="s">
        <v>167</v>
      </c>
      <c r="C83" s="88" t="s">
        <v>60</v>
      </c>
      <c r="D83" s="89" t="s">
        <v>13</v>
      </c>
      <c r="E83" s="94"/>
      <c r="F83" s="95"/>
      <c r="G83" s="96">
        <f>Odessa!G83+MAX(145,('Kiev, Cherkassy'!G$2*вспомогат!$J$10))</f>
        <v>287.5090909090909</v>
      </c>
      <c r="H83" s="96">
        <f>Odessa!H83+MAX(145,('Kiev, Cherkassy'!H$2*вспомогат!$J$10))</f>
        <v>387.0181818181818</v>
      </c>
      <c r="I83" s="96">
        <f>Odessa!I83+MAX(145,('Kiev, Cherkassy'!I$2*вспомогат!$J$10))</f>
        <v>486.5272727272727</v>
      </c>
      <c r="J83" s="96">
        <f>Odessa!J83+MAX(145,('Kiev, Cherkassy'!J$2*вспомогат!$J$10))</f>
        <v>586.0363636363636</v>
      </c>
      <c r="K83" s="96">
        <f>Odessa!K83+MAX(145,('Kiev, Cherkassy'!K$2*вспомогат!$J$10))</f>
        <v>635.5454545454545</v>
      </c>
      <c r="L83" s="96">
        <f>Odessa!L83+MAX(145,('Kiev, Cherkassy'!L$2*вспомогат!$J$10))</f>
        <v>735.0545454545454</v>
      </c>
      <c r="M83" s="96">
        <f>Odessa!M83+MAX(145,('Kiev, Cherkassy'!M$2*вспомогат!$J$10))</f>
        <v>834.56363636363631</v>
      </c>
      <c r="N83" s="96">
        <f>Odessa!N83+MAX(145,('Kiev, Cherkassy'!N$2*вспомогат!$J$10))</f>
        <v>934.07272727272721</v>
      </c>
      <c r="O83" s="96">
        <f>Odessa!O83+MAX(145,('Kiev, Cherkassy'!O$2*вспомогат!$J$10))</f>
        <v>1033.5818181818181</v>
      </c>
      <c r="P83" s="96">
        <f>Odessa!P83+MAX(145,('Kiev, Cherkassy'!P$2*вспомогат!$J$10))</f>
        <v>1133.090909090909</v>
      </c>
      <c r="Q83" s="96">
        <f>Odessa!Q83+MAX(145,('Kiev, Cherkassy'!Q$2*вспомогат!$J$10))</f>
        <v>1182.5999999999999</v>
      </c>
      <c r="R83" s="96">
        <f>Odessa!R83+MAX(145,('Kiev, Cherkassy'!R$2*вспомогат!$J$10))</f>
        <v>1293.1090909090908</v>
      </c>
      <c r="S83" s="96">
        <f>Odessa!S83+MAX(145,('Kiev, Cherkassy'!S$2*вспомогат!$J$10))</f>
        <v>1405.6181818181817</v>
      </c>
      <c r="T83" s="96">
        <f>Odessa!T83+MAX(145,('Kiev, Cherkassy'!T$2*вспомогат!$J$10))</f>
        <v>1518.1272727272726</v>
      </c>
      <c r="U83" s="96">
        <f>Odessa!U83+MAX(145,('Kiev, Cherkassy'!U$2*вспомогат!$J$10))</f>
        <v>1630.6363636363635</v>
      </c>
      <c r="V83" s="96">
        <f>Odessa!V83+MAX(145,('Kiev, Cherkassy'!V$2*вспомогат!$J$10))</f>
        <v>1743.1454545454544</v>
      </c>
      <c r="W83" s="96">
        <f>Odessa!W83+MAX(145,('Kiev, Cherkassy'!W$2*вспомогат!$J$10))</f>
        <v>1855.6545454545453</v>
      </c>
      <c r="X83" s="96">
        <f>Odessa!X83+MAX(145,('Kiev, Cherkassy'!X$2*вспомогат!$J$10))</f>
        <v>1968.1636363636362</v>
      </c>
      <c r="Y83" s="96">
        <f>Odessa!Y83+MAX(145,('Kiev, Cherkassy'!Y$2*вспомогат!$J$10))</f>
        <v>2080.6727272727271</v>
      </c>
      <c r="Z83" s="96">
        <f>Odessa!Z83+MAX(145,('Kiev, Cherkassy'!Z$2*вспомогат!$J$10))</f>
        <v>2193.181818181818</v>
      </c>
    </row>
    <row r="84" spans="2:26">
      <c r="B84" s="88" t="s">
        <v>164</v>
      </c>
      <c r="C84" s="88" t="s">
        <v>24</v>
      </c>
      <c r="D84" s="89" t="s">
        <v>13</v>
      </c>
      <c r="E84" s="94"/>
      <c r="F84" s="95"/>
      <c r="G84" s="96">
        <f>Odessa!G84+MAX(145,('Kiev, Cherkassy'!G$2*вспомогат!$J$10))</f>
        <v>302.5090909090909</v>
      </c>
      <c r="H84" s="96">
        <f>Odessa!H84+MAX(145,('Kiev, Cherkassy'!H$2*вспомогат!$J$10))</f>
        <v>417.0181818181818</v>
      </c>
      <c r="I84" s="96">
        <f>Odessa!I84+MAX(145,('Kiev, Cherkassy'!I$2*вспомогат!$J$10))</f>
        <v>531.5272727272727</v>
      </c>
      <c r="J84" s="96">
        <f>Odessa!J84+MAX(145,('Kiev, Cherkassy'!J$2*вспомогат!$J$10))</f>
        <v>646.0363636363636</v>
      </c>
      <c r="K84" s="96">
        <f>Odessa!K84+MAX(145,('Kiev, Cherkassy'!K$2*вспомогат!$J$10))</f>
        <v>710.5454545454545</v>
      </c>
      <c r="L84" s="96">
        <f>Odessa!L84+MAX(145,('Kiev, Cherkassy'!L$2*вспомогат!$J$10))</f>
        <v>825.0545454545454</v>
      </c>
      <c r="M84" s="96">
        <f>Odessa!M84+MAX(145,('Kiev, Cherkassy'!M$2*вспомогат!$J$10))</f>
        <v>939.56363636363631</v>
      </c>
      <c r="N84" s="96">
        <f>Odessa!N84+MAX(145,('Kiev, Cherkassy'!N$2*вспомогат!$J$10))</f>
        <v>1054.0727272727272</v>
      </c>
      <c r="O84" s="96">
        <f>Odessa!O84+MAX(145,('Kiev, Cherkassy'!O$2*вспомогат!$J$10))</f>
        <v>1168.5818181818181</v>
      </c>
      <c r="P84" s="96">
        <f>Odessa!P84+MAX(145,('Kiev, Cherkassy'!P$2*вспомогат!$J$10))</f>
        <v>1283.090909090909</v>
      </c>
      <c r="Q84" s="96">
        <f>Odessa!Q84+MAX(145,('Kiev, Cherkassy'!Q$2*вспомогат!$J$10))</f>
        <v>1347.6</v>
      </c>
      <c r="R84" s="96">
        <f>Odessa!R84+MAX(145,('Kiev, Cherkassy'!R$2*вспомогат!$J$10))</f>
        <v>1473.1090909090908</v>
      </c>
      <c r="S84" s="96">
        <f>Odessa!S84+MAX(145,('Kiev, Cherkassy'!S$2*вспомогат!$J$10))</f>
        <v>1600.6181818181817</v>
      </c>
      <c r="T84" s="96">
        <f>Odessa!T84+MAX(145,('Kiev, Cherkassy'!T$2*вспомогат!$J$10))</f>
        <v>1728.1272727272726</v>
      </c>
      <c r="U84" s="96">
        <f>Odessa!U84+MAX(145,('Kiev, Cherkassy'!U$2*вспомогат!$J$10))</f>
        <v>1855.6363636363635</v>
      </c>
      <c r="V84" s="96">
        <f>Odessa!V84+MAX(145,('Kiev, Cherkassy'!V$2*вспомогат!$J$10))</f>
        <v>1983.1454545454544</v>
      </c>
      <c r="W84" s="96">
        <f>Odessa!W84+MAX(145,('Kiev, Cherkassy'!W$2*вспомогат!$J$10))</f>
        <v>2110.6545454545453</v>
      </c>
      <c r="X84" s="96">
        <f>Odessa!X84+MAX(145,('Kiev, Cherkassy'!X$2*вспомогат!$J$10))</f>
        <v>2238.1636363636362</v>
      </c>
      <c r="Y84" s="96">
        <f>Odessa!Y84+MAX(145,('Kiev, Cherkassy'!Y$2*вспомогат!$J$10))</f>
        <v>2365.6727272727271</v>
      </c>
      <c r="Z84" s="96">
        <f>Odessa!Z84+MAX(145,('Kiev, Cherkassy'!Z$2*вспомогат!$J$10))</f>
        <v>2493.181818181818</v>
      </c>
    </row>
    <row r="85" spans="2:26">
      <c r="B85" s="88" t="s">
        <v>168</v>
      </c>
      <c r="C85" s="88" t="s">
        <v>20</v>
      </c>
      <c r="D85" s="89" t="s">
        <v>13</v>
      </c>
      <c r="E85" s="94"/>
      <c r="F85" s="95"/>
      <c r="G85" s="96">
        <f>Odessa!G85+MAX(145,('Kiev, Cherkassy'!G$2*вспомогат!$J$10))</f>
        <v>302.5090909090909</v>
      </c>
      <c r="H85" s="96">
        <f>Odessa!H85+MAX(145,('Kiev, Cherkassy'!H$2*вспомогат!$J$10))</f>
        <v>417.0181818181818</v>
      </c>
      <c r="I85" s="96">
        <f>Odessa!I85+MAX(145,('Kiev, Cherkassy'!I$2*вспомогат!$J$10))</f>
        <v>531.5272727272727</v>
      </c>
      <c r="J85" s="96">
        <f>Odessa!J85+MAX(145,('Kiev, Cherkassy'!J$2*вспомогат!$J$10))</f>
        <v>646.0363636363636</v>
      </c>
      <c r="K85" s="96">
        <f>Odessa!K85+MAX(145,('Kiev, Cherkassy'!K$2*вспомогат!$J$10))</f>
        <v>710.5454545454545</v>
      </c>
      <c r="L85" s="96">
        <f>Odessa!L85+MAX(145,('Kiev, Cherkassy'!L$2*вспомогат!$J$10))</f>
        <v>825.0545454545454</v>
      </c>
      <c r="M85" s="96">
        <f>Odessa!M85+MAX(145,('Kiev, Cherkassy'!M$2*вспомогат!$J$10))</f>
        <v>939.56363636363631</v>
      </c>
      <c r="N85" s="96">
        <f>Odessa!N85+MAX(145,('Kiev, Cherkassy'!N$2*вспомогат!$J$10))</f>
        <v>1054.0727272727272</v>
      </c>
      <c r="O85" s="96">
        <f>Odessa!O85+MAX(145,('Kiev, Cherkassy'!O$2*вспомогат!$J$10))</f>
        <v>1168.5818181818181</v>
      </c>
      <c r="P85" s="96">
        <f>Odessa!P85+MAX(145,('Kiev, Cherkassy'!P$2*вспомогат!$J$10))</f>
        <v>1283.090909090909</v>
      </c>
      <c r="Q85" s="96">
        <f>Odessa!Q85+MAX(145,('Kiev, Cherkassy'!Q$2*вспомогат!$J$10))</f>
        <v>1347.6</v>
      </c>
      <c r="R85" s="96">
        <f>Odessa!R85+MAX(145,('Kiev, Cherkassy'!R$2*вспомогат!$J$10))</f>
        <v>1473.1090909090908</v>
      </c>
      <c r="S85" s="96">
        <f>Odessa!S85+MAX(145,('Kiev, Cherkassy'!S$2*вспомогат!$J$10))</f>
        <v>1600.6181818181817</v>
      </c>
      <c r="T85" s="96">
        <f>Odessa!T85+MAX(145,('Kiev, Cherkassy'!T$2*вспомогат!$J$10))</f>
        <v>1728.1272727272726</v>
      </c>
      <c r="U85" s="96">
        <f>Odessa!U85+MAX(145,('Kiev, Cherkassy'!U$2*вспомогат!$J$10))</f>
        <v>1855.6363636363635</v>
      </c>
      <c r="V85" s="96">
        <f>Odessa!V85+MAX(145,('Kiev, Cherkassy'!V$2*вспомогат!$J$10))</f>
        <v>1983.1454545454544</v>
      </c>
      <c r="W85" s="96">
        <f>Odessa!W85+MAX(145,('Kiev, Cherkassy'!W$2*вспомогат!$J$10))</f>
        <v>2110.6545454545453</v>
      </c>
      <c r="X85" s="96">
        <f>Odessa!X85+MAX(145,('Kiev, Cherkassy'!X$2*вспомогат!$J$10))</f>
        <v>2238.1636363636362</v>
      </c>
      <c r="Y85" s="96">
        <f>Odessa!Y85+MAX(145,('Kiev, Cherkassy'!Y$2*вспомогат!$J$10))</f>
        <v>2365.6727272727271</v>
      </c>
      <c r="Z85" s="96">
        <f>Odessa!Z85+MAX(145,('Kiev, Cherkassy'!Z$2*вспомогат!$J$10))</f>
        <v>2493.181818181818</v>
      </c>
    </row>
    <row r="86" spans="2:26">
      <c r="B86" s="88" t="s">
        <v>165</v>
      </c>
      <c r="C86" s="88" t="s">
        <v>24</v>
      </c>
      <c r="D86" s="89" t="s">
        <v>13</v>
      </c>
      <c r="E86" s="94"/>
      <c r="F86" s="95"/>
      <c r="G86" s="96">
        <f>Odessa!G86+MAX(145,('Kiev, Cherkassy'!G$2*вспомогат!$J$10))</f>
        <v>283.5090909090909</v>
      </c>
      <c r="H86" s="96">
        <f>Odessa!H86+MAX(145,('Kiev, Cherkassy'!H$2*вспомогат!$J$10))</f>
        <v>379.0181818181818</v>
      </c>
      <c r="I86" s="96">
        <f>Odessa!I86+MAX(145,('Kiev, Cherkassy'!I$2*вспомогат!$J$10))</f>
        <v>474.5272727272727</v>
      </c>
      <c r="J86" s="96">
        <f>Odessa!J86+MAX(145,('Kiev, Cherkassy'!J$2*вспомогат!$J$10))</f>
        <v>570.0363636363636</v>
      </c>
      <c r="K86" s="96">
        <f>Odessa!K86+MAX(145,('Kiev, Cherkassy'!K$2*вспомогат!$J$10))</f>
        <v>615.5454545454545</v>
      </c>
      <c r="L86" s="96">
        <f>Odessa!L86+MAX(145,('Kiev, Cherkassy'!L$2*вспомогат!$J$10))</f>
        <v>711.0545454545454</v>
      </c>
      <c r="M86" s="96">
        <f>Odessa!M86+MAX(145,('Kiev, Cherkassy'!M$2*вспомогат!$J$10))</f>
        <v>806.56363636363631</v>
      </c>
      <c r="N86" s="96">
        <f>Odessa!N86+MAX(145,('Kiev, Cherkassy'!N$2*вспомогат!$J$10))</f>
        <v>902.07272727272721</v>
      </c>
      <c r="O86" s="96">
        <f>Odessa!O86+MAX(145,('Kiev, Cherkassy'!O$2*вспомогат!$J$10))</f>
        <v>997.58181818181811</v>
      </c>
      <c r="P86" s="96">
        <f>Odessa!P86+MAX(145,('Kiev, Cherkassy'!P$2*вспомогат!$J$10))</f>
        <v>1093.090909090909</v>
      </c>
      <c r="Q86" s="96">
        <f>Odessa!Q86+MAX(145,('Kiev, Cherkassy'!Q$2*вспомогат!$J$10))</f>
        <v>1138.5999999999999</v>
      </c>
      <c r="R86" s="96">
        <f>Odessa!R86+MAX(145,('Kiev, Cherkassy'!R$2*вспомогат!$J$10))</f>
        <v>1245.1090909090908</v>
      </c>
      <c r="S86" s="96">
        <f>Odessa!S86+MAX(145,('Kiev, Cherkassy'!S$2*вспомогат!$J$10))</f>
        <v>1353.6181818181817</v>
      </c>
      <c r="T86" s="96">
        <f>Odessa!T86+MAX(145,('Kiev, Cherkassy'!T$2*вспомогат!$J$10))</f>
        <v>1462.1272727272726</v>
      </c>
      <c r="U86" s="96">
        <f>Odessa!U86+MAX(145,('Kiev, Cherkassy'!U$2*вспомогат!$J$10))</f>
        <v>1570.6363636363635</v>
      </c>
      <c r="V86" s="96">
        <f>Odessa!V86+MAX(145,('Kiev, Cherkassy'!V$2*вспомогат!$J$10))</f>
        <v>1679.1454545454544</v>
      </c>
      <c r="W86" s="96">
        <f>Odessa!W86+MAX(145,('Kiev, Cherkassy'!W$2*вспомогат!$J$10))</f>
        <v>1787.6545454545453</v>
      </c>
      <c r="X86" s="96">
        <f>Odessa!X86+MAX(145,('Kiev, Cherkassy'!X$2*вспомогат!$J$10))</f>
        <v>1896.1636363636362</v>
      </c>
      <c r="Y86" s="96">
        <f>Odessa!Y86+MAX(145,('Kiev, Cherkassy'!Y$2*вспомогат!$J$10))</f>
        <v>2004.6727272727271</v>
      </c>
      <c r="Z86" s="96">
        <f>Odessa!Z86+MAX(145,('Kiev, Cherkassy'!Z$2*вспомогат!$J$10))</f>
        <v>2113.181818181818</v>
      </c>
    </row>
    <row r="87" spans="2:26">
      <c r="B87" s="88" t="s">
        <v>181</v>
      </c>
      <c r="C87" s="88" t="s">
        <v>103</v>
      </c>
      <c r="D87" s="89" t="s">
        <v>9</v>
      </c>
      <c r="E87" s="94"/>
      <c r="F87" s="95"/>
      <c r="G87" s="96">
        <f>Odessa!G87+MAX(145,('Kiev, Cherkassy'!G$2*вспомогат!$J$10))</f>
        <v>378.6</v>
      </c>
      <c r="H87" s="96">
        <f>Odessa!H87+MAX(145,('Kiev, Cherkassy'!H$2*вспомогат!$J$10))</f>
        <v>569.20000000000005</v>
      </c>
      <c r="I87" s="96">
        <f>Odessa!I87+MAX(145,('Kiev, Cherkassy'!I$2*вспомогат!$J$10))</f>
        <v>759.8</v>
      </c>
      <c r="J87" s="96">
        <f>Odessa!J87+MAX(145,('Kiev, Cherkassy'!J$2*вспомогат!$J$10))</f>
        <v>950.4</v>
      </c>
      <c r="K87" s="96">
        <f>Odessa!K87+MAX(145,('Kiev, Cherkassy'!K$2*вспомогат!$J$10))</f>
        <v>1091</v>
      </c>
      <c r="L87" s="96">
        <f>Odessa!L87+MAX(145,('Kiev, Cherkassy'!L$2*вспомогат!$J$10))</f>
        <v>1281.5999999999999</v>
      </c>
      <c r="M87" s="96">
        <f>Odessa!M87+MAX(145,('Kiev, Cherkassy'!M$2*вспомогат!$J$10))</f>
        <v>1472.1999999999998</v>
      </c>
      <c r="N87" s="96">
        <f>Odessa!N87+MAX(145,('Kiev, Cherkassy'!N$2*вспомогат!$J$10))</f>
        <v>1662.8</v>
      </c>
      <c r="O87" s="96">
        <f>Odessa!O87+MAX(145,('Kiev, Cherkassy'!O$2*вспомогат!$J$10))</f>
        <v>1853.4</v>
      </c>
      <c r="P87" s="96">
        <f>Odessa!P87+MAX(145,('Kiev, Cherkassy'!P$2*вспомогат!$J$10))</f>
        <v>2044</v>
      </c>
      <c r="Q87" s="96">
        <f>Odessa!Q87+MAX(145,('Kiev, Cherkassy'!Q$2*вспомогат!$J$10))</f>
        <v>2184.6</v>
      </c>
      <c r="R87" s="96">
        <f>Odessa!R87+MAX(145,('Kiev, Cherkassy'!R$2*вспомогат!$J$10))</f>
        <v>2386.1999999999998</v>
      </c>
      <c r="S87" s="96">
        <f>Odessa!S87+MAX(145,('Kiev, Cherkassy'!S$2*вспомогат!$J$10))</f>
        <v>2589.8000000000002</v>
      </c>
      <c r="T87" s="96">
        <f>Odessa!T87+MAX(145,('Kiev, Cherkassy'!T$2*вспомогат!$J$10))</f>
        <v>2793.3999999999996</v>
      </c>
      <c r="U87" s="96">
        <f>Odessa!U87+MAX(145,('Kiev, Cherkassy'!U$2*вспомогат!$J$10))</f>
        <v>2997</v>
      </c>
      <c r="V87" s="96">
        <f>Odessa!V87+MAX(145,('Kiev, Cherkassy'!V$2*вспомогат!$J$10))</f>
        <v>3200.6</v>
      </c>
      <c r="W87" s="96">
        <f>Odessa!W87+MAX(145,('Kiev, Cherkassy'!W$2*вспомогат!$J$10))</f>
        <v>3404.2</v>
      </c>
      <c r="X87" s="96">
        <f>Odessa!X87+MAX(145,('Kiev, Cherkassy'!X$2*вспомогат!$J$10))</f>
        <v>3607.8</v>
      </c>
      <c r="Y87" s="96">
        <f>Odessa!Y87+MAX(145,('Kiev, Cherkassy'!Y$2*вспомогат!$J$10))</f>
        <v>3811.3999999999996</v>
      </c>
      <c r="Z87" s="96">
        <f>Odessa!Z87+MAX(145,('Kiev, Cherkassy'!Z$2*вспомогат!$J$10))</f>
        <v>4015</v>
      </c>
    </row>
    <row r="88" spans="2:26">
      <c r="B88" s="2" t="s">
        <v>227</v>
      </c>
      <c r="C88" s="12" t="s">
        <v>216</v>
      </c>
      <c r="D88" s="15" t="s">
        <v>9</v>
      </c>
      <c r="E88" s="94"/>
      <c r="F88" s="95"/>
      <c r="G88" s="96">
        <f>Odessa!G88+MAX(145,('Kiev, Cherkassy'!G$2*вспомогат!$J$10))</f>
        <v>371.6</v>
      </c>
      <c r="H88" s="96">
        <f>Odessa!H88+MAX(145,('Kiev, Cherkassy'!H$2*вспомогат!$J$10))</f>
        <v>555.20000000000005</v>
      </c>
      <c r="I88" s="96">
        <f>Odessa!I88+MAX(145,('Kiev, Cherkassy'!I$2*вспомогат!$J$10))</f>
        <v>738.8</v>
      </c>
      <c r="J88" s="96">
        <f>Odessa!J88+MAX(145,('Kiev, Cherkassy'!J$2*вспомогат!$J$10))</f>
        <v>922.4</v>
      </c>
      <c r="K88" s="96">
        <f>Odessa!K88+MAX(145,('Kiev, Cherkassy'!K$2*вспомогат!$J$10))</f>
        <v>1056</v>
      </c>
      <c r="L88" s="96">
        <f>Odessa!L88+MAX(145,('Kiev, Cherkassy'!L$2*вспомогат!$J$10))</f>
        <v>1239.5999999999999</v>
      </c>
      <c r="M88" s="96">
        <f>Odessa!M88+MAX(145,('Kiev, Cherkassy'!M$2*вспомогат!$J$10))</f>
        <v>1423.1999999999998</v>
      </c>
      <c r="N88" s="96">
        <f>Odessa!N88+MAX(145,('Kiev, Cherkassy'!N$2*вспомогат!$J$10))</f>
        <v>1606.8</v>
      </c>
      <c r="O88" s="96">
        <f>Odessa!O88+MAX(145,('Kiev, Cherkassy'!O$2*вспомогат!$J$10))</f>
        <v>1790.4</v>
      </c>
      <c r="P88" s="96">
        <f>Odessa!P88+MAX(145,('Kiev, Cherkassy'!P$2*вспомогат!$J$10))</f>
        <v>1974</v>
      </c>
      <c r="Q88" s="96">
        <f>Odessa!Q88+MAX(145,('Kiev, Cherkassy'!Q$2*вспомогат!$J$10))</f>
        <v>2107.6</v>
      </c>
      <c r="R88" s="96">
        <f>Odessa!R88+MAX(145,('Kiev, Cherkassy'!R$2*вспомогат!$J$10))</f>
        <v>2302.1999999999998</v>
      </c>
      <c r="S88" s="96">
        <f>Odessa!S88+MAX(145,('Kiev, Cherkassy'!S$2*вспомогат!$J$10))</f>
        <v>2498.8000000000002</v>
      </c>
      <c r="T88" s="96">
        <f>Odessa!T88+MAX(145,('Kiev, Cherkassy'!T$2*вспомогат!$J$10))</f>
        <v>2695.3999999999996</v>
      </c>
      <c r="U88" s="96">
        <f>Odessa!U88+MAX(145,('Kiev, Cherkassy'!U$2*вспомогат!$J$10))</f>
        <v>2892</v>
      </c>
      <c r="V88" s="96">
        <f>Odessa!V88+MAX(145,('Kiev, Cherkassy'!V$2*вспомогат!$J$10))</f>
        <v>3088.6</v>
      </c>
      <c r="W88" s="96">
        <f>Odessa!W88+MAX(145,('Kiev, Cherkassy'!W$2*вспомогат!$J$10))</f>
        <v>3285.2</v>
      </c>
      <c r="X88" s="96">
        <f>Odessa!X88+MAX(145,('Kiev, Cherkassy'!X$2*вспомогат!$J$10))</f>
        <v>3481.8</v>
      </c>
      <c r="Y88" s="96">
        <f>Odessa!Y88+MAX(145,('Kiev, Cherkassy'!Y$2*вспомогат!$J$10))</f>
        <v>3678.3999999999996</v>
      </c>
      <c r="Z88" s="96">
        <f>Odessa!Z88+MAX(145,('Kiev, Cherkassy'!Z$2*вспомогат!$J$10))</f>
        <v>3875</v>
      </c>
    </row>
    <row r="89" spans="2:26">
      <c r="B89" s="12" t="s">
        <v>228</v>
      </c>
      <c r="C89" s="12" t="s">
        <v>229</v>
      </c>
      <c r="D89" s="15" t="s">
        <v>9</v>
      </c>
      <c r="E89" s="94"/>
      <c r="F89" s="95"/>
      <c r="G89" s="96">
        <f>Odessa!G89+MAX(145,('Kiev, Cherkassy'!G$2*вспомогат!$J$10))</f>
        <v>368.6</v>
      </c>
      <c r="H89" s="96">
        <f>Odessa!H89+MAX(145,('Kiev, Cherkassy'!H$2*вспомогат!$J$10))</f>
        <v>549.20000000000005</v>
      </c>
      <c r="I89" s="96">
        <f>Odessa!I89+MAX(145,('Kiev, Cherkassy'!I$2*вспомогат!$J$10))</f>
        <v>729.8</v>
      </c>
      <c r="J89" s="96">
        <f>Odessa!J89+MAX(145,('Kiev, Cherkassy'!J$2*вспомогат!$J$10))</f>
        <v>910.4</v>
      </c>
      <c r="K89" s="96">
        <f>Odessa!K89+MAX(145,('Kiev, Cherkassy'!K$2*вспомогат!$J$10))</f>
        <v>1041</v>
      </c>
      <c r="L89" s="96">
        <f>Odessa!L89+MAX(145,('Kiev, Cherkassy'!L$2*вспомогат!$J$10))</f>
        <v>1221.5999999999999</v>
      </c>
      <c r="M89" s="96">
        <f>Odessa!M89+MAX(145,('Kiev, Cherkassy'!M$2*вспомогат!$J$10))</f>
        <v>1402.1999999999998</v>
      </c>
      <c r="N89" s="96">
        <f>Odessa!N89+MAX(145,('Kiev, Cherkassy'!N$2*вспомогат!$J$10))</f>
        <v>1582.8</v>
      </c>
      <c r="O89" s="96">
        <f>Odessa!O89+MAX(145,('Kiev, Cherkassy'!O$2*вспомогат!$J$10))</f>
        <v>1763.4</v>
      </c>
      <c r="P89" s="96">
        <f>Odessa!P89+MAX(145,('Kiev, Cherkassy'!P$2*вспомогат!$J$10))</f>
        <v>1944</v>
      </c>
      <c r="Q89" s="96">
        <f>Odessa!Q89+MAX(145,('Kiev, Cherkassy'!Q$2*вспомогат!$J$10))</f>
        <v>2074.6</v>
      </c>
      <c r="R89" s="96">
        <f>Odessa!R89+MAX(145,('Kiev, Cherkassy'!R$2*вспомогат!$J$10))</f>
        <v>2266.1999999999998</v>
      </c>
      <c r="S89" s="96">
        <f>Odessa!S89+MAX(145,('Kiev, Cherkassy'!S$2*вспомогат!$J$10))</f>
        <v>2459.8000000000002</v>
      </c>
      <c r="T89" s="96">
        <f>Odessa!T89+MAX(145,('Kiev, Cherkassy'!T$2*вспомогат!$J$10))</f>
        <v>2653.3999999999996</v>
      </c>
      <c r="U89" s="96">
        <f>Odessa!U89+MAX(145,('Kiev, Cherkassy'!U$2*вспомогат!$J$10))</f>
        <v>2847</v>
      </c>
      <c r="V89" s="96">
        <f>Odessa!V89+MAX(145,('Kiev, Cherkassy'!V$2*вспомогат!$J$10))</f>
        <v>3040.6</v>
      </c>
      <c r="W89" s="96">
        <f>Odessa!W89+MAX(145,('Kiev, Cherkassy'!W$2*вспомогат!$J$10))</f>
        <v>3234.2</v>
      </c>
      <c r="X89" s="96">
        <f>Odessa!X89+MAX(145,('Kiev, Cherkassy'!X$2*вспомогат!$J$10))</f>
        <v>3427.8</v>
      </c>
      <c r="Y89" s="96">
        <f>Odessa!Y89+MAX(145,('Kiev, Cherkassy'!Y$2*вспомогат!$J$10))</f>
        <v>3621.3999999999996</v>
      </c>
      <c r="Z89" s="96">
        <f>Odessa!Z89+MAX(145,('Kiev, Cherkassy'!Z$2*вспомогат!$J$10))</f>
        <v>3815</v>
      </c>
    </row>
    <row r="90" spans="2:26">
      <c r="B90" s="88" t="s">
        <v>36</v>
      </c>
      <c r="C90" s="88" t="s">
        <v>37</v>
      </c>
      <c r="D90" s="89" t="s">
        <v>230</v>
      </c>
      <c r="E90" s="2"/>
      <c r="F90" s="2"/>
      <c r="G90" s="96" t="e">
        <f>Odessa!G90+MAX(145,('Kiev, Cherkassy'!G$2*вспомогат!$J$10))</f>
        <v>#VALUE!</v>
      </c>
      <c r="H90" s="96" t="e">
        <f>Odessa!H90+MAX(145,('Kiev, Cherkassy'!H$2*вспомогат!$J$10))</f>
        <v>#VALUE!</v>
      </c>
      <c r="I90" s="96" t="e">
        <f>Odessa!I90+MAX(145,('Kiev, Cherkassy'!I$2*вспомогат!$J$10))</f>
        <v>#VALUE!</v>
      </c>
      <c r="J90" s="96" t="e">
        <f>Odessa!J90+MAX(145,('Kiev, Cherkassy'!J$2*вспомогат!$J$10))</f>
        <v>#VALUE!</v>
      </c>
      <c r="K90" s="96" t="e">
        <f>Odessa!K90+MAX(145,('Kiev, Cherkassy'!K$2*вспомогат!$J$10))</f>
        <v>#VALUE!</v>
      </c>
      <c r="L90" s="96" t="e">
        <f>Odessa!L90+MAX(145,('Kiev, Cherkassy'!L$2*вспомогат!$J$10))</f>
        <v>#VALUE!</v>
      </c>
      <c r="M90" s="96" t="e">
        <f>Odessa!M90+MAX(145,('Kiev, Cherkassy'!M$2*вспомогат!$J$10))</f>
        <v>#VALUE!</v>
      </c>
      <c r="N90" s="96" t="e">
        <f>Odessa!N90+MAX(145,('Kiev, Cherkassy'!N$2*вспомогат!$J$10))</f>
        <v>#VALUE!</v>
      </c>
      <c r="O90" s="96" t="e">
        <f>Odessa!O90+MAX(145,('Kiev, Cherkassy'!O$2*вспомогат!$J$10))</f>
        <v>#VALUE!</v>
      </c>
      <c r="P90" s="96" t="e">
        <f>Odessa!P90+MAX(145,('Kiev, Cherkassy'!P$2*вспомогат!$J$10))</f>
        <v>#VALUE!</v>
      </c>
      <c r="Q90" s="96" t="e">
        <f>Odessa!Q90+MAX(145,('Kiev, Cherkassy'!Q$2*вспомогат!$J$10))</f>
        <v>#VALUE!</v>
      </c>
      <c r="R90" s="96" t="e">
        <f>Odessa!R90+MAX(145,('Kiev, Cherkassy'!R$2*вспомогат!$J$10))</f>
        <v>#VALUE!</v>
      </c>
      <c r="S90" s="96" t="e">
        <f>Odessa!S90+MAX(145,('Kiev, Cherkassy'!S$2*вспомогат!$J$10))</f>
        <v>#VALUE!</v>
      </c>
      <c r="T90" s="96" t="e">
        <f>Odessa!T90+MAX(145,('Kiev, Cherkassy'!T$2*вспомогат!$J$10))</f>
        <v>#VALUE!</v>
      </c>
      <c r="U90" s="96" t="e">
        <f>Odessa!U90+MAX(145,('Kiev, Cherkassy'!U$2*вспомогат!$J$10))</f>
        <v>#VALUE!</v>
      </c>
      <c r="V90" s="96" t="e">
        <f>Odessa!V90+MAX(145,('Kiev, Cherkassy'!V$2*вспомогат!$J$10))</f>
        <v>#VALUE!</v>
      </c>
      <c r="W90" s="96" t="e">
        <f>Odessa!W90+MAX(145,('Kiev, Cherkassy'!W$2*вспомогат!$J$10))</f>
        <v>#VALUE!</v>
      </c>
      <c r="X90" s="96" t="e">
        <f>Odessa!X90+MAX(145,('Kiev, Cherkassy'!X$2*вспомогат!$J$10))</f>
        <v>#VALUE!</v>
      </c>
      <c r="Y90" s="96" t="e">
        <f>Odessa!Y90+MAX(145,('Kiev, Cherkassy'!Y$2*вспомогат!$J$10))</f>
        <v>#VALUE!</v>
      </c>
      <c r="Z90" s="96" t="e">
        <f>Odessa!Z90+MAX(145,('Kiev, Cherkassy'!Z$2*вспомогат!$J$10))</f>
        <v>#VALUE!</v>
      </c>
    </row>
    <row r="91" spans="2:26">
      <c r="B91" s="88" t="s">
        <v>7</v>
      </c>
      <c r="C91" s="88" t="s">
        <v>197</v>
      </c>
      <c r="D91" s="89" t="s">
        <v>9</v>
      </c>
      <c r="E91" s="2"/>
      <c r="F91" s="2"/>
      <c r="G91" s="96" t="e">
        <f>Odessa!G91+MAX(145,('Kiev, Cherkassy'!G$2*вспомогат!$J$10))</f>
        <v>#VALUE!</v>
      </c>
      <c r="H91" s="96" t="e">
        <f>Odessa!H91+MAX(145,('Kiev, Cherkassy'!H$2*вспомогат!$J$10))</f>
        <v>#VALUE!</v>
      </c>
      <c r="I91" s="96" t="e">
        <f>Odessa!I91+MAX(145,('Kiev, Cherkassy'!I$2*вспомогат!$J$10))</f>
        <v>#VALUE!</v>
      </c>
      <c r="J91" s="96" t="e">
        <f>Odessa!J91+MAX(145,('Kiev, Cherkassy'!J$2*вспомогат!$J$10))</f>
        <v>#VALUE!</v>
      </c>
      <c r="K91" s="96" t="e">
        <f>Odessa!K91+MAX(145,('Kiev, Cherkassy'!K$2*вспомогат!$J$10))</f>
        <v>#VALUE!</v>
      </c>
      <c r="L91" s="96" t="e">
        <f>Odessa!L91+MAX(145,('Kiev, Cherkassy'!L$2*вспомогат!$J$10))</f>
        <v>#VALUE!</v>
      </c>
      <c r="M91" s="96" t="e">
        <f>Odessa!M91+MAX(145,('Kiev, Cherkassy'!M$2*вспомогат!$J$10))</f>
        <v>#VALUE!</v>
      </c>
      <c r="N91" s="96" t="e">
        <f>Odessa!N91+MAX(145,('Kiev, Cherkassy'!N$2*вспомогат!$J$10))</f>
        <v>#VALUE!</v>
      </c>
      <c r="O91" s="96" t="e">
        <f>Odessa!O91+MAX(145,('Kiev, Cherkassy'!O$2*вспомогат!$J$10))</f>
        <v>#VALUE!</v>
      </c>
      <c r="P91" s="96" t="e">
        <f>Odessa!P91+MAX(145,('Kiev, Cherkassy'!P$2*вспомогат!$J$10))</f>
        <v>#VALUE!</v>
      </c>
      <c r="Q91" s="96" t="e">
        <f>Odessa!Q91+MAX(145,('Kiev, Cherkassy'!Q$2*вспомогат!$J$10))</f>
        <v>#VALUE!</v>
      </c>
      <c r="R91" s="96" t="e">
        <f>Odessa!R91+MAX(145,('Kiev, Cherkassy'!R$2*вспомогат!$J$10))</f>
        <v>#VALUE!</v>
      </c>
      <c r="S91" s="96" t="e">
        <f>Odessa!S91+MAX(145,('Kiev, Cherkassy'!S$2*вспомогат!$J$10))</f>
        <v>#VALUE!</v>
      </c>
      <c r="T91" s="96" t="e">
        <f>Odessa!T91+MAX(145,('Kiev, Cherkassy'!T$2*вспомогат!$J$10))</f>
        <v>#VALUE!</v>
      </c>
      <c r="U91" s="96" t="e">
        <f>Odessa!U91+MAX(145,('Kiev, Cherkassy'!U$2*вспомогат!$J$10))</f>
        <v>#VALUE!</v>
      </c>
      <c r="V91" s="96" t="e">
        <f>Odessa!V91+MAX(145,('Kiev, Cherkassy'!V$2*вспомогат!$J$10))</f>
        <v>#VALUE!</v>
      </c>
      <c r="W91" s="96" t="e">
        <f>Odessa!W91+MAX(145,('Kiev, Cherkassy'!W$2*вспомогат!$J$10))</f>
        <v>#VALUE!</v>
      </c>
      <c r="X91" s="96" t="e">
        <f>Odessa!X91+MAX(145,('Kiev, Cherkassy'!X$2*вспомогат!$J$10))</f>
        <v>#VALUE!</v>
      </c>
      <c r="Y91" s="96" t="e">
        <f>Odessa!Y91+MAX(145,('Kiev, Cherkassy'!Y$2*вспомогат!$J$10))</f>
        <v>#VALUE!</v>
      </c>
      <c r="Z91" s="96" t="e">
        <f>Odessa!Z91+MAX(145,('Kiev, Cherkassy'!Z$2*вспомогат!$J$10))</f>
        <v>#VALUE!</v>
      </c>
    </row>
    <row r="92" spans="2:26">
      <c r="B92" s="88" t="s">
        <v>57</v>
      </c>
      <c r="C92" s="88" t="s">
        <v>58</v>
      </c>
      <c r="D92" s="89" t="s">
        <v>9</v>
      </c>
      <c r="E92" s="2"/>
      <c r="F92" s="2"/>
      <c r="G92" s="96" t="e">
        <f>Odessa!G92+MAX(145,('Kiev, Cherkassy'!G$2*вспомогат!$J$10))</f>
        <v>#VALUE!</v>
      </c>
      <c r="H92" s="96" t="e">
        <f>Odessa!H92+MAX(145,('Kiev, Cherkassy'!H$2*вспомогат!$J$10))</f>
        <v>#VALUE!</v>
      </c>
      <c r="I92" s="96" t="e">
        <f>Odessa!I92+MAX(145,('Kiev, Cherkassy'!I$2*вспомогат!$J$10))</f>
        <v>#VALUE!</v>
      </c>
      <c r="J92" s="96" t="e">
        <f>Odessa!J92+MAX(145,('Kiev, Cherkassy'!J$2*вспомогат!$J$10))</f>
        <v>#VALUE!</v>
      </c>
      <c r="K92" s="96" t="e">
        <f>Odessa!K92+MAX(145,('Kiev, Cherkassy'!K$2*вспомогат!$J$10))</f>
        <v>#VALUE!</v>
      </c>
      <c r="L92" s="96" t="e">
        <f>Odessa!L92+MAX(145,('Kiev, Cherkassy'!L$2*вспомогат!$J$10))</f>
        <v>#VALUE!</v>
      </c>
      <c r="M92" s="96" t="e">
        <f>Odessa!M92+MAX(145,('Kiev, Cherkassy'!M$2*вспомогат!$J$10))</f>
        <v>#VALUE!</v>
      </c>
      <c r="N92" s="96" t="e">
        <f>Odessa!N92+MAX(145,('Kiev, Cherkassy'!N$2*вспомогат!$J$10))</f>
        <v>#VALUE!</v>
      </c>
      <c r="O92" s="96" t="e">
        <f>Odessa!O92+MAX(145,('Kiev, Cherkassy'!O$2*вспомогат!$J$10))</f>
        <v>#VALUE!</v>
      </c>
      <c r="P92" s="96" t="e">
        <f>Odessa!P92+MAX(145,('Kiev, Cherkassy'!P$2*вспомогат!$J$10))</f>
        <v>#VALUE!</v>
      </c>
      <c r="Q92" s="96" t="e">
        <f>Odessa!Q92+MAX(145,('Kiev, Cherkassy'!Q$2*вспомогат!$J$10))</f>
        <v>#VALUE!</v>
      </c>
      <c r="R92" s="96" t="e">
        <f>Odessa!R92+MAX(145,('Kiev, Cherkassy'!R$2*вспомогат!$J$10))</f>
        <v>#VALUE!</v>
      </c>
      <c r="S92" s="96" t="e">
        <f>Odessa!S92+MAX(145,('Kiev, Cherkassy'!S$2*вспомогат!$J$10))</f>
        <v>#VALUE!</v>
      </c>
      <c r="T92" s="96" t="e">
        <f>Odessa!T92+MAX(145,('Kiev, Cherkassy'!T$2*вспомогат!$J$10))</f>
        <v>#VALUE!</v>
      </c>
      <c r="U92" s="96" t="e">
        <f>Odessa!U92+MAX(145,('Kiev, Cherkassy'!U$2*вспомогат!$J$10))</f>
        <v>#VALUE!</v>
      </c>
      <c r="V92" s="96" t="e">
        <f>Odessa!V92+MAX(145,('Kiev, Cherkassy'!V$2*вспомогат!$J$10))</f>
        <v>#VALUE!</v>
      </c>
      <c r="W92" s="96" t="e">
        <f>Odessa!W92+MAX(145,('Kiev, Cherkassy'!W$2*вспомогат!$J$10))</f>
        <v>#VALUE!</v>
      </c>
      <c r="X92" s="96" t="e">
        <f>Odessa!X92+MAX(145,('Kiev, Cherkassy'!X$2*вспомогат!$J$10))</f>
        <v>#VALUE!</v>
      </c>
      <c r="Y92" s="96" t="e">
        <f>Odessa!Y92+MAX(145,('Kiev, Cherkassy'!Y$2*вспомогат!$J$10))</f>
        <v>#VALUE!</v>
      </c>
      <c r="Z92" s="96" t="e">
        <f>Odessa!Z92+MAX(145,('Kiev, Cherkassy'!Z$2*вспомогат!$J$10))</f>
        <v>#VALUE!</v>
      </c>
    </row>
    <row r="93" spans="2:26">
      <c r="B93" s="88" t="s">
        <v>247</v>
      </c>
      <c r="C93" s="88" t="s">
        <v>103</v>
      </c>
      <c r="D93" s="89" t="s">
        <v>230</v>
      </c>
      <c r="E93" s="2"/>
      <c r="F93" s="2"/>
      <c r="G93" s="96" t="e">
        <f>Odessa!G93+MAX(145,('Kiev, Cherkassy'!G$2*вспомогат!$J$10))</f>
        <v>#VALUE!</v>
      </c>
      <c r="H93" s="96" t="e">
        <f>Odessa!H93+MAX(145,('Kiev, Cherkassy'!H$2*вспомогат!$J$10))</f>
        <v>#VALUE!</v>
      </c>
      <c r="I93" s="96" t="e">
        <f>Odessa!I93+MAX(145,('Kiev, Cherkassy'!I$2*вспомогат!$J$10))</f>
        <v>#VALUE!</v>
      </c>
      <c r="J93" s="96" t="e">
        <f>Odessa!J93+MAX(145,('Kiev, Cherkassy'!J$2*вспомогат!$J$10))</f>
        <v>#VALUE!</v>
      </c>
      <c r="K93" s="96" t="e">
        <f>Odessa!K93+MAX(145,('Kiev, Cherkassy'!K$2*вспомогат!$J$10))</f>
        <v>#VALUE!</v>
      </c>
      <c r="L93" s="96" t="e">
        <f>Odessa!L93+MAX(145,('Kiev, Cherkassy'!L$2*вспомогат!$J$10))</f>
        <v>#VALUE!</v>
      </c>
      <c r="M93" s="96" t="e">
        <f>Odessa!M93+MAX(145,('Kiev, Cherkassy'!M$2*вспомогат!$J$10))</f>
        <v>#VALUE!</v>
      </c>
      <c r="N93" s="96" t="e">
        <f>Odessa!N93+MAX(145,('Kiev, Cherkassy'!N$2*вспомогат!$J$10))</f>
        <v>#VALUE!</v>
      </c>
      <c r="O93" s="96" t="e">
        <f>Odessa!O93+MAX(145,('Kiev, Cherkassy'!O$2*вспомогат!$J$10))</f>
        <v>#VALUE!</v>
      </c>
      <c r="P93" s="96" t="e">
        <f>Odessa!P93+MAX(145,('Kiev, Cherkassy'!P$2*вспомогат!$J$10))</f>
        <v>#VALUE!</v>
      </c>
      <c r="Q93" s="96" t="e">
        <f>Odessa!Q93+MAX(145,('Kiev, Cherkassy'!Q$2*вспомогат!$J$10))</f>
        <v>#VALUE!</v>
      </c>
      <c r="R93" s="96" t="e">
        <f>Odessa!R93+MAX(145,('Kiev, Cherkassy'!R$2*вспомогат!$J$10))</f>
        <v>#VALUE!</v>
      </c>
      <c r="S93" s="96" t="e">
        <f>Odessa!S93+MAX(145,('Kiev, Cherkassy'!S$2*вспомогат!$J$10))</f>
        <v>#VALUE!</v>
      </c>
      <c r="T93" s="96" t="e">
        <f>Odessa!T93+MAX(145,('Kiev, Cherkassy'!T$2*вспомогат!$J$10))</f>
        <v>#VALUE!</v>
      </c>
      <c r="U93" s="96" t="e">
        <f>Odessa!U93+MAX(145,('Kiev, Cherkassy'!U$2*вспомогат!$J$10))</f>
        <v>#VALUE!</v>
      </c>
      <c r="V93" s="96" t="e">
        <f>Odessa!V93+MAX(145,('Kiev, Cherkassy'!V$2*вспомогат!$J$10))</f>
        <v>#VALUE!</v>
      </c>
      <c r="W93" s="96" t="e">
        <f>Odessa!W93+MAX(145,('Kiev, Cherkassy'!W$2*вспомогат!$J$10))</f>
        <v>#VALUE!</v>
      </c>
      <c r="X93" s="96" t="e">
        <f>Odessa!X93+MAX(145,('Kiev, Cherkassy'!X$2*вспомогат!$J$10))</f>
        <v>#VALUE!</v>
      </c>
      <c r="Y93" s="96" t="e">
        <f>Odessa!Y93+MAX(145,('Kiev, Cherkassy'!Y$2*вспомогат!$J$10))</f>
        <v>#VALUE!</v>
      </c>
      <c r="Z93" s="96" t="e">
        <f>Odessa!Z93+MAX(145,('Kiev, Cherkassy'!Z$2*вспомогат!$J$10))</f>
        <v>#VALUE!</v>
      </c>
    </row>
    <row r="94" spans="2:26">
      <c r="B94" s="12" t="s">
        <v>232</v>
      </c>
      <c r="C94" s="88" t="s">
        <v>75</v>
      </c>
      <c r="D94" s="89" t="s">
        <v>230</v>
      </c>
      <c r="E94" s="2"/>
      <c r="F94" s="2"/>
      <c r="G94" s="96" t="e">
        <f>Odessa!G94+MAX(145,('Kiev, Cherkassy'!G$2*вспомогат!$J$10))</f>
        <v>#VALUE!</v>
      </c>
      <c r="H94" s="96" t="e">
        <f>Odessa!H94+MAX(145,('Kiev, Cherkassy'!H$2*вспомогат!$J$10))</f>
        <v>#VALUE!</v>
      </c>
      <c r="I94" s="96" t="e">
        <f>Odessa!I94+MAX(145,('Kiev, Cherkassy'!I$2*вспомогат!$J$10))</f>
        <v>#VALUE!</v>
      </c>
      <c r="J94" s="96" t="e">
        <f>Odessa!J94+MAX(145,('Kiev, Cherkassy'!J$2*вспомогат!$J$10))</f>
        <v>#VALUE!</v>
      </c>
      <c r="K94" s="96" t="e">
        <f>Odessa!K94+MAX(145,('Kiev, Cherkassy'!K$2*вспомогат!$J$10))</f>
        <v>#VALUE!</v>
      </c>
      <c r="L94" s="96" t="e">
        <f>Odessa!L94+MAX(145,('Kiev, Cherkassy'!L$2*вспомогат!$J$10))</f>
        <v>#VALUE!</v>
      </c>
      <c r="M94" s="96" t="e">
        <f>Odessa!M94+MAX(145,('Kiev, Cherkassy'!M$2*вспомогат!$J$10))</f>
        <v>#VALUE!</v>
      </c>
      <c r="N94" s="96" t="e">
        <f>Odessa!N94+MAX(145,('Kiev, Cherkassy'!N$2*вспомогат!$J$10))</f>
        <v>#VALUE!</v>
      </c>
      <c r="O94" s="96" t="e">
        <f>Odessa!O94+MAX(145,('Kiev, Cherkassy'!O$2*вспомогат!$J$10))</f>
        <v>#VALUE!</v>
      </c>
      <c r="P94" s="96" t="e">
        <f>Odessa!P94+MAX(145,('Kiev, Cherkassy'!P$2*вспомогат!$J$10))</f>
        <v>#VALUE!</v>
      </c>
      <c r="Q94" s="96" t="e">
        <f>Odessa!Q94+MAX(145,('Kiev, Cherkassy'!Q$2*вспомогат!$J$10))</f>
        <v>#VALUE!</v>
      </c>
      <c r="R94" s="96" t="e">
        <f>Odessa!R94+MAX(145,('Kiev, Cherkassy'!R$2*вспомогат!$J$10))</f>
        <v>#VALUE!</v>
      </c>
      <c r="S94" s="96" t="e">
        <f>Odessa!S94+MAX(145,('Kiev, Cherkassy'!S$2*вспомогат!$J$10))</f>
        <v>#VALUE!</v>
      </c>
      <c r="T94" s="96" t="e">
        <f>Odessa!T94+MAX(145,('Kiev, Cherkassy'!T$2*вспомогат!$J$10))</f>
        <v>#VALUE!</v>
      </c>
      <c r="U94" s="96" t="e">
        <f>Odessa!U94+MAX(145,('Kiev, Cherkassy'!U$2*вспомогат!$J$10))</f>
        <v>#VALUE!</v>
      </c>
      <c r="V94" s="96" t="e">
        <f>Odessa!V94+MAX(145,('Kiev, Cherkassy'!V$2*вспомогат!$J$10))</f>
        <v>#VALUE!</v>
      </c>
      <c r="W94" s="96" t="e">
        <f>Odessa!W94+MAX(145,('Kiev, Cherkassy'!W$2*вспомогат!$J$10))</f>
        <v>#VALUE!</v>
      </c>
      <c r="X94" s="96" t="e">
        <f>Odessa!X94+MAX(145,('Kiev, Cherkassy'!X$2*вспомогат!$J$10))</f>
        <v>#VALUE!</v>
      </c>
      <c r="Y94" s="96" t="e">
        <f>Odessa!Y94+MAX(145,('Kiev, Cherkassy'!Y$2*вспомогат!$J$10))</f>
        <v>#VALUE!</v>
      </c>
      <c r="Z94" s="96" t="e">
        <f>Odessa!Z94+MAX(145,('Kiev, Cherkassy'!Z$2*вспомогат!$J$10))</f>
        <v>#VALUE!</v>
      </c>
    </row>
    <row r="95" spans="2:26">
      <c r="B95" s="12" t="s">
        <v>235</v>
      </c>
      <c r="C95" s="88" t="s">
        <v>58</v>
      </c>
      <c r="D95" s="89" t="s">
        <v>230</v>
      </c>
      <c r="E95" s="2"/>
      <c r="F95" s="2"/>
      <c r="G95" s="96" t="e">
        <f>Odessa!G95+MAX(145,('Kiev, Cherkassy'!G$2*вспомогат!$J$10))</f>
        <v>#VALUE!</v>
      </c>
      <c r="H95" s="96" t="e">
        <f>Odessa!H95+MAX(145,('Kiev, Cherkassy'!H$2*вспомогат!$J$10))</f>
        <v>#VALUE!</v>
      </c>
      <c r="I95" s="96" t="e">
        <f>Odessa!I95+MAX(145,('Kiev, Cherkassy'!I$2*вспомогат!$J$10))</f>
        <v>#VALUE!</v>
      </c>
      <c r="J95" s="96" t="e">
        <f>Odessa!J95+MAX(145,('Kiev, Cherkassy'!J$2*вспомогат!$J$10))</f>
        <v>#VALUE!</v>
      </c>
      <c r="K95" s="96" t="e">
        <f>Odessa!K95+MAX(145,('Kiev, Cherkassy'!K$2*вспомогат!$J$10))</f>
        <v>#VALUE!</v>
      </c>
      <c r="L95" s="96" t="e">
        <f>Odessa!L95+MAX(145,('Kiev, Cherkassy'!L$2*вспомогат!$J$10))</f>
        <v>#VALUE!</v>
      </c>
      <c r="M95" s="96" t="e">
        <f>Odessa!M95+MAX(145,('Kiev, Cherkassy'!M$2*вспомогат!$J$10))</f>
        <v>#VALUE!</v>
      </c>
      <c r="N95" s="96" t="e">
        <f>Odessa!N95+MAX(145,('Kiev, Cherkassy'!N$2*вспомогат!$J$10))</f>
        <v>#VALUE!</v>
      </c>
      <c r="O95" s="96" t="e">
        <f>Odessa!O95+MAX(145,('Kiev, Cherkassy'!O$2*вспомогат!$J$10))</f>
        <v>#VALUE!</v>
      </c>
      <c r="P95" s="96" t="e">
        <f>Odessa!P95+MAX(145,('Kiev, Cherkassy'!P$2*вспомогат!$J$10))</f>
        <v>#VALUE!</v>
      </c>
      <c r="Q95" s="96" t="e">
        <f>Odessa!Q95+MAX(145,('Kiev, Cherkassy'!Q$2*вспомогат!$J$10))</f>
        <v>#VALUE!</v>
      </c>
      <c r="R95" s="96" t="e">
        <f>Odessa!R95+MAX(145,('Kiev, Cherkassy'!R$2*вспомогат!$J$10))</f>
        <v>#VALUE!</v>
      </c>
      <c r="S95" s="96" t="e">
        <f>Odessa!S95+MAX(145,('Kiev, Cherkassy'!S$2*вспомогат!$J$10))</f>
        <v>#VALUE!</v>
      </c>
      <c r="T95" s="96" t="e">
        <f>Odessa!T95+MAX(145,('Kiev, Cherkassy'!T$2*вспомогат!$J$10))</f>
        <v>#VALUE!</v>
      </c>
      <c r="U95" s="96" t="e">
        <f>Odessa!U95+MAX(145,('Kiev, Cherkassy'!U$2*вспомогат!$J$10))</f>
        <v>#VALUE!</v>
      </c>
      <c r="V95" s="96" t="e">
        <f>Odessa!V95+MAX(145,('Kiev, Cherkassy'!V$2*вспомогат!$J$10))</f>
        <v>#VALUE!</v>
      </c>
      <c r="W95" s="96" t="e">
        <f>Odessa!W95+MAX(145,('Kiev, Cherkassy'!W$2*вспомогат!$J$10))</f>
        <v>#VALUE!</v>
      </c>
      <c r="X95" s="96" t="e">
        <f>Odessa!X95+MAX(145,('Kiev, Cherkassy'!X$2*вспомогат!$J$10))</f>
        <v>#VALUE!</v>
      </c>
      <c r="Y95" s="96" t="e">
        <f>Odessa!Y95+MAX(145,('Kiev, Cherkassy'!Y$2*вспомогат!$J$10))</f>
        <v>#VALUE!</v>
      </c>
      <c r="Z95" s="96" t="e">
        <f>Odessa!Z95+MAX(145,('Kiev, Cherkassy'!Z$2*вспомогат!$J$10))</f>
        <v>#VALUE!</v>
      </c>
    </row>
    <row r="96" spans="2:26">
      <c r="B96" s="12" t="s">
        <v>262</v>
      </c>
      <c r="C96" s="88" t="s">
        <v>263</v>
      </c>
      <c r="D96" s="89" t="s">
        <v>230</v>
      </c>
      <c r="E96" s="2"/>
      <c r="F96" s="2"/>
      <c r="G96" s="96" t="e">
        <f>Odessa!G96+MAX(145,('Kiev, Cherkassy'!G$2*вспомогат!$J$10))</f>
        <v>#VALUE!</v>
      </c>
      <c r="H96" s="96" t="e">
        <f>Odessa!H96+MAX(145,('Kiev, Cherkassy'!H$2*вспомогат!$J$10))</f>
        <v>#VALUE!</v>
      </c>
      <c r="I96" s="96" t="e">
        <f>Odessa!I96+MAX(145,('Kiev, Cherkassy'!I$2*вспомогат!$J$10))</f>
        <v>#VALUE!</v>
      </c>
      <c r="J96" s="96" t="e">
        <f>Odessa!J96+MAX(145,('Kiev, Cherkassy'!J$2*вспомогат!$J$10))</f>
        <v>#VALUE!</v>
      </c>
      <c r="K96" s="96" t="e">
        <f>Odessa!K96+MAX(145,('Kiev, Cherkassy'!K$2*вспомогат!$J$10))</f>
        <v>#VALUE!</v>
      </c>
      <c r="L96" s="96" t="e">
        <f>Odessa!L96+MAX(145,('Kiev, Cherkassy'!L$2*вспомогат!$J$10))</f>
        <v>#VALUE!</v>
      </c>
      <c r="M96" s="96" t="e">
        <f>Odessa!M96+MAX(145,('Kiev, Cherkassy'!M$2*вспомогат!$J$10))</f>
        <v>#VALUE!</v>
      </c>
      <c r="N96" s="96" t="e">
        <f>Odessa!N96+MAX(145,('Kiev, Cherkassy'!N$2*вспомогат!$J$10))</f>
        <v>#VALUE!</v>
      </c>
      <c r="O96" s="96" t="e">
        <f>Odessa!O96+MAX(145,('Kiev, Cherkassy'!O$2*вспомогат!$J$10))</f>
        <v>#VALUE!</v>
      </c>
      <c r="P96" s="96" t="e">
        <f>Odessa!P96+MAX(145,('Kiev, Cherkassy'!P$2*вспомогат!$J$10))</f>
        <v>#VALUE!</v>
      </c>
      <c r="Q96" s="96" t="e">
        <f>Odessa!Q96+MAX(145,('Kiev, Cherkassy'!Q$2*вспомогат!$J$10))</f>
        <v>#VALUE!</v>
      </c>
      <c r="R96" s="96" t="e">
        <f>Odessa!R96+MAX(145,('Kiev, Cherkassy'!R$2*вспомогат!$J$10))</f>
        <v>#VALUE!</v>
      </c>
      <c r="S96" s="96" t="e">
        <f>Odessa!S96+MAX(145,('Kiev, Cherkassy'!S$2*вспомогат!$J$10))</f>
        <v>#VALUE!</v>
      </c>
      <c r="T96" s="96" t="e">
        <f>Odessa!T96+MAX(145,('Kiev, Cherkassy'!T$2*вспомогат!$J$10))</f>
        <v>#VALUE!</v>
      </c>
      <c r="U96" s="96" t="e">
        <f>Odessa!U96+MAX(145,('Kiev, Cherkassy'!U$2*вспомогат!$J$10))</f>
        <v>#VALUE!</v>
      </c>
      <c r="V96" s="96" t="e">
        <f>Odessa!V96+MAX(145,('Kiev, Cherkassy'!V$2*вспомогат!$J$10))</f>
        <v>#VALUE!</v>
      </c>
      <c r="W96" s="96" t="e">
        <f>Odessa!W96+MAX(145,('Kiev, Cherkassy'!W$2*вспомогат!$J$10))</f>
        <v>#VALUE!</v>
      </c>
      <c r="X96" s="96" t="e">
        <f>Odessa!X96+MAX(145,('Kiev, Cherkassy'!X$2*вспомогат!$J$10))</f>
        <v>#VALUE!</v>
      </c>
      <c r="Y96" s="96" t="e">
        <f>Odessa!Y96+MAX(145,('Kiev, Cherkassy'!Y$2*вспомогат!$J$10))</f>
        <v>#VALUE!</v>
      </c>
      <c r="Z96" s="96" t="e">
        <f>Odessa!Z96+MAX(145,('Kiev, Cherkassy'!Z$2*вспомогат!$J$10))</f>
        <v>#VALUE!</v>
      </c>
    </row>
    <row r="97" spans="2:26">
      <c r="B97" s="121" t="s">
        <v>236</v>
      </c>
      <c r="C97" s="88" t="s">
        <v>103</v>
      </c>
      <c r="D97" s="89" t="s">
        <v>13</v>
      </c>
      <c r="E97" s="2"/>
      <c r="F97" s="2"/>
      <c r="G97" s="96">
        <f>Odessa!G97+MAX(145,('Kiev, Cherkassy'!G$2*вспомогат!$J$10))</f>
        <v>353.5090909090909</v>
      </c>
      <c r="H97" s="96">
        <f>Odessa!H97+MAX(145,('Kiev, Cherkassy'!H$2*вспомогат!$J$10))</f>
        <v>519.0181818181818</v>
      </c>
      <c r="I97" s="96">
        <f>Odessa!I97+MAX(145,('Kiev, Cherkassy'!I$2*вспомогат!$J$10))</f>
        <v>684.5272727272727</v>
      </c>
      <c r="J97" s="96">
        <f>Odessa!J97+MAX(145,('Kiev, Cherkassy'!J$2*вспомогат!$J$10))</f>
        <v>850.0363636363636</v>
      </c>
      <c r="K97" s="96">
        <f>Odessa!K97+MAX(145,('Kiev, Cherkassy'!K$2*вспомогат!$J$10))</f>
        <v>965.5454545454545</v>
      </c>
      <c r="L97" s="96">
        <f>Odessa!L97+MAX(145,('Kiev, Cherkassy'!L$2*вспомогат!$J$10))</f>
        <v>1131.0545454545454</v>
      </c>
      <c r="M97" s="96">
        <f>Odessa!M97+MAX(145,('Kiev, Cherkassy'!M$2*вспомогат!$J$10))</f>
        <v>1296.5636363636363</v>
      </c>
      <c r="N97" s="96">
        <f>Odessa!N97+MAX(145,('Kiev, Cherkassy'!N$2*вспомогат!$J$10))</f>
        <v>1462.0727272727272</v>
      </c>
      <c r="O97" s="96">
        <f>Odessa!O97+MAX(145,('Kiev, Cherkassy'!O$2*вспомогат!$J$10))</f>
        <v>1627.5818181818181</v>
      </c>
      <c r="P97" s="96">
        <f>Odessa!P97+MAX(145,('Kiev, Cherkassy'!P$2*вспомогат!$J$10))</f>
        <v>1793.090909090909</v>
      </c>
      <c r="Q97" s="96">
        <f>Odessa!Q97+MAX(145,('Kiev, Cherkassy'!Q$2*вспомогат!$J$10))</f>
        <v>1908.6</v>
      </c>
      <c r="R97" s="96">
        <f>Odessa!R97+MAX(145,('Kiev, Cherkassy'!R$2*вспомогат!$J$10))</f>
        <v>2085.1090909090908</v>
      </c>
      <c r="S97" s="96">
        <f>Odessa!S97+MAX(145,('Kiev, Cherkassy'!S$2*вспомогат!$J$10))</f>
        <v>2263.6181818181817</v>
      </c>
      <c r="T97" s="96">
        <f>Odessa!T97+MAX(145,('Kiev, Cherkassy'!T$2*вспомогат!$J$10))</f>
        <v>2442.1272727272726</v>
      </c>
      <c r="U97" s="96">
        <f>Odessa!U97+MAX(145,('Kiev, Cherkassy'!U$2*вспомогат!$J$10))</f>
        <v>2620.6363636363635</v>
      </c>
      <c r="V97" s="96">
        <f>Odessa!V97+MAX(145,('Kiev, Cherkassy'!V$2*вспомогат!$J$10))</f>
        <v>2799.1454545454544</v>
      </c>
      <c r="W97" s="96">
        <f>Odessa!W97+MAX(145,('Kiev, Cherkassy'!W$2*вспомогат!$J$10))</f>
        <v>2977.6545454545453</v>
      </c>
      <c r="X97" s="96">
        <f>Odessa!X97+MAX(145,('Kiev, Cherkassy'!X$2*вспомогат!$J$10))</f>
        <v>3156.1636363636362</v>
      </c>
      <c r="Y97" s="96">
        <f>Odessa!Y97+MAX(145,('Kiev, Cherkassy'!Y$2*вспомогат!$J$10))</f>
        <v>3334.6727272727271</v>
      </c>
      <c r="Z97" s="96">
        <f>Odessa!Z97+MAX(145,('Kiev, Cherkassy'!Z$2*вспомогат!$J$10))</f>
        <v>3513.181818181818</v>
      </c>
    </row>
    <row r="98" spans="2:26">
      <c r="B98" s="121" t="s">
        <v>264</v>
      </c>
      <c r="C98" s="121" t="s">
        <v>197</v>
      </c>
      <c r="D98" s="89" t="s">
        <v>230</v>
      </c>
      <c r="E98" s="2"/>
      <c r="F98" s="2"/>
      <c r="G98" s="96" t="e">
        <f>Odessa!G98+MAX(145,('Kiev, Cherkassy'!G$2*вспомогат!$J$10))</f>
        <v>#VALUE!</v>
      </c>
      <c r="H98" s="96" t="e">
        <f>Odessa!H98+MAX(145,('Kiev, Cherkassy'!H$2*вспомогат!$J$10))</f>
        <v>#VALUE!</v>
      </c>
      <c r="I98" s="96" t="e">
        <f>Odessa!I98+MAX(145,('Kiev, Cherkassy'!I$2*вспомогат!$J$10))</f>
        <v>#VALUE!</v>
      </c>
      <c r="J98" s="96" t="e">
        <f>Odessa!J98+MAX(145,('Kiev, Cherkassy'!J$2*вспомогат!$J$10))</f>
        <v>#VALUE!</v>
      </c>
      <c r="K98" s="96" t="e">
        <f>Odessa!K98+MAX(145,('Kiev, Cherkassy'!K$2*вспомогат!$J$10))</f>
        <v>#VALUE!</v>
      </c>
      <c r="L98" s="96" t="e">
        <f>Odessa!L98+MAX(145,('Kiev, Cherkassy'!L$2*вспомогат!$J$10))</f>
        <v>#VALUE!</v>
      </c>
      <c r="M98" s="96" t="e">
        <f>Odessa!M98+MAX(145,('Kiev, Cherkassy'!M$2*вспомогат!$J$10))</f>
        <v>#VALUE!</v>
      </c>
      <c r="N98" s="96" t="e">
        <f>Odessa!N98+MAX(145,('Kiev, Cherkassy'!N$2*вспомогат!$J$10))</f>
        <v>#VALUE!</v>
      </c>
      <c r="O98" s="96" t="e">
        <f>Odessa!O98+MAX(145,('Kiev, Cherkassy'!O$2*вспомогат!$J$10))</f>
        <v>#VALUE!</v>
      </c>
      <c r="P98" s="96" t="e">
        <f>Odessa!P98+MAX(145,('Kiev, Cherkassy'!P$2*вспомогат!$J$10))</f>
        <v>#VALUE!</v>
      </c>
      <c r="Q98" s="96" t="e">
        <f>Odessa!Q98+MAX(145,('Kiev, Cherkassy'!Q$2*вспомогат!$J$10))</f>
        <v>#VALUE!</v>
      </c>
      <c r="R98" s="96" t="e">
        <f>Odessa!R98+MAX(145,('Kiev, Cherkassy'!R$2*вспомогат!$J$10))</f>
        <v>#VALUE!</v>
      </c>
      <c r="S98" s="96" t="e">
        <f>Odessa!S98+MAX(145,('Kiev, Cherkassy'!S$2*вспомогат!$J$10))</f>
        <v>#VALUE!</v>
      </c>
      <c r="T98" s="96" t="e">
        <f>Odessa!T98+MAX(145,('Kiev, Cherkassy'!T$2*вспомогат!$J$10))</f>
        <v>#VALUE!</v>
      </c>
      <c r="U98" s="96" t="e">
        <f>Odessa!U98+MAX(145,('Kiev, Cherkassy'!U$2*вспомогат!$J$10))</f>
        <v>#VALUE!</v>
      </c>
      <c r="V98" s="96" t="e">
        <f>Odessa!V98+MAX(145,('Kiev, Cherkassy'!V$2*вспомогат!$J$10))</f>
        <v>#VALUE!</v>
      </c>
      <c r="W98" s="96" t="e">
        <f>Odessa!W98+MAX(145,('Kiev, Cherkassy'!W$2*вспомогат!$J$10))</f>
        <v>#VALUE!</v>
      </c>
      <c r="X98" s="96" t="e">
        <f>Odessa!X98+MAX(145,('Kiev, Cherkassy'!X$2*вспомогат!$J$10))</f>
        <v>#VALUE!</v>
      </c>
      <c r="Y98" s="96" t="e">
        <f>Odessa!Y98+MAX(145,('Kiev, Cherkassy'!Y$2*вспомогат!$J$10))</f>
        <v>#VALUE!</v>
      </c>
      <c r="Z98" s="96" t="e">
        <f>Odessa!Z98+MAX(145,('Kiev, Cherkassy'!Z$2*вспомогат!$J$10))</f>
        <v>#VALUE!</v>
      </c>
    </row>
    <row r="99" spans="2:26">
      <c r="B99" s="121" t="s">
        <v>237</v>
      </c>
      <c r="C99" s="88" t="s">
        <v>103</v>
      </c>
      <c r="D99" s="89" t="s">
        <v>13</v>
      </c>
      <c r="E99" s="2"/>
      <c r="F99" s="2"/>
      <c r="G99" s="96">
        <f>Odessa!G99+MAX(145,('Kiev, Cherkassy'!G$2*вспомогат!$J$10))</f>
        <v>352.5090909090909</v>
      </c>
      <c r="H99" s="96">
        <f>Odessa!H99+MAX(145,('Kiev, Cherkassy'!H$2*вспомогат!$J$10))</f>
        <v>517.0181818181818</v>
      </c>
      <c r="I99" s="96">
        <f>Odessa!I99+MAX(145,('Kiev, Cherkassy'!I$2*вспомогат!$J$10))</f>
        <v>681.5272727272727</v>
      </c>
      <c r="J99" s="96">
        <f>Odessa!J99+MAX(145,('Kiev, Cherkassy'!J$2*вспомогат!$J$10))</f>
        <v>846.0363636363636</v>
      </c>
      <c r="K99" s="96">
        <f>Odessa!K99+MAX(145,('Kiev, Cherkassy'!K$2*вспомогат!$J$10))</f>
        <v>960.5454545454545</v>
      </c>
      <c r="L99" s="96">
        <f>Odessa!L99+MAX(145,('Kiev, Cherkassy'!L$2*вспомогат!$J$10))</f>
        <v>1125.0545454545454</v>
      </c>
      <c r="M99" s="96">
        <f>Odessa!M99+MAX(145,('Kiev, Cherkassy'!M$2*вспомогат!$J$10))</f>
        <v>1289.5636363636363</v>
      </c>
      <c r="N99" s="96">
        <f>Odessa!N99+MAX(145,('Kiev, Cherkassy'!N$2*вспомогат!$J$10))</f>
        <v>1454.0727272727272</v>
      </c>
      <c r="O99" s="96">
        <f>Odessa!O99+MAX(145,('Kiev, Cherkassy'!O$2*вспомогат!$J$10))</f>
        <v>1618.5818181818181</v>
      </c>
      <c r="P99" s="96">
        <f>Odessa!P99+MAX(145,('Kiev, Cherkassy'!P$2*вспомогат!$J$10))</f>
        <v>1783.090909090909</v>
      </c>
      <c r="Q99" s="96">
        <f>Odessa!Q99+MAX(145,('Kiev, Cherkassy'!Q$2*вспомогат!$J$10))</f>
        <v>1897.6</v>
      </c>
      <c r="R99" s="96">
        <f>Odessa!R99+MAX(145,('Kiev, Cherkassy'!R$2*вспомогат!$J$10))</f>
        <v>2073.1090909090908</v>
      </c>
      <c r="S99" s="96">
        <f>Odessa!S99+MAX(145,('Kiev, Cherkassy'!S$2*вспомогат!$J$10))</f>
        <v>2250.6181818181817</v>
      </c>
      <c r="T99" s="96">
        <f>Odessa!T99+MAX(145,('Kiev, Cherkassy'!T$2*вспомогат!$J$10))</f>
        <v>2428.1272727272726</v>
      </c>
      <c r="U99" s="96">
        <f>Odessa!U99+MAX(145,('Kiev, Cherkassy'!U$2*вспомогат!$J$10))</f>
        <v>2605.6363636363635</v>
      </c>
      <c r="V99" s="96">
        <f>Odessa!V99+MAX(145,('Kiev, Cherkassy'!V$2*вспомогат!$J$10))</f>
        <v>2783.1454545454544</v>
      </c>
      <c r="W99" s="96">
        <f>Odessa!W99+MAX(145,('Kiev, Cherkassy'!W$2*вспомогат!$J$10))</f>
        <v>2960.6545454545453</v>
      </c>
      <c r="X99" s="96">
        <f>Odessa!X99+MAX(145,('Kiev, Cherkassy'!X$2*вспомогат!$J$10))</f>
        <v>3138.1636363636362</v>
      </c>
      <c r="Y99" s="96">
        <f>Odessa!Y99+MAX(145,('Kiev, Cherkassy'!Y$2*вспомогат!$J$10))</f>
        <v>3315.6727272727271</v>
      </c>
      <c r="Z99" s="96">
        <f>Odessa!Z99+MAX(145,('Kiev, Cherkassy'!Z$2*вспомогат!$J$10))</f>
        <v>3493.181818181818</v>
      </c>
    </row>
    <row r="100" spans="2:26">
      <c r="B100" s="12" t="s">
        <v>7</v>
      </c>
      <c r="C100" s="12" t="s">
        <v>8</v>
      </c>
      <c r="D100" s="89" t="s">
        <v>230</v>
      </c>
      <c r="E100" s="2"/>
      <c r="F100" s="2"/>
      <c r="G100" s="96" t="e">
        <f>Odessa!G100+MAX(145,('Kiev, Cherkassy'!G$2*вспомогат!$J$10))</f>
        <v>#VALUE!</v>
      </c>
      <c r="H100" s="96" t="e">
        <f>Odessa!H100+MAX(145,('Kiev, Cherkassy'!H$2*вспомогат!$J$10))</f>
        <v>#VALUE!</v>
      </c>
      <c r="I100" s="96" t="e">
        <f>Odessa!I100+MAX(145,('Kiev, Cherkassy'!I$2*вспомогат!$J$10))</f>
        <v>#VALUE!</v>
      </c>
      <c r="J100" s="96" t="e">
        <f>Odessa!J100+MAX(145,('Kiev, Cherkassy'!J$2*вспомогат!$J$10))</f>
        <v>#VALUE!</v>
      </c>
      <c r="K100" s="96" t="e">
        <f>Odessa!K100+MAX(145,('Kiev, Cherkassy'!K$2*вспомогат!$J$10))</f>
        <v>#VALUE!</v>
      </c>
      <c r="L100" s="96" t="e">
        <f>Odessa!L100+MAX(145,('Kiev, Cherkassy'!L$2*вспомогат!$J$10))</f>
        <v>#VALUE!</v>
      </c>
      <c r="M100" s="96" t="e">
        <f>Odessa!M100+MAX(145,('Kiev, Cherkassy'!M$2*вспомогат!$J$10))</f>
        <v>#VALUE!</v>
      </c>
      <c r="N100" s="96" t="e">
        <f>Odessa!N100+MAX(145,('Kiev, Cherkassy'!N$2*вспомогат!$J$10))</f>
        <v>#VALUE!</v>
      </c>
      <c r="O100" s="96" t="e">
        <f>Odessa!O100+MAX(145,('Kiev, Cherkassy'!O$2*вспомогат!$J$10))</f>
        <v>#VALUE!</v>
      </c>
      <c r="P100" s="96" t="e">
        <f>Odessa!P100+MAX(145,('Kiev, Cherkassy'!P$2*вспомогат!$J$10))</f>
        <v>#VALUE!</v>
      </c>
      <c r="Q100" s="96" t="e">
        <f>Odessa!Q100+MAX(145,('Kiev, Cherkassy'!Q$2*вспомогат!$J$10))</f>
        <v>#VALUE!</v>
      </c>
      <c r="R100" s="96" t="e">
        <f>Odessa!R100+MAX(145,('Kiev, Cherkassy'!R$2*вспомогат!$J$10))</f>
        <v>#VALUE!</v>
      </c>
      <c r="S100" s="96" t="e">
        <f>Odessa!S100+MAX(145,('Kiev, Cherkassy'!S$2*вспомогат!$J$10))</f>
        <v>#VALUE!</v>
      </c>
      <c r="T100" s="96" t="e">
        <f>Odessa!T100+MAX(145,('Kiev, Cherkassy'!T$2*вспомогат!$J$10))</f>
        <v>#VALUE!</v>
      </c>
      <c r="U100" s="96" t="e">
        <f>Odessa!U100+MAX(145,('Kiev, Cherkassy'!U$2*вспомогат!$J$10))</f>
        <v>#VALUE!</v>
      </c>
      <c r="V100" s="96" t="e">
        <f>Odessa!V100+MAX(145,('Kiev, Cherkassy'!V$2*вспомогат!$J$10))</f>
        <v>#VALUE!</v>
      </c>
      <c r="W100" s="96" t="e">
        <f>Odessa!W100+MAX(145,('Kiev, Cherkassy'!W$2*вспомогат!$J$10))</f>
        <v>#VALUE!</v>
      </c>
      <c r="X100" s="96" t="e">
        <f>Odessa!X100+MAX(145,('Kiev, Cherkassy'!X$2*вспомогат!$J$10))</f>
        <v>#VALUE!</v>
      </c>
      <c r="Y100" s="96" t="e">
        <f>Odessa!Y100+MAX(145,('Kiev, Cherkassy'!Y$2*вспомогат!$J$10))</f>
        <v>#VALUE!</v>
      </c>
      <c r="Z100" s="96" t="e">
        <f>Odessa!Z100+MAX(145,('Kiev, Cherkassy'!Z$2*вспомогат!$J$10))</f>
        <v>#VALUE!</v>
      </c>
    </row>
    <row r="101" spans="2:26">
      <c r="B101" s="121" t="s">
        <v>238</v>
      </c>
      <c r="C101" s="121" t="s">
        <v>22</v>
      </c>
      <c r="D101" s="89" t="s">
        <v>230</v>
      </c>
      <c r="E101" s="2"/>
      <c r="F101" s="2"/>
      <c r="G101" s="96" t="e">
        <f>Odessa!G101+MAX(145,('Kiev, Cherkassy'!G$2*вспомогат!$J$10))</f>
        <v>#VALUE!</v>
      </c>
      <c r="H101" s="96" t="e">
        <f>Odessa!H101+MAX(145,('Kiev, Cherkassy'!H$2*вспомогат!$J$10))</f>
        <v>#VALUE!</v>
      </c>
      <c r="I101" s="96" t="e">
        <f>Odessa!I101+MAX(145,('Kiev, Cherkassy'!I$2*вспомогат!$J$10))</f>
        <v>#VALUE!</v>
      </c>
      <c r="J101" s="96" t="e">
        <f>Odessa!J101+MAX(145,('Kiev, Cherkassy'!J$2*вспомогат!$J$10))</f>
        <v>#VALUE!</v>
      </c>
      <c r="K101" s="96" t="e">
        <f>Odessa!K101+MAX(145,('Kiev, Cherkassy'!K$2*вспомогат!$J$10))</f>
        <v>#VALUE!</v>
      </c>
      <c r="L101" s="96" t="e">
        <f>Odessa!L101+MAX(145,('Kiev, Cherkassy'!L$2*вспомогат!$J$10))</f>
        <v>#VALUE!</v>
      </c>
      <c r="M101" s="96" t="e">
        <f>Odessa!M101+MAX(145,('Kiev, Cherkassy'!M$2*вспомогат!$J$10))</f>
        <v>#VALUE!</v>
      </c>
      <c r="N101" s="96" t="e">
        <f>Odessa!N101+MAX(145,('Kiev, Cherkassy'!N$2*вспомогат!$J$10))</f>
        <v>#VALUE!</v>
      </c>
      <c r="O101" s="96" t="e">
        <f>Odessa!O101+MAX(145,('Kiev, Cherkassy'!O$2*вспомогат!$J$10))</f>
        <v>#VALUE!</v>
      </c>
      <c r="P101" s="96" t="e">
        <f>Odessa!P101+MAX(145,('Kiev, Cherkassy'!P$2*вспомогат!$J$10))</f>
        <v>#VALUE!</v>
      </c>
      <c r="Q101" s="96" t="e">
        <f>Odessa!Q101+MAX(145,('Kiev, Cherkassy'!Q$2*вспомогат!$J$10))</f>
        <v>#VALUE!</v>
      </c>
      <c r="R101" s="96" t="e">
        <f>Odessa!R101+MAX(145,('Kiev, Cherkassy'!R$2*вспомогат!$J$10))</f>
        <v>#VALUE!</v>
      </c>
      <c r="S101" s="96" t="e">
        <f>Odessa!S101+MAX(145,('Kiev, Cherkassy'!S$2*вспомогат!$J$10))</f>
        <v>#VALUE!</v>
      </c>
      <c r="T101" s="96" t="e">
        <f>Odessa!T101+MAX(145,('Kiev, Cherkassy'!T$2*вспомогат!$J$10))</f>
        <v>#VALUE!</v>
      </c>
      <c r="U101" s="96" t="e">
        <f>Odessa!U101+MAX(145,('Kiev, Cherkassy'!U$2*вспомогат!$J$10))</f>
        <v>#VALUE!</v>
      </c>
      <c r="V101" s="96" t="e">
        <f>Odessa!V101+MAX(145,('Kiev, Cherkassy'!V$2*вспомогат!$J$10))</f>
        <v>#VALUE!</v>
      </c>
      <c r="W101" s="96" t="e">
        <f>Odessa!W101+MAX(145,('Kiev, Cherkassy'!W$2*вспомогат!$J$10))</f>
        <v>#VALUE!</v>
      </c>
      <c r="X101" s="96" t="e">
        <f>Odessa!X101+MAX(145,('Kiev, Cherkassy'!X$2*вспомогат!$J$10))</f>
        <v>#VALUE!</v>
      </c>
      <c r="Y101" s="96" t="e">
        <f>Odessa!Y101+MAX(145,('Kiev, Cherkassy'!Y$2*вспомогат!$J$10))</f>
        <v>#VALUE!</v>
      </c>
      <c r="Z101" s="96" t="e">
        <f>Odessa!Z101+MAX(145,('Kiev, Cherkassy'!Z$2*вспомогат!$J$10))</f>
        <v>#VALUE!</v>
      </c>
    </row>
    <row r="102" spans="2:26">
      <c r="B102" s="121" t="s">
        <v>265</v>
      </c>
      <c r="C102" s="121" t="s">
        <v>266</v>
      </c>
      <c r="D102" s="89" t="s">
        <v>230</v>
      </c>
      <c r="E102" s="2"/>
      <c r="F102" s="2"/>
      <c r="G102" s="96" t="e">
        <f>Odessa!G102+MAX(145,('Kiev, Cherkassy'!G$2*вспомогат!$J$10))</f>
        <v>#VALUE!</v>
      </c>
      <c r="H102" s="96" t="e">
        <f>Odessa!H102+MAX(145,('Kiev, Cherkassy'!H$2*вспомогат!$J$10))</f>
        <v>#VALUE!</v>
      </c>
      <c r="I102" s="96" t="e">
        <f>Odessa!I102+MAX(145,('Kiev, Cherkassy'!I$2*вспомогат!$J$10))</f>
        <v>#VALUE!</v>
      </c>
      <c r="J102" s="96" t="e">
        <f>Odessa!J102+MAX(145,('Kiev, Cherkassy'!J$2*вспомогат!$J$10))</f>
        <v>#VALUE!</v>
      </c>
      <c r="K102" s="96" t="e">
        <f>Odessa!K102+MAX(145,('Kiev, Cherkassy'!K$2*вспомогат!$J$10))</f>
        <v>#VALUE!</v>
      </c>
      <c r="L102" s="96" t="e">
        <f>Odessa!L102+MAX(145,('Kiev, Cherkassy'!L$2*вспомогат!$J$10))</f>
        <v>#VALUE!</v>
      </c>
      <c r="M102" s="96" t="e">
        <f>Odessa!M102+MAX(145,('Kiev, Cherkassy'!M$2*вспомогат!$J$10))</f>
        <v>#VALUE!</v>
      </c>
      <c r="N102" s="96" t="e">
        <f>Odessa!N102+MAX(145,('Kiev, Cherkassy'!N$2*вспомогат!$J$10))</f>
        <v>#VALUE!</v>
      </c>
      <c r="O102" s="96" t="e">
        <f>Odessa!O102+MAX(145,('Kiev, Cherkassy'!O$2*вспомогат!$J$10))</f>
        <v>#VALUE!</v>
      </c>
      <c r="P102" s="96" t="e">
        <f>Odessa!P102+MAX(145,('Kiev, Cherkassy'!P$2*вспомогат!$J$10))</f>
        <v>#VALUE!</v>
      </c>
      <c r="Q102" s="96" t="e">
        <f>Odessa!Q102+MAX(145,('Kiev, Cherkassy'!Q$2*вспомогат!$J$10))</f>
        <v>#VALUE!</v>
      </c>
      <c r="R102" s="96" t="e">
        <f>Odessa!R102+MAX(145,('Kiev, Cherkassy'!R$2*вспомогат!$J$10))</f>
        <v>#VALUE!</v>
      </c>
      <c r="S102" s="96" t="e">
        <f>Odessa!S102+MAX(145,('Kiev, Cherkassy'!S$2*вспомогат!$J$10))</f>
        <v>#VALUE!</v>
      </c>
      <c r="T102" s="96" t="e">
        <f>Odessa!T102+MAX(145,('Kiev, Cherkassy'!T$2*вспомогат!$J$10))</f>
        <v>#VALUE!</v>
      </c>
      <c r="U102" s="96" t="e">
        <f>Odessa!U102+MAX(145,('Kiev, Cherkassy'!U$2*вспомогат!$J$10))</f>
        <v>#VALUE!</v>
      </c>
      <c r="V102" s="96" t="e">
        <f>Odessa!V102+MAX(145,('Kiev, Cherkassy'!V$2*вспомогат!$J$10))</f>
        <v>#VALUE!</v>
      </c>
      <c r="W102" s="96" t="e">
        <f>Odessa!W102+MAX(145,('Kiev, Cherkassy'!W$2*вспомогат!$J$10))</f>
        <v>#VALUE!</v>
      </c>
      <c r="X102" s="96" t="e">
        <f>Odessa!X102+MAX(145,('Kiev, Cherkassy'!X$2*вспомогат!$J$10))</f>
        <v>#VALUE!</v>
      </c>
      <c r="Y102" s="96" t="e">
        <f>Odessa!Y102+MAX(145,('Kiev, Cherkassy'!Y$2*вспомогат!$J$10))</f>
        <v>#VALUE!</v>
      </c>
      <c r="Z102" s="96" t="e">
        <f>Odessa!Z102+MAX(145,('Kiev, Cherkassy'!Z$2*вспомогат!$J$10))</f>
        <v>#VALUE!</v>
      </c>
    </row>
    <row r="103" spans="2:26">
      <c r="B103" s="121" t="s">
        <v>239</v>
      </c>
      <c r="C103" s="88" t="s">
        <v>103</v>
      </c>
      <c r="D103" s="89" t="s">
        <v>13</v>
      </c>
      <c r="E103" s="2"/>
      <c r="F103" s="2"/>
      <c r="G103" s="96">
        <f>Odessa!G103+MAX(145,('Kiev, Cherkassy'!G$2*вспомогат!$J$10))</f>
        <v>362.5090909090909</v>
      </c>
      <c r="H103" s="96">
        <f>Odessa!H103+MAX(145,('Kiev, Cherkassy'!H$2*вспомогат!$J$10))</f>
        <v>537.0181818181818</v>
      </c>
      <c r="I103" s="96">
        <f>Odessa!I103+MAX(145,('Kiev, Cherkassy'!I$2*вспомогат!$J$10))</f>
        <v>711.5272727272727</v>
      </c>
      <c r="J103" s="96">
        <f>Odessa!J103+MAX(145,('Kiev, Cherkassy'!J$2*вспомогат!$J$10))</f>
        <v>886.0363636363636</v>
      </c>
      <c r="K103" s="96">
        <f>Odessa!K103+MAX(145,('Kiev, Cherkassy'!K$2*вспомогат!$J$10))</f>
        <v>1010.5454545454545</v>
      </c>
      <c r="L103" s="96">
        <f>Odessa!L103+MAX(145,('Kiev, Cherkassy'!L$2*вспомогат!$J$10))</f>
        <v>1185.0545454545454</v>
      </c>
      <c r="M103" s="96">
        <f>Odessa!M103+MAX(145,('Kiev, Cherkassy'!M$2*вспомогат!$J$10))</f>
        <v>1359.5636363636363</v>
      </c>
      <c r="N103" s="96">
        <f>Odessa!N103+MAX(145,('Kiev, Cherkassy'!N$2*вспомогат!$J$10))</f>
        <v>1534.0727272727272</v>
      </c>
      <c r="O103" s="96">
        <f>Odessa!O103+MAX(145,('Kiev, Cherkassy'!O$2*вспомогат!$J$10))</f>
        <v>1708.5818181818181</v>
      </c>
      <c r="P103" s="96">
        <f>Odessa!P103+MAX(145,('Kiev, Cherkassy'!P$2*вспомогат!$J$10))</f>
        <v>1883.090909090909</v>
      </c>
      <c r="Q103" s="96">
        <f>Odessa!Q103+MAX(145,('Kiev, Cherkassy'!Q$2*вспомогат!$J$10))</f>
        <v>2007.6</v>
      </c>
      <c r="R103" s="96">
        <f>Odessa!R103+MAX(145,('Kiev, Cherkassy'!R$2*вспомогат!$J$10))</f>
        <v>2193.1090909090908</v>
      </c>
      <c r="S103" s="96">
        <f>Odessa!S103+MAX(145,('Kiev, Cherkassy'!S$2*вспомогат!$J$10))</f>
        <v>2380.6181818181817</v>
      </c>
      <c r="T103" s="96">
        <f>Odessa!T103+MAX(145,('Kiev, Cherkassy'!T$2*вспомогат!$J$10))</f>
        <v>2568.1272727272726</v>
      </c>
      <c r="U103" s="96">
        <f>Odessa!U103+MAX(145,('Kiev, Cherkassy'!U$2*вспомогат!$J$10))</f>
        <v>2755.6363636363635</v>
      </c>
      <c r="V103" s="96">
        <f>Odessa!V103+MAX(145,('Kiev, Cherkassy'!V$2*вспомогат!$J$10))</f>
        <v>2943.1454545454544</v>
      </c>
      <c r="W103" s="96">
        <f>Odessa!W103+MAX(145,('Kiev, Cherkassy'!W$2*вспомогат!$J$10))</f>
        <v>3130.6545454545453</v>
      </c>
      <c r="X103" s="96">
        <f>Odessa!X103+MAX(145,('Kiev, Cherkassy'!X$2*вспомогат!$J$10))</f>
        <v>3318.1636363636362</v>
      </c>
      <c r="Y103" s="96">
        <f>Odessa!Y103+MAX(145,('Kiev, Cherkassy'!Y$2*вспомогат!$J$10))</f>
        <v>3505.6727272727271</v>
      </c>
      <c r="Z103" s="96">
        <f>Odessa!Z103+MAX(145,('Kiev, Cherkassy'!Z$2*вспомогат!$J$10))</f>
        <v>3693.181818181818</v>
      </c>
    </row>
    <row r="104" spans="2:26">
      <c r="B104" s="121" t="s">
        <v>240</v>
      </c>
      <c r="C104" s="88" t="s">
        <v>103</v>
      </c>
      <c r="D104" s="89" t="s">
        <v>230</v>
      </c>
      <c r="E104" s="2"/>
      <c r="F104" s="2"/>
      <c r="G104" s="96" t="e">
        <f>Odessa!G104+MAX(145,('Kiev, Cherkassy'!G$2*вспомогат!$J$10))</f>
        <v>#VALUE!</v>
      </c>
      <c r="H104" s="96" t="e">
        <f>Odessa!H104+MAX(145,('Kiev, Cherkassy'!H$2*вспомогат!$J$10))</f>
        <v>#VALUE!</v>
      </c>
      <c r="I104" s="96" t="e">
        <f>Odessa!I104+MAX(145,('Kiev, Cherkassy'!I$2*вспомогат!$J$10))</f>
        <v>#VALUE!</v>
      </c>
      <c r="J104" s="96" t="e">
        <f>Odessa!J104+MAX(145,('Kiev, Cherkassy'!J$2*вспомогат!$J$10))</f>
        <v>#VALUE!</v>
      </c>
      <c r="K104" s="96" t="e">
        <f>Odessa!K104+MAX(145,('Kiev, Cherkassy'!K$2*вспомогат!$J$10))</f>
        <v>#VALUE!</v>
      </c>
      <c r="L104" s="96" t="e">
        <f>Odessa!L104+MAX(145,('Kiev, Cherkassy'!L$2*вспомогат!$J$10))</f>
        <v>#VALUE!</v>
      </c>
      <c r="M104" s="96" t="e">
        <f>Odessa!M104+MAX(145,('Kiev, Cherkassy'!M$2*вспомогат!$J$10))</f>
        <v>#VALUE!</v>
      </c>
      <c r="N104" s="96" t="e">
        <f>Odessa!N104+MAX(145,('Kiev, Cherkassy'!N$2*вспомогат!$J$10))</f>
        <v>#VALUE!</v>
      </c>
      <c r="O104" s="96" t="e">
        <f>Odessa!O104+MAX(145,('Kiev, Cherkassy'!O$2*вспомогат!$J$10))</f>
        <v>#VALUE!</v>
      </c>
      <c r="P104" s="96" t="e">
        <f>Odessa!P104+MAX(145,('Kiev, Cherkassy'!P$2*вспомогат!$J$10))</f>
        <v>#VALUE!</v>
      </c>
      <c r="Q104" s="96" t="e">
        <f>Odessa!Q104+MAX(145,('Kiev, Cherkassy'!Q$2*вспомогат!$J$10))</f>
        <v>#VALUE!</v>
      </c>
      <c r="R104" s="96" t="e">
        <f>Odessa!R104+MAX(145,('Kiev, Cherkassy'!R$2*вспомогат!$J$10))</f>
        <v>#VALUE!</v>
      </c>
      <c r="S104" s="96" t="e">
        <f>Odessa!S104+MAX(145,('Kiev, Cherkassy'!S$2*вспомогат!$J$10))</f>
        <v>#VALUE!</v>
      </c>
      <c r="T104" s="96" t="e">
        <f>Odessa!T104+MAX(145,('Kiev, Cherkassy'!T$2*вспомогат!$J$10))</f>
        <v>#VALUE!</v>
      </c>
      <c r="U104" s="96" t="e">
        <f>Odessa!U104+MAX(145,('Kiev, Cherkassy'!U$2*вспомогат!$J$10))</f>
        <v>#VALUE!</v>
      </c>
      <c r="V104" s="96" t="e">
        <f>Odessa!V104+MAX(145,('Kiev, Cherkassy'!V$2*вспомогат!$J$10))</f>
        <v>#VALUE!</v>
      </c>
      <c r="W104" s="96" t="e">
        <f>Odessa!W104+MAX(145,('Kiev, Cherkassy'!W$2*вспомогат!$J$10))</f>
        <v>#VALUE!</v>
      </c>
      <c r="X104" s="96" t="e">
        <f>Odessa!X104+MAX(145,('Kiev, Cherkassy'!X$2*вспомогат!$J$10))</f>
        <v>#VALUE!</v>
      </c>
      <c r="Y104" s="96" t="e">
        <f>Odessa!Y104+MAX(145,('Kiev, Cherkassy'!Y$2*вспомогат!$J$10))</f>
        <v>#VALUE!</v>
      </c>
      <c r="Z104" s="96" t="e">
        <f>Odessa!Z104+MAX(145,('Kiev, Cherkassy'!Z$2*вспомогат!$J$10))</f>
        <v>#VALUE!</v>
      </c>
    </row>
    <row r="105" spans="2:26">
      <c r="B105" s="81" t="s">
        <v>231</v>
      </c>
      <c r="C105" s="81" t="s">
        <v>77</v>
      </c>
      <c r="D105" s="89" t="s">
        <v>230</v>
      </c>
      <c r="E105" s="2"/>
      <c r="F105" s="2"/>
      <c r="G105" s="96" t="e">
        <f>Odessa!G105+MAX(145,('Kiev, Cherkassy'!G$2*вспомогат!$J$10))</f>
        <v>#VALUE!</v>
      </c>
      <c r="H105" s="96" t="e">
        <f>Odessa!H105+MAX(145,('Kiev, Cherkassy'!H$2*вспомогат!$J$10))</f>
        <v>#VALUE!</v>
      </c>
      <c r="I105" s="96" t="e">
        <f>Odessa!I105+MAX(145,('Kiev, Cherkassy'!I$2*вспомогат!$J$10))</f>
        <v>#VALUE!</v>
      </c>
      <c r="J105" s="96" t="e">
        <f>Odessa!J105+MAX(145,('Kiev, Cherkassy'!J$2*вспомогат!$J$10))</f>
        <v>#VALUE!</v>
      </c>
      <c r="K105" s="96" t="e">
        <f>Odessa!K105+MAX(145,('Kiev, Cherkassy'!K$2*вспомогат!$J$10))</f>
        <v>#VALUE!</v>
      </c>
      <c r="L105" s="96" t="e">
        <f>Odessa!L105+MAX(145,('Kiev, Cherkassy'!L$2*вспомогат!$J$10))</f>
        <v>#VALUE!</v>
      </c>
      <c r="M105" s="96" t="e">
        <f>Odessa!M105+MAX(145,('Kiev, Cherkassy'!M$2*вспомогат!$J$10))</f>
        <v>#VALUE!</v>
      </c>
      <c r="N105" s="96" t="e">
        <f>Odessa!N105+MAX(145,('Kiev, Cherkassy'!N$2*вспомогат!$J$10))</f>
        <v>#VALUE!</v>
      </c>
      <c r="O105" s="96" t="e">
        <f>Odessa!O105+MAX(145,('Kiev, Cherkassy'!O$2*вспомогат!$J$10))</f>
        <v>#VALUE!</v>
      </c>
      <c r="P105" s="96" t="e">
        <f>Odessa!P105+MAX(145,('Kiev, Cherkassy'!P$2*вспомогат!$J$10))</f>
        <v>#VALUE!</v>
      </c>
      <c r="Q105" s="96" t="e">
        <f>Odessa!Q105+MAX(145,('Kiev, Cherkassy'!Q$2*вспомогат!$J$10))</f>
        <v>#VALUE!</v>
      </c>
      <c r="R105" s="96" t="e">
        <f>Odessa!R105+MAX(145,('Kiev, Cherkassy'!R$2*вспомогат!$J$10))</f>
        <v>#VALUE!</v>
      </c>
      <c r="S105" s="96" t="e">
        <f>Odessa!S105+MAX(145,('Kiev, Cherkassy'!S$2*вспомогат!$J$10))</f>
        <v>#VALUE!</v>
      </c>
      <c r="T105" s="96" t="e">
        <f>Odessa!T105+MAX(145,('Kiev, Cherkassy'!T$2*вспомогат!$J$10))</f>
        <v>#VALUE!</v>
      </c>
      <c r="U105" s="96" t="e">
        <f>Odessa!U105+MAX(145,('Kiev, Cherkassy'!U$2*вспомогат!$J$10))</f>
        <v>#VALUE!</v>
      </c>
      <c r="V105" s="96" t="e">
        <f>Odessa!V105+MAX(145,('Kiev, Cherkassy'!V$2*вспомогат!$J$10))</f>
        <v>#VALUE!</v>
      </c>
      <c r="W105" s="96" t="e">
        <f>Odessa!W105+MAX(145,('Kiev, Cherkassy'!W$2*вспомогат!$J$10))</f>
        <v>#VALUE!</v>
      </c>
      <c r="X105" s="96" t="e">
        <f>Odessa!X105+MAX(145,('Kiev, Cherkassy'!X$2*вспомогат!$J$10))</f>
        <v>#VALUE!</v>
      </c>
      <c r="Y105" s="96" t="e">
        <f>Odessa!Y105+MAX(145,('Kiev, Cherkassy'!Y$2*вспомогат!$J$10))</f>
        <v>#VALUE!</v>
      </c>
      <c r="Z105" s="96" t="e">
        <f>Odessa!Z105+MAX(145,('Kiev, Cherkassy'!Z$2*вспомогат!$J$10))</f>
        <v>#VALUE!</v>
      </c>
    </row>
    <row r="106" spans="2:26">
      <c r="B106" s="124" t="s">
        <v>241</v>
      </c>
      <c r="C106" s="88" t="s">
        <v>103</v>
      </c>
      <c r="D106" s="89" t="s">
        <v>13</v>
      </c>
      <c r="E106" s="2"/>
      <c r="F106" s="2"/>
      <c r="G106" s="96">
        <f>Odessa!G106+MAX(145,('Kiev, Cherkassy'!G$2*вспомогат!$J$10))</f>
        <v>410.5090909090909</v>
      </c>
      <c r="H106" s="96">
        <f>Odessa!H106+MAX(145,('Kiev, Cherkassy'!H$2*вспомогат!$J$10))</f>
        <v>633.0181818181818</v>
      </c>
      <c r="I106" s="96">
        <f>Odessa!I106+MAX(145,('Kiev, Cherkassy'!I$2*вспомогат!$J$10))</f>
        <v>855.5272727272727</v>
      </c>
      <c r="J106" s="96">
        <f>Odessa!J106+MAX(145,('Kiev, Cherkassy'!J$2*вспомогат!$J$10))</f>
        <v>1078.0363636363636</v>
      </c>
      <c r="K106" s="96">
        <f>Odessa!K106+MAX(145,('Kiev, Cherkassy'!K$2*вспомогат!$J$10))</f>
        <v>1250.5454545454545</v>
      </c>
      <c r="L106" s="96">
        <f>Odessa!L106+MAX(145,('Kiev, Cherkassy'!L$2*вспомогат!$J$10))</f>
        <v>1473.0545454545454</v>
      </c>
      <c r="M106" s="96">
        <f>Odessa!M106+MAX(145,('Kiev, Cherkassy'!M$2*вспомогат!$J$10))</f>
        <v>1695.5636363636363</v>
      </c>
      <c r="N106" s="96">
        <f>Odessa!N106+MAX(145,('Kiev, Cherkassy'!N$2*вспомогат!$J$10))</f>
        <v>1918.0727272727272</v>
      </c>
      <c r="O106" s="96">
        <f>Odessa!O106+MAX(145,('Kiev, Cherkassy'!O$2*вспомогат!$J$10))</f>
        <v>2140.5818181818181</v>
      </c>
      <c r="P106" s="96">
        <f>Odessa!P106+MAX(145,('Kiev, Cherkassy'!P$2*вспомогат!$J$10))</f>
        <v>2363.090909090909</v>
      </c>
      <c r="Q106" s="96">
        <f>Odessa!Q106+MAX(145,('Kiev, Cherkassy'!Q$2*вспомогат!$J$10))</f>
        <v>2535.6</v>
      </c>
      <c r="R106" s="96">
        <f>Odessa!R106+MAX(145,('Kiev, Cherkassy'!R$2*вспомогат!$J$10))</f>
        <v>2769.1090909090908</v>
      </c>
      <c r="S106" s="96">
        <f>Odessa!S106+MAX(145,('Kiev, Cherkassy'!S$2*вспомогат!$J$10))</f>
        <v>3004.6181818181817</v>
      </c>
      <c r="T106" s="96">
        <f>Odessa!T106+MAX(145,('Kiev, Cherkassy'!T$2*вспомогат!$J$10))</f>
        <v>3240.1272727272726</v>
      </c>
      <c r="U106" s="96">
        <f>Odessa!U106+MAX(145,('Kiev, Cherkassy'!U$2*вспомогат!$J$10))</f>
        <v>3475.6363636363635</v>
      </c>
      <c r="V106" s="96">
        <f>Odessa!V106+MAX(145,('Kiev, Cherkassy'!V$2*вспомогат!$J$10))</f>
        <v>3711.1454545454544</v>
      </c>
      <c r="W106" s="96">
        <f>Odessa!W106+MAX(145,('Kiev, Cherkassy'!W$2*вспомогат!$J$10))</f>
        <v>3946.6545454545453</v>
      </c>
      <c r="X106" s="96">
        <f>Odessa!X106+MAX(145,('Kiev, Cherkassy'!X$2*вспомогат!$J$10))</f>
        <v>4182.1636363636362</v>
      </c>
      <c r="Y106" s="96">
        <f>Odessa!Y106+MAX(145,('Kiev, Cherkassy'!Y$2*вспомогат!$J$10))</f>
        <v>4417.6727272727276</v>
      </c>
      <c r="Z106" s="96">
        <f>Odessa!Z106+MAX(145,('Kiev, Cherkassy'!Z$2*вспомогат!$J$10))</f>
        <v>4653.181818181818</v>
      </c>
    </row>
    <row r="107" spans="2:26">
      <c r="B107" s="121" t="s">
        <v>242</v>
      </c>
      <c r="C107" s="88" t="s">
        <v>103</v>
      </c>
      <c r="D107" s="89" t="s">
        <v>230</v>
      </c>
      <c r="E107" s="2"/>
      <c r="F107" s="2"/>
      <c r="G107" s="96" t="e">
        <f>Odessa!G107+MAX(145,('Kiev, Cherkassy'!G$2*вспомогат!$J$10))</f>
        <v>#VALUE!</v>
      </c>
      <c r="H107" s="96" t="e">
        <f>Odessa!H107+MAX(145,('Kiev, Cherkassy'!H$2*вспомогат!$J$10))</f>
        <v>#VALUE!</v>
      </c>
      <c r="I107" s="96" t="e">
        <f>Odessa!I107+MAX(145,('Kiev, Cherkassy'!I$2*вспомогат!$J$10))</f>
        <v>#VALUE!</v>
      </c>
      <c r="J107" s="96" t="e">
        <f>Odessa!J107+MAX(145,('Kiev, Cherkassy'!J$2*вспомогат!$J$10))</f>
        <v>#VALUE!</v>
      </c>
      <c r="K107" s="96" t="e">
        <f>Odessa!K107+MAX(145,('Kiev, Cherkassy'!K$2*вспомогат!$J$10))</f>
        <v>#VALUE!</v>
      </c>
      <c r="L107" s="96" t="e">
        <f>Odessa!L107+MAX(145,('Kiev, Cherkassy'!L$2*вспомогат!$J$10))</f>
        <v>#VALUE!</v>
      </c>
      <c r="M107" s="96" t="e">
        <f>Odessa!M107+MAX(145,('Kiev, Cherkassy'!M$2*вспомогат!$J$10))</f>
        <v>#VALUE!</v>
      </c>
      <c r="N107" s="96" t="e">
        <f>Odessa!N107+MAX(145,('Kiev, Cherkassy'!N$2*вспомогат!$J$10))</f>
        <v>#VALUE!</v>
      </c>
      <c r="O107" s="96" t="e">
        <f>Odessa!O107+MAX(145,('Kiev, Cherkassy'!O$2*вспомогат!$J$10))</f>
        <v>#VALUE!</v>
      </c>
      <c r="P107" s="96" t="e">
        <f>Odessa!P107+MAX(145,('Kiev, Cherkassy'!P$2*вспомогат!$J$10))</f>
        <v>#VALUE!</v>
      </c>
      <c r="Q107" s="96" t="e">
        <f>Odessa!Q107+MAX(145,('Kiev, Cherkassy'!Q$2*вспомогат!$J$10))</f>
        <v>#VALUE!</v>
      </c>
      <c r="R107" s="96" t="e">
        <f>Odessa!R107+MAX(145,('Kiev, Cherkassy'!R$2*вспомогат!$J$10))</f>
        <v>#VALUE!</v>
      </c>
      <c r="S107" s="96" t="e">
        <f>Odessa!S107+MAX(145,('Kiev, Cherkassy'!S$2*вспомогат!$J$10))</f>
        <v>#VALUE!</v>
      </c>
      <c r="T107" s="96" t="e">
        <f>Odessa!T107+MAX(145,('Kiev, Cherkassy'!T$2*вспомогат!$J$10))</f>
        <v>#VALUE!</v>
      </c>
      <c r="U107" s="96" t="e">
        <f>Odessa!U107+MAX(145,('Kiev, Cherkassy'!U$2*вспомогат!$J$10))</f>
        <v>#VALUE!</v>
      </c>
      <c r="V107" s="96" t="e">
        <f>Odessa!V107+MAX(145,('Kiev, Cherkassy'!V$2*вспомогат!$J$10))</f>
        <v>#VALUE!</v>
      </c>
      <c r="W107" s="96" t="e">
        <f>Odessa!W107+MAX(145,('Kiev, Cherkassy'!W$2*вспомогат!$J$10))</f>
        <v>#VALUE!</v>
      </c>
      <c r="X107" s="96" t="e">
        <f>Odessa!X107+MAX(145,('Kiev, Cherkassy'!X$2*вспомогат!$J$10))</f>
        <v>#VALUE!</v>
      </c>
      <c r="Y107" s="96" t="e">
        <f>Odessa!Y107+MAX(145,('Kiev, Cherkassy'!Y$2*вспомогат!$J$10))</f>
        <v>#VALUE!</v>
      </c>
      <c r="Z107" s="96" t="e">
        <f>Odessa!Z107+MAX(145,('Kiev, Cherkassy'!Z$2*вспомогат!$J$10))</f>
        <v>#VALUE!</v>
      </c>
    </row>
    <row r="108" spans="2:26">
      <c r="B108" s="121" t="s">
        <v>267</v>
      </c>
      <c r="C108" s="121" t="s">
        <v>8</v>
      </c>
      <c r="D108" s="89" t="s">
        <v>230</v>
      </c>
      <c r="E108" s="2"/>
      <c r="F108" s="2"/>
      <c r="G108" s="96" t="e">
        <f>Odessa!G108+MAX(145,('Kiev, Cherkassy'!G$2*вспомогат!$J$10))</f>
        <v>#VALUE!</v>
      </c>
      <c r="H108" s="96" t="e">
        <f>Odessa!H108+MAX(145,('Kiev, Cherkassy'!H$2*вспомогат!$J$10))</f>
        <v>#VALUE!</v>
      </c>
      <c r="I108" s="96" t="e">
        <f>Odessa!I108+MAX(145,('Kiev, Cherkassy'!I$2*вспомогат!$J$10))</f>
        <v>#VALUE!</v>
      </c>
      <c r="J108" s="96" t="e">
        <f>Odessa!J108+MAX(145,('Kiev, Cherkassy'!J$2*вспомогат!$J$10))</f>
        <v>#VALUE!</v>
      </c>
      <c r="K108" s="96" t="e">
        <f>Odessa!K108+MAX(145,('Kiev, Cherkassy'!K$2*вспомогат!$J$10))</f>
        <v>#VALUE!</v>
      </c>
      <c r="L108" s="96" t="e">
        <f>Odessa!L108+MAX(145,('Kiev, Cherkassy'!L$2*вспомогат!$J$10))</f>
        <v>#VALUE!</v>
      </c>
      <c r="M108" s="96" t="e">
        <f>Odessa!M108+MAX(145,('Kiev, Cherkassy'!M$2*вспомогат!$J$10))</f>
        <v>#VALUE!</v>
      </c>
      <c r="N108" s="96" t="e">
        <f>Odessa!N108+MAX(145,('Kiev, Cherkassy'!N$2*вспомогат!$J$10))</f>
        <v>#VALUE!</v>
      </c>
      <c r="O108" s="96" t="e">
        <f>Odessa!O108+MAX(145,('Kiev, Cherkassy'!O$2*вспомогат!$J$10))</f>
        <v>#VALUE!</v>
      </c>
      <c r="P108" s="96" t="e">
        <f>Odessa!P108+MAX(145,('Kiev, Cherkassy'!P$2*вспомогат!$J$10))</f>
        <v>#VALUE!</v>
      </c>
      <c r="Q108" s="96" t="e">
        <f>Odessa!Q108+MAX(145,('Kiev, Cherkassy'!Q$2*вспомогат!$J$10))</f>
        <v>#VALUE!</v>
      </c>
      <c r="R108" s="96" t="e">
        <f>Odessa!R108+MAX(145,('Kiev, Cherkassy'!R$2*вспомогат!$J$10))</f>
        <v>#VALUE!</v>
      </c>
      <c r="S108" s="96" t="e">
        <f>Odessa!S108+MAX(145,('Kiev, Cherkassy'!S$2*вспомогат!$J$10))</f>
        <v>#VALUE!</v>
      </c>
      <c r="T108" s="96" t="e">
        <f>Odessa!T108+MAX(145,('Kiev, Cherkassy'!T$2*вспомогат!$J$10))</f>
        <v>#VALUE!</v>
      </c>
      <c r="U108" s="96" t="e">
        <f>Odessa!U108+MAX(145,('Kiev, Cherkassy'!U$2*вспомогат!$J$10))</f>
        <v>#VALUE!</v>
      </c>
      <c r="V108" s="96" t="e">
        <f>Odessa!V108+MAX(145,('Kiev, Cherkassy'!V$2*вспомогат!$J$10))</f>
        <v>#VALUE!</v>
      </c>
      <c r="W108" s="96" t="e">
        <f>Odessa!W108+MAX(145,('Kiev, Cherkassy'!W$2*вспомогат!$J$10))</f>
        <v>#VALUE!</v>
      </c>
      <c r="X108" s="96" t="e">
        <f>Odessa!X108+MAX(145,('Kiev, Cherkassy'!X$2*вспомогат!$J$10))</f>
        <v>#VALUE!</v>
      </c>
      <c r="Y108" s="96" t="e">
        <f>Odessa!Y108+MAX(145,('Kiev, Cherkassy'!Y$2*вспомогат!$J$10))</f>
        <v>#VALUE!</v>
      </c>
      <c r="Z108" s="96" t="e">
        <f>Odessa!Z108+MAX(145,('Kiev, Cherkassy'!Z$2*вспомогат!$J$10))</f>
        <v>#VALUE!</v>
      </c>
    </row>
    <row r="109" spans="2:26">
      <c r="B109" s="121" t="s">
        <v>268</v>
      </c>
      <c r="C109" s="121" t="s">
        <v>197</v>
      </c>
      <c r="D109" s="89" t="s">
        <v>230</v>
      </c>
      <c r="E109" s="2"/>
      <c r="F109" s="2"/>
      <c r="G109" s="96" t="e">
        <f>Odessa!G109+MAX(145,('Kiev, Cherkassy'!G$2*вспомогат!$J$10))</f>
        <v>#VALUE!</v>
      </c>
      <c r="H109" s="96" t="e">
        <f>Odessa!H109+MAX(145,('Kiev, Cherkassy'!H$2*вспомогат!$J$10))</f>
        <v>#VALUE!</v>
      </c>
      <c r="I109" s="96" t="e">
        <f>Odessa!I109+MAX(145,('Kiev, Cherkassy'!I$2*вспомогат!$J$10))</f>
        <v>#VALUE!</v>
      </c>
      <c r="J109" s="96" t="e">
        <f>Odessa!J109+MAX(145,('Kiev, Cherkassy'!J$2*вспомогат!$J$10))</f>
        <v>#VALUE!</v>
      </c>
      <c r="K109" s="96" t="e">
        <f>Odessa!K109+MAX(145,('Kiev, Cherkassy'!K$2*вспомогат!$J$10))</f>
        <v>#VALUE!</v>
      </c>
      <c r="L109" s="96" t="e">
        <f>Odessa!L109+MAX(145,('Kiev, Cherkassy'!L$2*вспомогат!$J$10))</f>
        <v>#VALUE!</v>
      </c>
      <c r="M109" s="96" t="e">
        <f>Odessa!M109+MAX(145,('Kiev, Cherkassy'!M$2*вспомогат!$J$10))</f>
        <v>#VALUE!</v>
      </c>
      <c r="N109" s="96" t="e">
        <f>Odessa!N109+MAX(145,('Kiev, Cherkassy'!N$2*вспомогат!$J$10))</f>
        <v>#VALUE!</v>
      </c>
      <c r="O109" s="96" t="e">
        <f>Odessa!O109+MAX(145,('Kiev, Cherkassy'!O$2*вспомогат!$J$10))</f>
        <v>#VALUE!</v>
      </c>
      <c r="P109" s="96" t="e">
        <f>Odessa!P109+MAX(145,('Kiev, Cherkassy'!P$2*вспомогат!$J$10))</f>
        <v>#VALUE!</v>
      </c>
      <c r="Q109" s="96" t="e">
        <f>Odessa!Q109+MAX(145,('Kiev, Cherkassy'!Q$2*вспомогат!$J$10))</f>
        <v>#VALUE!</v>
      </c>
      <c r="R109" s="96" t="e">
        <f>Odessa!R109+MAX(145,('Kiev, Cherkassy'!R$2*вспомогат!$J$10))</f>
        <v>#VALUE!</v>
      </c>
      <c r="S109" s="96" t="e">
        <f>Odessa!S109+MAX(145,('Kiev, Cherkassy'!S$2*вспомогат!$J$10))</f>
        <v>#VALUE!</v>
      </c>
      <c r="T109" s="96" t="e">
        <f>Odessa!T109+MAX(145,('Kiev, Cherkassy'!T$2*вспомогат!$J$10))</f>
        <v>#VALUE!</v>
      </c>
      <c r="U109" s="96" t="e">
        <f>Odessa!U109+MAX(145,('Kiev, Cherkassy'!U$2*вспомогат!$J$10))</f>
        <v>#VALUE!</v>
      </c>
      <c r="V109" s="96" t="e">
        <f>Odessa!V109+MAX(145,('Kiev, Cherkassy'!V$2*вспомогат!$J$10))</f>
        <v>#VALUE!</v>
      </c>
      <c r="W109" s="96" t="e">
        <f>Odessa!W109+MAX(145,('Kiev, Cherkassy'!W$2*вспомогат!$J$10))</f>
        <v>#VALUE!</v>
      </c>
      <c r="X109" s="96" t="e">
        <f>Odessa!X109+MAX(145,('Kiev, Cherkassy'!X$2*вспомогат!$J$10))</f>
        <v>#VALUE!</v>
      </c>
      <c r="Y109" s="96" t="e">
        <f>Odessa!Y109+MAX(145,('Kiev, Cherkassy'!Y$2*вспомогат!$J$10))</f>
        <v>#VALUE!</v>
      </c>
      <c r="Z109" s="96" t="e">
        <f>Odessa!Z109+MAX(145,('Kiev, Cherkassy'!Z$2*вспомогат!$J$10))</f>
        <v>#VALUE!</v>
      </c>
    </row>
    <row r="110" spans="2:26">
      <c r="B110" s="121" t="s">
        <v>243</v>
      </c>
      <c r="C110" s="88" t="s">
        <v>103</v>
      </c>
      <c r="D110" s="89" t="s">
        <v>13</v>
      </c>
      <c r="E110" s="2"/>
      <c r="F110" s="2"/>
      <c r="G110" s="96">
        <f>Odessa!G110+MAX(145,('Kiev, Cherkassy'!G$2*вспомогат!$J$10))</f>
        <v>346.5090909090909</v>
      </c>
      <c r="H110" s="96">
        <f>Odessa!H110+MAX(145,('Kiev, Cherkassy'!H$2*вспомогат!$J$10))</f>
        <v>505.0181818181818</v>
      </c>
      <c r="I110" s="96">
        <f>Odessa!I110+MAX(145,('Kiev, Cherkassy'!I$2*вспомогат!$J$10))</f>
        <v>663.5272727272727</v>
      </c>
      <c r="J110" s="96">
        <f>Odessa!J110+MAX(145,('Kiev, Cherkassy'!J$2*вспомогат!$J$10))</f>
        <v>822.0363636363636</v>
      </c>
      <c r="K110" s="96">
        <f>Odessa!K110+MAX(145,('Kiev, Cherkassy'!K$2*вспомогат!$J$10))</f>
        <v>930.5454545454545</v>
      </c>
      <c r="L110" s="96">
        <f>Odessa!L110+MAX(145,('Kiev, Cherkassy'!L$2*вспомогат!$J$10))</f>
        <v>1089.0545454545454</v>
      </c>
      <c r="M110" s="96">
        <f>Odessa!M110+MAX(145,('Kiev, Cherkassy'!M$2*вспомогат!$J$10))</f>
        <v>1247.5636363636363</v>
      </c>
      <c r="N110" s="96">
        <f>Odessa!N110+MAX(145,('Kiev, Cherkassy'!N$2*вспомогат!$J$10))</f>
        <v>1406.0727272727272</v>
      </c>
      <c r="O110" s="96">
        <f>Odessa!O110+MAX(145,('Kiev, Cherkassy'!O$2*вспомогат!$J$10))</f>
        <v>1564.5818181818181</v>
      </c>
      <c r="P110" s="96">
        <f>Odessa!P110+MAX(145,('Kiev, Cherkassy'!P$2*вспомогат!$J$10))</f>
        <v>1723.090909090909</v>
      </c>
      <c r="Q110" s="96">
        <f>Odessa!Q110+MAX(145,('Kiev, Cherkassy'!Q$2*вспомогат!$J$10))</f>
        <v>1831.6</v>
      </c>
      <c r="R110" s="96">
        <f>Odessa!R110+MAX(145,('Kiev, Cherkassy'!R$2*вспомогат!$J$10))</f>
        <v>2001.1090909090908</v>
      </c>
      <c r="S110" s="96">
        <f>Odessa!S110+MAX(145,('Kiev, Cherkassy'!S$2*вспомогат!$J$10))</f>
        <v>2172.6181818181817</v>
      </c>
      <c r="T110" s="96">
        <f>Odessa!T110+MAX(145,('Kiev, Cherkassy'!T$2*вспомогат!$J$10))</f>
        <v>2344.1272727272726</v>
      </c>
      <c r="U110" s="96">
        <f>Odessa!U110+MAX(145,('Kiev, Cherkassy'!U$2*вспомогат!$J$10))</f>
        <v>2515.6363636363635</v>
      </c>
      <c r="V110" s="96">
        <f>Odessa!V110+MAX(145,('Kiev, Cherkassy'!V$2*вспомогат!$J$10))</f>
        <v>2687.1454545454544</v>
      </c>
      <c r="W110" s="96">
        <f>Odessa!W110+MAX(145,('Kiev, Cherkassy'!W$2*вспомогат!$J$10))</f>
        <v>2858.6545454545453</v>
      </c>
      <c r="X110" s="96">
        <f>Odessa!X110+MAX(145,('Kiev, Cherkassy'!X$2*вспомогат!$J$10))</f>
        <v>3030.1636363636362</v>
      </c>
      <c r="Y110" s="96">
        <f>Odessa!Y110+MAX(145,('Kiev, Cherkassy'!Y$2*вспомогат!$J$10))</f>
        <v>3201.6727272727271</v>
      </c>
      <c r="Z110" s="96">
        <f>Odessa!Z110+MAX(145,('Kiev, Cherkassy'!Z$2*вспомогат!$J$10))</f>
        <v>3373.181818181818</v>
      </c>
    </row>
    <row r="111" spans="2:26">
      <c r="B111" s="121" t="s">
        <v>244</v>
      </c>
      <c r="C111" s="88" t="s">
        <v>103</v>
      </c>
      <c r="D111" s="89" t="s">
        <v>13</v>
      </c>
      <c r="E111" s="2"/>
      <c r="F111" s="2"/>
      <c r="G111" s="96">
        <f>Odessa!G111+MAX(145,('Kiev, Cherkassy'!G$2*вспомогат!$J$10))</f>
        <v>399.5090909090909</v>
      </c>
      <c r="H111" s="96">
        <f>Odessa!H111+MAX(145,('Kiev, Cherkassy'!H$2*вспомогат!$J$10))</f>
        <v>611.0181818181818</v>
      </c>
      <c r="I111" s="96">
        <f>Odessa!I111+MAX(145,('Kiev, Cherkassy'!I$2*вспомогат!$J$10))</f>
        <v>822.5272727272727</v>
      </c>
      <c r="J111" s="96">
        <f>Odessa!J111+MAX(145,('Kiev, Cherkassy'!J$2*вспомогат!$J$10))</f>
        <v>1034.0363636363636</v>
      </c>
      <c r="K111" s="96">
        <f>Odessa!K111+MAX(145,('Kiev, Cherkassy'!K$2*вспомогат!$J$10))</f>
        <v>1195.5454545454545</v>
      </c>
      <c r="L111" s="96">
        <f>Odessa!L111+MAX(145,('Kiev, Cherkassy'!L$2*вспомогат!$J$10))</f>
        <v>1407.0545454545454</v>
      </c>
      <c r="M111" s="96">
        <f>Odessa!M111+MAX(145,('Kiev, Cherkassy'!M$2*вспомогат!$J$10))</f>
        <v>1618.5636363636363</v>
      </c>
      <c r="N111" s="96">
        <f>Odessa!N111+MAX(145,('Kiev, Cherkassy'!N$2*вспомогат!$J$10))</f>
        <v>1830.0727272727272</v>
      </c>
      <c r="O111" s="96">
        <f>Odessa!O111+MAX(145,('Kiev, Cherkassy'!O$2*вспомогат!$J$10))</f>
        <v>2041.5818181818181</v>
      </c>
      <c r="P111" s="96">
        <f>Odessa!P111+MAX(145,('Kiev, Cherkassy'!P$2*вспомогат!$J$10))</f>
        <v>2253.090909090909</v>
      </c>
      <c r="Q111" s="96">
        <f>Odessa!Q111+MAX(145,('Kiev, Cherkassy'!Q$2*вспомогат!$J$10))</f>
        <v>2414.6</v>
      </c>
      <c r="R111" s="96">
        <f>Odessa!R111+MAX(145,('Kiev, Cherkassy'!R$2*вспомогат!$J$10))</f>
        <v>2637.1090909090908</v>
      </c>
      <c r="S111" s="96">
        <f>Odessa!S111+MAX(145,('Kiev, Cherkassy'!S$2*вспомогат!$J$10))</f>
        <v>2861.6181818181817</v>
      </c>
      <c r="T111" s="96">
        <f>Odessa!T111+MAX(145,('Kiev, Cherkassy'!T$2*вспомогат!$J$10))</f>
        <v>3086.1272727272726</v>
      </c>
      <c r="U111" s="96">
        <f>Odessa!U111+MAX(145,('Kiev, Cherkassy'!U$2*вспомогат!$J$10))</f>
        <v>3310.6363636363635</v>
      </c>
      <c r="V111" s="96">
        <f>Odessa!V111+MAX(145,('Kiev, Cherkassy'!V$2*вспомогат!$J$10))</f>
        <v>3535.1454545454544</v>
      </c>
      <c r="W111" s="96">
        <f>Odessa!W111+MAX(145,('Kiev, Cherkassy'!W$2*вспомогат!$J$10))</f>
        <v>3759.6545454545453</v>
      </c>
      <c r="X111" s="96">
        <f>Odessa!X111+MAX(145,('Kiev, Cherkassy'!X$2*вспомогат!$J$10))</f>
        <v>3984.1636363636362</v>
      </c>
      <c r="Y111" s="96">
        <f>Odessa!Y111+MAX(145,('Kiev, Cherkassy'!Y$2*вспомогат!$J$10))</f>
        <v>4208.6727272727276</v>
      </c>
      <c r="Z111" s="96">
        <f>Odessa!Z111+MAX(145,('Kiev, Cherkassy'!Z$2*вспомогат!$J$10))</f>
        <v>4433.181818181818</v>
      </c>
    </row>
    <row r="112" spans="2:26">
      <c r="B112" s="121" t="s">
        <v>245</v>
      </c>
      <c r="C112" s="121" t="s">
        <v>22</v>
      </c>
      <c r="D112" s="89" t="s">
        <v>230</v>
      </c>
      <c r="E112" s="2"/>
      <c r="F112" s="2"/>
      <c r="G112" s="96" t="e">
        <f>Odessa!G112+MAX(145,('Kiev, Cherkassy'!G$2*вспомогат!$J$10))</f>
        <v>#VALUE!</v>
      </c>
      <c r="H112" s="96" t="e">
        <f>Odessa!H112+MAX(145,('Kiev, Cherkassy'!H$2*вспомогат!$J$10))</f>
        <v>#VALUE!</v>
      </c>
      <c r="I112" s="96" t="e">
        <f>Odessa!I112+MAX(145,('Kiev, Cherkassy'!I$2*вспомогат!$J$10))</f>
        <v>#VALUE!</v>
      </c>
      <c r="J112" s="96" t="e">
        <f>Odessa!J112+MAX(145,('Kiev, Cherkassy'!J$2*вспомогат!$J$10))</f>
        <v>#VALUE!</v>
      </c>
      <c r="K112" s="96" t="e">
        <f>Odessa!K112+MAX(145,('Kiev, Cherkassy'!K$2*вспомогат!$J$10))</f>
        <v>#VALUE!</v>
      </c>
      <c r="L112" s="96" t="e">
        <f>Odessa!L112+MAX(145,('Kiev, Cherkassy'!L$2*вспомогат!$J$10))</f>
        <v>#VALUE!</v>
      </c>
      <c r="M112" s="96" t="e">
        <f>Odessa!M112+MAX(145,('Kiev, Cherkassy'!M$2*вспомогат!$J$10))</f>
        <v>#VALUE!</v>
      </c>
      <c r="N112" s="96" t="e">
        <f>Odessa!N112+MAX(145,('Kiev, Cherkassy'!N$2*вспомогат!$J$10))</f>
        <v>#VALUE!</v>
      </c>
      <c r="O112" s="96" t="e">
        <f>Odessa!O112+MAX(145,('Kiev, Cherkassy'!O$2*вспомогат!$J$10))</f>
        <v>#VALUE!</v>
      </c>
      <c r="P112" s="96" t="e">
        <f>Odessa!P112+MAX(145,('Kiev, Cherkassy'!P$2*вспомогат!$J$10))</f>
        <v>#VALUE!</v>
      </c>
      <c r="Q112" s="96" t="e">
        <f>Odessa!Q112+MAX(145,('Kiev, Cherkassy'!Q$2*вспомогат!$J$10))</f>
        <v>#VALUE!</v>
      </c>
      <c r="R112" s="96" t="e">
        <f>Odessa!R112+MAX(145,('Kiev, Cherkassy'!R$2*вспомогат!$J$10))</f>
        <v>#VALUE!</v>
      </c>
      <c r="S112" s="96" t="e">
        <f>Odessa!S112+MAX(145,('Kiev, Cherkassy'!S$2*вспомогат!$J$10))</f>
        <v>#VALUE!</v>
      </c>
      <c r="T112" s="96" t="e">
        <f>Odessa!T112+MAX(145,('Kiev, Cherkassy'!T$2*вспомогат!$J$10))</f>
        <v>#VALUE!</v>
      </c>
      <c r="U112" s="96" t="e">
        <f>Odessa!U112+MAX(145,('Kiev, Cherkassy'!U$2*вспомогат!$J$10))</f>
        <v>#VALUE!</v>
      </c>
      <c r="V112" s="96" t="e">
        <f>Odessa!V112+MAX(145,('Kiev, Cherkassy'!V$2*вспомогат!$J$10))</f>
        <v>#VALUE!</v>
      </c>
      <c r="W112" s="96" t="e">
        <f>Odessa!W112+MAX(145,('Kiev, Cherkassy'!W$2*вспомогат!$J$10))</f>
        <v>#VALUE!</v>
      </c>
      <c r="X112" s="96" t="e">
        <f>Odessa!X112+MAX(145,('Kiev, Cherkassy'!X$2*вспомогат!$J$10))</f>
        <v>#VALUE!</v>
      </c>
      <c r="Y112" s="96" t="e">
        <f>Odessa!Y112+MAX(145,('Kiev, Cherkassy'!Y$2*вспомогат!$J$10))</f>
        <v>#VALUE!</v>
      </c>
      <c r="Z112" s="96" t="e">
        <f>Odessa!Z112+MAX(145,('Kiev, Cherkassy'!Z$2*вспомогат!$J$10))</f>
        <v>#VALUE!</v>
      </c>
    </row>
    <row r="113" spans="2:26">
      <c r="B113" s="121" t="s">
        <v>269</v>
      </c>
      <c r="C113" s="121" t="s">
        <v>270</v>
      </c>
      <c r="D113" s="89" t="s">
        <v>230</v>
      </c>
      <c r="E113" s="2"/>
      <c r="F113" s="2"/>
      <c r="G113" s="96" t="e">
        <f>Odessa!G113+MAX(145,('Kiev, Cherkassy'!G$2*вспомогат!$J$10))</f>
        <v>#VALUE!</v>
      </c>
      <c r="H113" s="96" t="e">
        <f>Odessa!H113+MAX(145,('Kiev, Cherkassy'!H$2*вспомогат!$J$10))</f>
        <v>#VALUE!</v>
      </c>
      <c r="I113" s="96" t="e">
        <f>Odessa!I113+MAX(145,('Kiev, Cherkassy'!I$2*вспомогат!$J$10))</f>
        <v>#VALUE!</v>
      </c>
      <c r="J113" s="96" t="e">
        <f>Odessa!J113+MAX(145,('Kiev, Cherkassy'!J$2*вспомогат!$J$10))</f>
        <v>#VALUE!</v>
      </c>
      <c r="K113" s="96" t="e">
        <f>Odessa!K113+MAX(145,('Kiev, Cherkassy'!K$2*вспомогат!$J$10))</f>
        <v>#VALUE!</v>
      </c>
      <c r="L113" s="96" t="e">
        <f>Odessa!L113+MAX(145,('Kiev, Cherkassy'!L$2*вспомогат!$J$10))</f>
        <v>#VALUE!</v>
      </c>
      <c r="M113" s="96" t="e">
        <f>Odessa!M113+MAX(145,('Kiev, Cherkassy'!M$2*вспомогат!$J$10))</f>
        <v>#VALUE!</v>
      </c>
      <c r="N113" s="96" t="e">
        <f>Odessa!N113+MAX(145,('Kiev, Cherkassy'!N$2*вспомогат!$J$10))</f>
        <v>#VALUE!</v>
      </c>
      <c r="O113" s="96" t="e">
        <f>Odessa!O113+MAX(145,('Kiev, Cherkassy'!O$2*вспомогат!$J$10))</f>
        <v>#VALUE!</v>
      </c>
      <c r="P113" s="96" t="e">
        <f>Odessa!P113+MAX(145,('Kiev, Cherkassy'!P$2*вспомогат!$J$10))</f>
        <v>#VALUE!</v>
      </c>
      <c r="Q113" s="96" t="e">
        <f>Odessa!Q113+MAX(145,('Kiev, Cherkassy'!Q$2*вспомогат!$J$10))</f>
        <v>#VALUE!</v>
      </c>
      <c r="R113" s="96" t="e">
        <f>Odessa!R113+MAX(145,('Kiev, Cherkassy'!R$2*вспомогат!$J$10))</f>
        <v>#VALUE!</v>
      </c>
      <c r="S113" s="96" t="e">
        <f>Odessa!S113+MAX(145,('Kiev, Cherkassy'!S$2*вспомогат!$J$10))</f>
        <v>#VALUE!</v>
      </c>
      <c r="T113" s="96" t="e">
        <f>Odessa!T113+MAX(145,('Kiev, Cherkassy'!T$2*вспомогат!$J$10))</f>
        <v>#VALUE!</v>
      </c>
      <c r="U113" s="96" t="e">
        <f>Odessa!U113+MAX(145,('Kiev, Cherkassy'!U$2*вспомогат!$J$10))</f>
        <v>#VALUE!</v>
      </c>
      <c r="V113" s="96" t="e">
        <f>Odessa!V113+MAX(145,('Kiev, Cherkassy'!V$2*вспомогат!$J$10))</f>
        <v>#VALUE!</v>
      </c>
      <c r="W113" s="96" t="e">
        <f>Odessa!W113+MAX(145,('Kiev, Cherkassy'!W$2*вспомогат!$J$10))</f>
        <v>#VALUE!</v>
      </c>
      <c r="X113" s="96" t="e">
        <f>Odessa!X113+MAX(145,('Kiev, Cherkassy'!X$2*вспомогат!$J$10))</f>
        <v>#VALUE!</v>
      </c>
      <c r="Y113" s="96" t="e">
        <f>Odessa!Y113+MAX(145,('Kiev, Cherkassy'!Y$2*вспомогат!$J$10))</f>
        <v>#VALUE!</v>
      </c>
      <c r="Z113" s="96" t="e">
        <f>Odessa!Z113+MAX(145,('Kiev, Cherkassy'!Z$2*вспомогат!$J$10))</f>
        <v>#VALUE!</v>
      </c>
    </row>
    <row r="114" spans="2:26">
      <c r="B114" s="12" t="s">
        <v>57</v>
      </c>
      <c r="C114" s="12" t="s">
        <v>58</v>
      </c>
      <c r="D114" s="89" t="s">
        <v>230</v>
      </c>
      <c r="E114" s="2"/>
      <c r="F114" s="2"/>
      <c r="G114" s="96" t="e">
        <f>Odessa!G114+MAX(145,('Kiev, Cherkassy'!G$2*вспомогат!$J$10))</f>
        <v>#VALUE!</v>
      </c>
      <c r="H114" s="96" t="e">
        <f>Odessa!H114+MAX(145,('Kiev, Cherkassy'!H$2*вспомогат!$J$10))</f>
        <v>#VALUE!</v>
      </c>
      <c r="I114" s="96" t="e">
        <f>Odessa!I114+MAX(145,('Kiev, Cherkassy'!I$2*вспомогат!$J$10))</f>
        <v>#VALUE!</v>
      </c>
      <c r="J114" s="96" t="e">
        <f>Odessa!J114+MAX(145,('Kiev, Cherkassy'!J$2*вспомогат!$J$10))</f>
        <v>#VALUE!</v>
      </c>
      <c r="K114" s="96" t="e">
        <f>Odessa!K114+MAX(145,('Kiev, Cherkassy'!K$2*вспомогат!$J$10))</f>
        <v>#VALUE!</v>
      </c>
      <c r="L114" s="96" t="e">
        <f>Odessa!L114+MAX(145,('Kiev, Cherkassy'!L$2*вспомогат!$J$10))</f>
        <v>#VALUE!</v>
      </c>
      <c r="M114" s="96" t="e">
        <f>Odessa!M114+MAX(145,('Kiev, Cherkassy'!M$2*вспомогат!$J$10))</f>
        <v>#VALUE!</v>
      </c>
      <c r="N114" s="96" t="e">
        <f>Odessa!N114+MAX(145,('Kiev, Cherkassy'!N$2*вспомогат!$J$10))</f>
        <v>#VALUE!</v>
      </c>
      <c r="O114" s="96" t="e">
        <f>Odessa!O114+MAX(145,('Kiev, Cherkassy'!O$2*вспомогат!$J$10))</f>
        <v>#VALUE!</v>
      </c>
      <c r="P114" s="96" t="e">
        <f>Odessa!P114+MAX(145,('Kiev, Cherkassy'!P$2*вспомогат!$J$10))</f>
        <v>#VALUE!</v>
      </c>
      <c r="Q114" s="96" t="e">
        <f>Odessa!Q114+MAX(145,('Kiev, Cherkassy'!Q$2*вспомогат!$J$10))</f>
        <v>#VALUE!</v>
      </c>
      <c r="R114" s="96" t="e">
        <f>Odessa!R114+MAX(145,('Kiev, Cherkassy'!R$2*вспомогат!$J$10))</f>
        <v>#VALUE!</v>
      </c>
      <c r="S114" s="96" t="e">
        <f>Odessa!S114+MAX(145,('Kiev, Cherkassy'!S$2*вспомогат!$J$10))</f>
        <v>#VALUE!</v>
      </c>
      <c r="T114" s="96" t="e">
        <f>Odessa!T114+MAX(145,('Kiev, Cherkassy'!T$2*вспомогат!$J$10))</f>
        <v>#VALUE!</v>
      </c>
      <c r="U114" s="96" t="e">
        <f>Odessa!U114+MAX(145,('Kiev, Cherkassy'!U$2*вспомогат!$J$10))</f>
        <v>#VALUE!</v>
      </c>
      <c r="V114" s="96" t="e">
        <f>Odessa!V114+MAX(145,('Kiev, Cherkassy'!V$2*вспомогат!$J$10))</f>
        <v>#VALUE!</v>
      </c>
      <c r="W114" s="96" t="e">
        <f>Odessa!W114+MAX(145,('Kiev, Cherkassy'!W$2*вспомогат!$J$10))</f>
        <v>#VALUE!</v>
      </c>
      <c r="X114" s="96" t="e">
        <f>Odessa!X114+MAX(145,('Kiev, Cherkassy'!X$2*вспомогат!$J$10))</f>
        <v>#VALUE!</v>
      </c>
      <c r="Y114" s="96" t="e">
        <f>Odessa!Y114+MAX(145,('Kiev, Cherkassy'!Y$2*вспомогат!$J$10))</f>
        <v>#VALUE!</v>
      </c>
      <c r="Z114" s="96" t="e">
        <f>Odessa!Z114+MAX(145,('Kiev, Cherkassy'!Z$2*вспомогат!$J$10))</f>
        <v>#VALUE!</v>
      </c>
    </row>
    <row r="115" spans="2:26">
      <c r="B115" s="121" t="s">
        <v>246</v>
      </c>
      <c r="C115" s="121" t="s">
        <v>22</v>
      </c>
      <c r="D115" s="15" t="s">
        <v>9</v>
      </c>
      <c r="E115" s="2"/>
      <c r="F115" s="2"/>
      <c r="G115" s="96">
        <f>Odessa!G115+MAX(145,('Kiev, Cherkassy'!G$2*вспомогат!$J$10))</f>
        <v>444.6</v>
      </c>
      <c r="H115" s="96">
        <f>Odessa!H115+MAX(145,('Kiev, Cherkassy'!H$2*вспомогат!$J$10))</f>
        <v>701.2</v>
      </c>
      <c r="I115" s="96">
        <f>Odessa!I115+MAX(145,('Kiev, Cherkassy'!I$2*вспомогат!$J$10))</f>
        <v>957.8</v>
      </c>
      <c r="J115" s="96">
        <f>Odessa!J115+MAX(145,('Kiev, Cherkassy'!J$2*вспомогат!$J$10))</f>
        <v>1214.4000000000001</v>
      </c>
      <c r="K115" s="96">
        <f>Odessa!K115+MAX(145,('Kiev, Cherkassy'!K$2*вспомогат!$J$10))</f>
        <v>1421</v>
      </c>
      <c r="L115" s="96">
        <f>Odessa!L115+MAX(145,('Kiev, Cherkassy'!L$2*вспомогат!$J$10))</f>
        <v>1677.6</v>
      </c>
      <c r="M115" s="96">
        <f>Odessa!M115+MAX(145,('Kiev, Cherkassy'!M$2*вспомогат!$J$10))</f>
        <v>1934.1999999999998</v>
      </c>
      <c r="N115" s="96">
        <f>Odessa!N115+MAX(145,('Kiev, Cherkassy'!N$2*вспомогат!$J$10))</f>
        <v>2190.8000000000002</v>
      </c>
      <c r="O115" s="96">
        <f>Odessa!O115+MAX(145,('Kiev, Cherkassy'!O$2*вспомогат!$J$10))</f>
        <v>2447.4</v>
      </c>
      <c r="P115" s="96">
        <f>Odessa!P115+MAX(145,('Kiev, Cherkassy'!P$2*вспомогат!$J$10))</f>
        <v>2704</v>
      </c>
      <c r="Q115" s="96">
        <f>Odessa!Q115+MAX(145,('Kiev, Cherkassy'!Q$2*вспомогат!$J$10))</f>
        <v>2910.6</v>
      </c>
      <c r="R115" s="96">
        <f>Odessa!R115+MAX(145,('Kiev, Cherkassy'!R$2*вспомогат!$J$10))</f>
        <v>3178.2</v>
      </c>
      <c r="S115" s="96">
        <f>Odessa!S115+MAX(145,('Kiev, Cherkassy'!S$2*вспомогат!$J$10))</f>
        <v>3447.8</v>
      </c>
      <c r="T115" s="96">
        <f>Odessa!T115+MAX(145,('Kiev, Cherkassy'!T$2*вспомогат!$J$10))</f>
        <v>3717.3999999999996</v>
      </c>
      <c r="U115" s="96">
        <f>Odessa!U115+MAX(145,('Kiev, Cherkassy'!U$2*вспомогат!$J$10))</f>
        <v>3987</v>
      </c>
      <c r="V115" s="96">
        <f>Odessa!V115+MAX(145,('Kiev, Cherkassy'!V$2*вспомогат!$J$10))</f>
        <v>4256.6000000000004</v>
      </c>
      <c r="W115" s="96">
        <f>Odessa!W115+MAX(145,('Kiev, Cherkassy'!W$2*вспомогат!$J$10))</f>
        <v>4526.2</v>
      </c>
      <c r="X115" s="96">
        <f>Odessa!X115+MAX(145,('Kiev, Cherkassy'!X$2*вспомогат!$J$10))</f>
        <v>4795.8</v>
      </c>
      <c r="Y115" s="96">
        <f>Odessa!Y115+MAX(145,('Kiev, Cherkassy'!Y$2*вспомогат!$J$10))</f>
        <v>5065.3999999999996</v>
      </c>
      <c r="Z115" s="96">
        <f>Odessa!Z115+MAX(145,('Kiev, Cherkassy'!Z$2*вспомогат!$J$10))</f>
        <v>5335</v>
      </c>
    </row>
    <row r="116" spans="2:26">
      <c r="B116" s="121" t="s">
        <v>271</v>
      </c>
      <c r="C116" s="121" t="s">
        <v>197</v>
      </c>
      <c r="D116" s="89" t="s">
        <v>230</v>
      </c>
      <c r="E116" s="2"/>
      <c r="F116" s="2"/>
      <c r="G116" s="96" t="e">
        <f>Odessa!G116+MAX(145,('Kiev, Cherkassy'!G$2*вспомогат!$J$10))</f>
        <v>#VALUE!</v>
      </c>
      <c r="H116" s="96" t="e">
        <f>Odessa!H116+MAX(145,('Kiev, Cherkassy'!H$2*вспомогат!$J$10))</f>
        <v>#VALUE!</v>
      </c>
      <c r="I116" s="96" t="e">
        <f>Odessa!I116+MAX(145,('Kiev, Cherkassy'!I$2*вспомогат!$J$10))</f>
        <v>#VALUE!</v>
      </c>
      <c r="J116" s="96" t="e">
        <f>Odessa!J116+MAX(145,('Kiev, Cherkassy'!J$2*вспомогат!$J$10))</f>
        <v>#VALUE!</v>
      </c>
      <c r="K116" s="96" t="e">
        <f>Odessa!K116+MAX(145,('Kiev, Cherkassy'!K$2*вспомогат!$J$10))</f>
        <v>#VALUE!</v>
      </c>
      <c r="L116" s="96" t="e">
        <f>Odessa!L116+MAX(145,('Kiev, Cherkassy'!L$2*вспомогат!$J$10))</f>
        <v>#VALUE!</v>
      </c>
      <c r="M116" s="96" t="e">
        <f>Odessa!M116+MAX(145,('Kiev, Cherkassy'!M$2*вспомогат!$J$10))</f>
        <v>#VALUE!</v>
      </c>
      <c r="N116" s="96" t="e">
        <f>Odessa!N116+MAX(145,('Kiev, Cherkassy'!N$2*вспомогат!$J$10))</f>
        <v>#VALUE!</v>
      </c>
      <c r="O116" s="96" t="e">
        <f>Odessa!O116+MAX(145,('Kiev, Cherkassy'!O$2*вспомогат!$J$10))</f>
        <v>#VALUE!</v>
      </c>
      <c r="P116" s="96" t="e">
        <f>Odessa!P116+MAX(145,('Kiev, Cherkassy'!P$2*вспомогат!$J$10))</f>
        <v>#VALUE!</v>
      </c>
      <c r="Q116" s="96" t="e">
        <f>Odessa!Q116+MAX(145,('Kiev, Cherkassy'!Q$2*вспомогат!$J$10))</f>
        <v>#VALUE!</v>
      </c>
      <c r="R116" s="96" t="e">
        <f>Odessa!R116+MAX(145,('Kiev, Cherkassy'!R$2*вспомогат!$J$10))</f>
        <v>#VALUE!</v>
      </c>
      <c r="S116" s="96" t="e">
        <f>Odessa!S116+MAX(145,('Kiev, Cherkassy'!S$2*вспомогат!$J$10))</f>
        <v>#VALUE!</v>
      </c>
      <c r="T116" s="96" t="e">
        <f>Odessa!T116+MAX(145,('Kiev, Cherkassy'!T$2*вспомогат!$J$10))</f>
        <v>#VALUE!</v>
      </c>
      <c r="U116" s="96" t="e">
        <f>Odessa!U116+MAX(145,('Kiev, Cherkassy'!U$2*вспомогат!$J$10))</f>
        <v>#VALUE!</v>
      </c>
      <c r="V116" s="96" t="e">
        <f>Odessa!V116+MAX(145,('Kiev, Cherkassy'!V$2*вспомогат!$J$10))</f>
        <v>#VALUE!</v>
      </c>
      <c r="W116" s="96" t="e">
        <f>Odessa!W116+MAX(145,('Kiev, Cherkassy'!W$2*вспомогат!$J$10))</f>
        <v>#VALUE!</v>
      </c>
      <c r="X116" s="96" t="e">
        <f>Odessa!X116+MAX(145,('Kiev, Cherkassy'!X$2*вспомогат!$J$10))</f>
        <v>#VALUE!</v>
      </c>
      <c r="Y116" s="96" t="e">
        <f>Odessa!Y116+MAX(145,('Kiev, Cherkassy'!Y$2*вспомогат!$J$10))</f>
        <v>#VALUE!</v>
      </c>
      <c r="Z116" s="96" t="e">
        <f>Odessa!Z116+MAX(145,('Kiev, Cherkassy'!Z$2*вспомогат!$J$10))</f>
        <v>#VALUE!</v>
      </c>
    </row>
    <row r="117" spans="2:26">
      <c r="B117" s="121" t="s">
        <v>248</v>
      </c>
      <c r="C117" s="88" t="s">
        <v>103</v>
      </c>
      <c r="D117" s="89" t="s">
        <v>13</v>
      </c>
      <c r="E117" s="2"/>
      <c r="F117" s="2"/>
      <c r="G117" s="96">
        <f>Odessa!G117+MAX(145,('Kiev, Cherkassy'!G$2*вспомогат!$J$10))</f>
        <v>422.5090909090909</v>
      </c>
      <c r="H117" s="96">
        <f>Odessa!H117+MAX(145,('Kiev, Cherkassy'!H$2*вспомогат!$J$10))</f>
        <v>657.0181818181818</v>
      </c>
      <c r="I117" s="96">
        <f>Odessa!I117+MAX(145,('Kiev, Cherkassy'!I$2*вспомогат!$J$10))</f>
        <v>891.5272727272727</v>
      </c>
      <c r="J117" s="96">
        <f>Odessa!J117+MAX(145,('Kiev, Cherkassy'!J$2*вспомогат!$J$10))</f>
        <v>1126.0363636363636</v>
      </c>
      <c r="K117" s="96">
        <f>Odessa!K117+MAX(145,('Kiev, Cherkassy'!K$2*вспомогат!$J$10))</f>
        <v>1310.5454545454545</v>
      </c>
      <c r="L117" s="96">
        <f>Odessa!L117+MAX(145,('Kiev, Cherkassy'!L$2*вспомогат!$J$10))</f>
        <v>1545.0545454545454</v>
      </c>
      <c r="M117" s="96">
        <f>Odessa!M117+MAX(145,('Kiev, Cherkassy'!M$2*вспомогат!$J$10))</f>
        <v>1779.5636363636363</v>
      </c>
      <c r="N117" s="96">
        <f>Odessa!N117+MAX(145,('Kiev, Cherkassy'!N$2*вспомогат!$J$10))</f>
        <v>2014.0727272727272</v>
      </c>
      <c r="O117" s="96">
        <f>Odessa!O117+MAX(145,('Kiev, Cherkassy'!O$2*вспомогат!$J$10))</f>
        <v>2248.5818181818181</v>
      </c>
      <c r="P117" s="96">
        <f>Odessa!P117+MAX(145,('Kiev, Cherkassy'!P$2*вспомогат!$J$10))</f>
        <v>2483.090909090909</v>
      </c>
      <c r="Q117" s="96">
        <f>Odessa!Q117+MAX(145,('Kiev, Cherkassy'!Q$2*вспомогат!$J$10))</f>
        <v>2667.6</v>
      </c>
      <c r="R117" s="96">
        <f>Odessa!R117+MAX(145,('Kiev, Cherkassy'!R$2*вспомогат!$J$10))</f>
        <v>2913.1090909090908</v>
      </c>
      <c r="S117" s="96">
        <f>Odessa!S117+MAX(145,('Kiev, Cherkassy'!S$2*вспомогат!$J$10))</f>
        <v>3160.6181818181817</v>
      </c>
      <c r="T117" s="96">
        <f>Odessa!T117+MAX(145,('Kiev, Cherkassy'!T$2*вспомогат!$J$10))</f>
        <v>3408.1272727272726</v>
      </c>
      <c r="U117" s="96">
        <f>Odessa!U117+MAX(145,('Kiev, Cherkassy'!U$2*вспомогат!$J$10))</f>
        <v>3655.6363636363635</v>
      </c>
      <c r="V117" s="96">
        <f>Odessa!V117+MAX(145,('Kiev, Cherkassy'!V$2*вспомогат!$J$10))</f>
        <v>3903.1454545454544</v>
      </c>
      <c r="W117" s="96">
        <f>Odessa!W117+MAX(145,('Kiev, Cherkassy'!W$2*вспомогат!$J$10))</f>
        <v>4150.6545454545449</v>
      </c>
      <c r="X117" s="96">
        <f>Odessa!X117+MAX(145,('Kiev, Cherkassy'!X$2*вспомогат!$J$10))</f>
        <v>4398.1636363636362</v>
      </c>
      <c r="Y117" s="96">
        <f>Odessa!Y117+MAX(145,('Kiev, Cherkassy'!Y$2*вспомогат!$J$10))</f>
        <v>4645.6727272727276</v>
      </c>
      <c r="Z117" s="96">
        <f>Odessa!Z117+MAX(145,('Kiev, Cherkassy'!Z$2*вспомогат!$J$10))</f>
        <v>4893.181818181818</v>
      </c>
    </row>
    <row r="118" spans="2:26">
      <c r="B118" s="128" t="s">
        <v>233</v>
      </c>
      <c r="C118" s="88" t="s">
        <v>75</v>
      </c>
      <c r="D118" s="89" t="s">
        <v>230</v>
      </c>
      <c r="E118" s="2"/>
      <c r="F118" s="2"/>
      <c r="G118" s="96" t="e">
        <f>Odessa!G118+MAX(145,('Kiev, Cherkassy'!G$2*вспомогат!$J$10))</f>
        <v>#VALUE!</v>
      </c>
      <c r="H118" s="96" t="e">
        <f>Odessa!H118+MAX(145,('Kiev, Cherkassy'!H$2*вспомогат!$J$10))</f>
        <v>#VALUE!</v>
      </c>
      <c r="I118" s="96" t="e">
        <f>Odessa!I118+MAX(145,('Kiev, Cherkassy'!I$2*вспомогат!$J$10))</f>
        <v>#VALUE!</v>
      </c>
      <c r="J118" s="96" t="e">
        <f>Odessa!J118+MAX(145,('Kiev, Cherkassy'!J$2*вспомогат!$J$10))</f>
        <v>#VALUE!</v>
      </c>
      <c r="K118" s="96" t="e">
        <f>Odessa!K118+MAX(145,('Kiev, Cherkassy'!K$2*вспомогат!$J$10))</f>
        <v>#VALUE!</v>
      </c>
      <c r="L118" s="96" t="e">
        <f>Odessa!L118+MAX(145,('Kiev, Cherkassy'!L$2*вспомогат!$J$10))</f>
        <v>#VALUE!</v>
      </c>
      <c r="M118" s="96" t="e">
        <f>Odessa!M118+MAX(145,('Kiev, Cherkassy'!M$2*вспомогат!$J$10))</f>
        <v>#VALUE!</v>
      </c>
      <c r="N118" s="96" t="e">
        <f>Odessa!N118+MAX(145,('Kiev, Cherkassy'!N$2*вспомогат!$J$10))</f>
        <v>#VALUE!</v>
      </c>
      <c r="O118" s="96" t="e">
        <f>Odessa!O118+MAX(145,('Kiev, Cherkassy'!O$2*вспомогат!$J$10))</f>
        <v>#VALUE!</v>
      </c>
      <c r="P118" s="96" t="e">
        <f>Odessa!P118+MAX(145,('Kiev, Cherkassy'!P$2*вспомогат!$J$10))</f>
        <v>#VALUE!</v>
      </c>
      <c r="Q118" s="96" t="e">
        <f>Odessa!Q118+MAX(145,('Kiev, Cherkassy'!Q$2*вспомогат!$J$10))</f>
        <v>#VALUE!</v>
      </c>
      <c r="R118" s="96" t="e">
        <f>Odessa!R118+MAX(145,('Kiev, Cherkassy'!R$2*вспомогат!$J$10))</f>
        <v>#VALUE!</v>
      </c>
      <c r="S118" s="96" t="e">
        <f>Odessa!S118+MAX(145,('Kiev, Cherkassy'!S$2*вспомогат!$J$10))</f>
        <v>#VALUE!</v>
      </c>
      <c r="T118" s="96" t="e">
        <f>Odessa!T118+MAX(145,('Kiev, Cherkassy'!T$2*вспомогат!$J$10))</f>
        <v>#VALUE!</v>
      </c>
      <c r="U118" s="96" t="e">
        <f>Odessa!U118+MAX(145,('Kiev, Cherkassy'!U$2*вспомогат!$J$10))</f>
        <v>#VALUE!</v>
      </c>
      <c r="V118" s="96" t="e">
        <f>Odessa!V118+MAX(145,('Kiev, Cherkassy'!V$2*вспомогат!$J$10))</f>
        <v>#VALUE!</v>
      </c>
      <c r="W118" s="96" t="e">
        <f>Odessa!W118+MAX(145,('Kiev, Cherkassy'!W$2*вспомогат!$J$10))</f>
        <v>#VALUE!</v>
      </c>
      <c r="X118" s="96" t="e">
        <f>Odessa!X118+MAX(145,('Kiev, Cherkassy'!X$2*вспомогат!$J$10))</f>
        <v>#VALUE!</v>
      </c>
      <c r="Y118" s="96" t="e">
        <f>Odessa!Y118+MAX(145,('Kiev, Cherkassy'!Y$2*вспомогат!$J$10))</f>
        <v>#VALUE!</v>
      </c>
      <c r="Z118" s="96" t="e">
        <f>Odessa!Z118+MAX(145,('Kiev, Cherkassy'!Z$2*вспомогат!$J$10))</f>
        <v>#VALUE!</v>
      </c>
    </row>
    <row r="119" spans="2:26">
      <c r="B119" s="121" t="s">
        <v>249</v>
      </c>
      <c r="C119" s="88" t="s">
        <v>103</v>
      </c>
      <c r="D119" s="89" t="s">
        <v>13</v>
      </c>
      <c r="E119" s="2"/>
      <c r="F119" s="2"/>
      <c r="G119" s="96">
        <f>Odessa!G119+MAX(145,('Kiev, Cherkassy'!G$2*вспомогат!$J$10))</f>
        <v>367.5090909090909</v>
      </c>
      <c r="H119" s="96">
        <f>Odessa!H119+MAX(145,('Kiev, Cherkassy'!H$2*вспомогат!$J$10))</f>
        <v>547.0181818181818</v>
      </c>
      <c r="I119" s="96">
        <f>Odessa!I119+MAX(145,('Kiev, Cherkassy'!I$2*вспомогат!$J$10))</f>
        <v>726.5272727272727</v>
      </c>
      <c r="J119" s="96">
        <f>Odessa!J119+MAX(145,('Kiev, Cherkassy'!J$2*вспомогат!$J$10))</f>
        <v>906.0363636363636</v>
      </c>
      <c r="K119" s="96">
        <f>Odessa!K119+MAX(145,('Kiev, Cherkassy'!K$2*вспомогат!$J$10))</f>
        <v>1035.5454545454545</v>
      </c>
      <c r="L119" s="96">
        <f>Odessa!L119+MAX(145,('Kiev, Cherkassy'!L$2*вспомогат!$J$10))</f>
        <v>1215.0545454545454</v>
      </c>
      <c r="M119" s="96">
        <f>Odessa!M119+MAX(145,('Kiev, Cherkassy'!M$2*вспомогат!$J$10))</f>
        <v>1394.5636363636363</v>
      </c>
      <c r="N119" s="96">
        <f>Odessa!N119+MAX(145,('Kiev, Cherkassy'!N$2*вспомогат!$J$10))</f>
        <v>1574.0727272727272</v>
      </c>
      <c r="O119" s="96">
        <f>Odessa!O119+MAX(145,('Kiev, Cherkassy'!O$2*вспомогат!$J$10))</f>
        <v>1753.5818181818181</v>
      </c>
      <c r="P119" s="96">
        <f>Odessa!P119+MAX(145,('Kiev, Cherkassy'!P$2*вспомогат!$J$10))</f>
        <v>1933.090909090909</v>
      </c>
      <c r="Q119" s="96">
        <f>Odessa!Q119+MAX(145,('Kiev, Cherkassy'!Q$2*вспомогат!$J$10))</f>
        <v>2062.6</v>
      </c>
      <c r="R119" s="96">
        <f>Odessa!R119+MAX(145,('Kiev, Cherkassy'!R$2*вспомогат!$J$10))</f>
        <v>2253.1090909090908</v>
      </c>
      <c r="S119" s="96">
        <f>Odessa!S119+MAX(145,('Kiev, Cherkassy'!S$2*вспомогат!$J$10))</f>
        <v>2445.6181818181817</v>
      </c>
      <c r="T119" s="96">
        <f>Odessa!T119+MAX(145,('Kiev, Cherkassy'!T$2*вспомогат!$J$10))</f>
        <v>2638.1272727272726</v>
      </c>
      <c r="U119" s="96">
        <f>Odessa!U119+MAX(145,('Kiev, Cherkassy'!U$2*вспомогат!$J$10))</f>
        <v>2830.6363636363635</v>
      </c>
      <c r="V119" s="96">
        <f>Odessa!V119+MAX(145,('Kiev, Cherkassy'!V$2*вспомогат!$J$10))</f>
        <v>3023.1454545454544</v>
      </c>
      <c r="W119" s="96">
        <f>Odessa!W119+MAX(145,('Kiev, Cherkassy'!W$2*вспомогат!$J$10))</f>
        <v>3215.6545454545453</v>
      </c>
      <c r="X119" s="96">
        <f>Odessa!X119+MAX(145,('Kiev, Cherkassy'!X$2*вспомогат!$J$10))</f>
        <v>3408.1636363636362</v>
      </c>
      <c r="Y119" s="96">
        <f>Odessa!Y119+MAX(145,('Kiev, Cherkassy'!Y$2*вспомогат!$J$10))</f>
        <v>3600.6727272727271</v>
      </c>
      <c r="Z119" s="96">
        <f>Odessa!Z119+MAX(145,('Kiev, Cherkassy'!Z$2*вспомогат!$J$10))</f>
        <v>3793.181818181818</v>
      </c>
    </row>
    <row r="120" spans="2:26">
      <c r="B120" s="121" t="s">
        <v>272</v>
      </c>
      <c r="C120" s="121" t="s">
        <v>273</v>
      </c>
      <c r="D120" s="89" t="s">
        <v>230</v>
      </c>
      <c r="E120" s="2"/>
      <c r="F120" s="2"/>
      <c r="G120" s="96" t="e">
        <f>Odessa!G120+MAX(145,('Kiev, Cherkassy'!G$2*вспомогат!$J$10))</f>
        <v>#VALUE!</v>
      </c>
      <c r="H120" s="96" t="e">
        <f>Odessa!H120+MAX(145,('Kiev, Cherkassy'!H$2*вспомогат!$J$10))</f>
        <v>#VALUE!</v>
      </c>
      <c r="I120" s="96" t="e">
        <f>Odessa!I120+MAX(145,('Kiev, Cherkassy'!I$2*вспомогат!$J$10))</f>
        <v>#VALUE!</v>
      </c>
      <c r="J120" s="96" t="e">
        <f>Odessa!J120+MAX(145,('Kiev, Cherkassy'!J$2*вспомогат!$J$10))</f>
        <v>#VALUE!</v>
      </c>
      <c r="K120" s="96" t="e">
        <f>Odessa!K120+MAX(145,('Kiev, Cherkassy'!K$2*вспомогат!$J$10))</f>
        <v>#VALUE!</v>
      </c>
      <c r="L120" s="96" t="e">
        <f>Odessa!L120+MAX(145,('Kiev, Cherkassy'!L$2*вспомогат!$J$10))</f>
        <v>#VALUE!</v>
      </c>
      <c r="M120" s="96" t="e">
        <f>Odessa!M120+MAX(145,('Kiev, Cherkassy'!M$2*вспомогат!$J$10))</f>
        <v>#VALUE!</v>
      </c>
      <c r="N120" s="96" t="e">
        <f>Odessa!N120+MAX(145,('Kiev, Cherkassy'!N$2*вспомогат!$J$10))</f>
        <v>#VALUE!</v>
      </c>
      <c r="O120" s="96" t="e">
        <f>Odessa!O120+MAX(145,('Kiev, Cherkassy'!O$2*вспомогат!$J$10))</f>
        <v>#VALUE!</v>
      </c>
      <c r="P120" s="96" t="e">
        <f>Odessa!P120+MAX(145,('Kiev, Cherkassy'!P$2*вспомогат!$J$10))</f>
        <v>#VALUE!</v>
      </c>
      <c r="Q120" s="96" t="e">
        <f>Odessa!Q120+MAX(145,('Kiev, Cherkassy'!Q$2*вспомогат!$J$10))</f>
        <v>#VALUE!</v>
      </c>
      <c r="R120" s="96" t="e">
        <f>Odessa!R120+MAX(145,('Kiev, Cherkassy'!R$2*вспомогат!$J$10))</f>
        <v>#VALUE!</v>
      </c>
      <c r="S120" s="96" t="e">
        <f>Odessa!S120+MAX(145,('Kiev, Cherkassy'!S$2*вспомогат!$J$10))</f>
        <v>#VALUE!</v>
      </c>
      <c r="T120" s="96" t="e">
        <f>Odessa!T120+MAX(145,('Kiev, Cherkassy'!T$2*вспомогат!$J$10))</f>
        <v>#VALUE!</v>
      </c>
      <c r="U120" s="96" t="e">
        <f>Odessa!U120+MAX(145,('Kiev, Cherkassy'!U$2*вспомогат!$J$10))</f>
        <v>#VALUE!</v>
      </c>
      <c r="V120" s="96" t="e">
        <f>Odessa!V120+MAX(145,('Kiev, Cherkassy'!V$2*вспомогат!$J$10))</f>
        <v>#VALUE!</v>
      </c>
      <c r="W120" s="96" t="e">
        <f>Odessa!W120+MAX(145,('Kiev, Cherkassy'!W$2*вспомогат!$J$10))</f>
        <v>#VALUE!</v>
      </c>
      <c r="X120" s="96" t="e">
        <f>Odessa!X120+MAX(145,('Kiev, Cherkassy'!X$2*вспомогат!$J$10))</f>
        <v>#VALUE!</v>
      </c>
      <c r="Y120" s="96" t="e">
        <f>Odessa!Y120+MAX(145,('Kiev, Cherkassy'!Y$2*вспомогат!$J$10))</f>
        <v>#VALUE!</v>
      </c>
      <c r="Z120" s="96" t="e">
        <f>Odessa!Z120+MAX(145,('Kiev, Cherkassy'!Z$2*вспомогат!$J$10))</f>
        <v>#VALUE!</v>
      </c>
    </row>
    <row r="121" spans="2:26">
      <c r="B121" s="121" t="s">
        <v>250</v>
      </c>
      <c r="C121" s="121" t="s">
        <v>22</v>
      </c>
      <c r="D121" s="15" t="s">
        <v>9</v>
      </c>
      <c r="E121" s="2"/>
      <c r="F121" s="2"/>
      <c r="G121" s="96">
        <f>Odessa!G121+MAX(145,('Kiev, Cherkassy'!G$2*вспомогат!$J$10))</f>
        <v>391.6</v>
      </c>
      <c r="H121" s="96">
        <f>Odessa!H121+MAX(145,('Kiev, Cherkassy'!H$2*вспомогат!$J$10))</f>
        <v>595.20000000000005</v>
      </c>
      <c r="I121" s="96">
        <f>Odessa!I121+MAX(145,('Kiev, Cherkassy'!I$2*вспомогат!$J$10))</f>
        <v>798.8</v>
      </c>
      <c r="J121" s="96">
        <f>Odessa!J121+MAX(145,('Kiev, Cherkassy'!J$2*вспомогат!$J$10))</f>
        <v>1002.4</v>
      </c>
      <c r="K121" s="96">
        <f>Odessa!K121+MAX(145,('Kiev, Cherkassy'!K$2*вспомогат!$J$10))</f>
        <v>1156</v>
      </c>
      <c r="L121" s="96">
        <f>Odessa!L121+MAX(145,('Kiev, Cherkassy'!L$2*вспомогат!$J$10))</f>
        <v>1359.6</v>
      </c>
      <c r="M121" s="96">
        <f>Odessa!M121+MAX(145,('Kiev, Cherkassy'!M$2*вспомогат!$J$10))</f>
        <v>1563.1999999999998</v>
      </c>
      <c r="N121" s="96">
        <f>Odessa!N121+MAX(145,('Kiev, Cherkassy'!N$2*вспомогат!$J$10))</f>
        <v>1766.8</v>
      </c>
      <c r="O121" s="96">
        <f>Odessa!O121+MAX(145,('Kiev, Cherkassy'!O$2*вспомогат!$J$10))</f>
        <v>1970.4</v>
      </c>
      <c r="P121" s="96">
        <f>Odessa!P121+MAX(145,('Kiev, Cherkassy'!P$2*вспомогат!$J$10))</f>
        <v>2174</v>
      </c>
      <c r="Q121" s="96">
        <f>Odessa!Q121+MAX(145,('Kiev, Cherkassy'!Q$2*вспомогат!$J$10))</f>
        <v>2327.6</v>
      </c>
      <c r="R121" s="96">
        <f>Odessa!R121+MAX(145,('Kiev, Cherkassy'!R$2*вспомогат!$J$10))</f>
        <v>2542.1999999999998</v>
      </c>
      <c r="S121" s="96">
        <f>Odessa!S121+MAX(145,('Kiev, Cherkassy'!S$2*вспомогат!$J$10))</f>
        <v>2758.8</v>
      </c>
      <c r="T121" s="96">
        <f>Odessa!T121+MAX(145,('Kiev, Cherkassy'!T$2*вспомогат!$J$10))</f>
        <v>2975.3999999999996</v>
      </c>
      <c r="U121" s="96">
        <f>Odessa!U121+MAX(145,('Kiev, Cherkassy'!U$2*вспомогат!$J$10))</f>
        <v>3192</v>
      </c>
      <c r="V121" s="96">
        <f>Odessa!V121+MAX(145,('Kiev, Cherkassy'!V$2*вспомогат!$J$10))</f>
        <v>3408.6</v>
      </c>
      <c r="W121" s="96">
        <f>Odessa!W121+MAX(145,('Kiev, Cherkassy'!W$2*вспомогат!$J$10))</f>
        <v>3625.2</v>
      </c>
      <c r="X121" s="96">
        <f>Odessa!X121+MAX(145,('Kiev, Cherkassy'!X$2*вспомогат!$J$10))</f>
        <v>3841.8</v>
      </c>
      <c r="Y121" s="96">
        <f>Odessa!Y121+MAX(145,('Kiev, Cherkassy'!Y$2*вспомогат!$J$10))</f>
        <v>4058.3999999999996</v>
      </c>
      <c r="Z121" s="96">
        <f>Odessa!Z121+MAX(145,('Kiev, Cherkassy'!Z$2*вспомогат!$J$10))</f>
        <v>4275</v>
      </c>
    </row>
    <row r="122" spans="2:26">
      <c r="B122" s="124" t="s">
        <v>251</v>
      </c>
      <c r="C122" s="88" t="s">
        <v>103</v>
      </c>
      <c r="D122" s="89" t="s">
        <v>13</v>
      </c>
      <c r="E122" s="2"/>
      <c r="F122" s="2"/>
      <c r="G122" s="96">
        <f>Odessa!G122+MAX(145,('Kiev, Cherkassy'!G$2*вспомогат!$J$10))</f>
        <v>373.5090909090909</v>
      </c>
      <c r="H122" s="96">
        <f>Odessa!H122+MAX(145,('Kiev, Cherkassy'!H$2*вспомогат!$J$10))</f>
        <v>559.0181818181818</v>
      </c>
      <c r="I122" s="96">
        <f>Odessa!I122+MAX(145,('Kiev, Cherkassy'!I$2*вспомогат!$J$10))</f>
        <v>744.5272727272727</v>
      </c>
      <c r="J122" s="96">
        <f>Odessa!J122+MAX(145,('Kiev, Cherkassy'!J$2*вспомогат!$J$10))</f>
        <v>930.0363636363636</v>
      </c>
      <c r="K122" s="96">
        <f>Odessa!K122+MAX(145,('Kiev, Cherkassy'!K$2*вспомогат!$J$10))</f>
        <v>1065.5454545454545</v>
      </c>
      <c r="L122" s="96">
        <f>Odessa!L122+MAX(145,('Kiev, Cherkassy'!L$2*вспомогат!$J$10))</f>
        <v>1251.0545454545454</v>
      </c>
      <c r="M122" s="96">
        <f>Odessa!M122+MAX(145,('Kiev, Cherkassy'!M$2*вспомогат!$J$10))</f>
        <v>1436.5636363636363</v>
      </c>
      <c r="N122" s="96">
        <f>Odessa!N122+MAX(145,('Kiev, Cherkassy'!N$2*вспомогат!$J$10))</f>
        <v>1622.0727272727272</v>
      </c>
      <c r="O122" s="96">
        <f>Odessa!O122+MAX(145,('Kiev, Cherkassy'!O$2*вспомогат!$J$10))</f>
        <v>1807.5818181818181</v>
      </c>
      <c r="P122" s="96">
        <f>Odessa!P122+MAX(145,('Kiev, Cherkassy'!P$2*вспомогат!$J$10))</f>
        <v>1993.090909090909</v>
      </c>
      <c r="Q122" s="96">
        <f>Odessa!Q122+MAX(145,('Kiev, Cherkassy'!Q$2*вспомогат!$J$10))</f>
        <v>2128.6</v>
      </c>
      <c r="R122" s="96">
        <f>Odessa!R122+MAX(145,('Kiev, Cherkassy'!R$2*вспомогат!$J$10))</f>
        <v>2325.1090909090908</v>
      </c>
      <c r="S122" s="96">
        <f>Odessa!S122+MAX(145,('Kiev, Cherkassy'!S$2*вспомогат!$J$10))</f>
        <v>2523.6181818181817</v>
      </c>
      <c r="T122" s="96">
        <f>Odessa!T122+MAX(145,('Kiev, Cherkassy'!T$2*вспомогат!$J$10))</f>
        <v>2722.1272727272726</v>
      </c>
      <c r="U122" s="96">
        <f>Odessa!U122+MAX(145,('Kiev, Cherkassy'!U$2*вспомогат!$J$10))</f>
        <v>2920.6363636363635</v>
      </c>
      <c r="V122" s="96">
        <f>Odessa!V122+MAX(145,('Kiev, Cherkassy'!V$2*вспомогат!$J$10))</f>
        <v>3119.1454545454544</v>
      </c>
      <c r="W122" s="96">
        <f>Odessa!W122+MAX(145,('Kiev, Cherkassy'!W$2*вспомогат!$J$10))</f>
        <v>3317.6545454545453</v>
      </c>
      <c r="X122" s="96">
        <f>Odessa!X122+MAX(145,('Kiev, Cherkassy'!X$2*вспомогат!$J$10))</f>
        <v>3516.1636363636362</v>
      </c>
      <c r="Y122" s="96">
        <f>Odessa!Y122+MAX(145,('Kiev, Cherkassy'!Y$2*вспомогат!$J$10))</f>
        <v>3714.6727272727271</v>
      </c>
      <c r="Z122" s="96">
        <f>Odessa!Z122+MAX(145,('Kiev, Cherkassy'!Z$2*вспомогат!$J$10))</f>
        <v>3913.181818181818</v>
      </c>
    </row>
    <row r="123" spans="2:26">
      <c r="B123" s="12" t="s">
        <v>104</v>
      </c>
      <c r="C123" s="88" t="s">
        <v>103</v>
      </c>
      <c r="D123" s="15" t="s">
        <v>9</v>
      </c>
      <c r="E123" s="2"/>
      <c r="F123" s="2"/>
      <c r="G123" s="96">
        <f>Odessa!G123+MAX(145,('Kiev, Cherkassy'!G$2*вспомогат!$J$10))</f>
        <v>378.6</v>
      </c>
      <c r="H123" s="96">
        <f>Odessa!H123+MAX(145,('Kiev, Cherkassy'!H$2*вспомогат!$J$10))</f>
        <v>569.20000000000005</v>
      </c>
      <c r="I123" s="96">
        <f>Odessa!I123+MAX(145,('Kiev, Cherkassy'!I$2*вспомогат!$J$10))</f>
        <v>759.8</v>
      </c>
      <c r="J123" s="96">
        <f>Odessa!J123+MAX(145,('Kiev, Cherkassy'!J$2*вспомогат!$J$10))</f>
        <v>950.4</v>
      </c>
      <c r="K123" s="96">
        <f>Odessa!K123+MAX(145,('Kiev, Cherkassy'!K$2*вспомогат!$J$10))</f>
        <v>1091</v>
      </c>
      <c r="L123" s="96">
        <f>Odessa!L123+MAX(145,('Kiev, Cherkassy'!L$2*вспомогат!$J$10))</f>
        <v>1281.5999999999999</v>
      </c>
      <c r="M123" s="96">
        <f>Odessa!M123+MAX(145,('Kiev, Cherkassy'!M$2*вспомогат!$J$10))</f>
        <v>1472.1999999999998</v>
      </c>
      <c r="N123" s="96">
        <f>Odessa!N123+MAX(145,('Kiev, Cherkassy'!N$2*вспомогат!$J$10))</f>
        <v>1662.8</v>
      </c>
      <c r="O123" s="96">
        <f>Odessa!O123+MAX(145,('Kiev, Cherkassy'!O$2*вспомогат!$J$10))</f>
        <v>1853.4</v>
      </c>
      <c r="P123" s="96">
        <f>Odessa!P123+MAX(145,('Kiev, Cherkassy'!P$2*вспомогат!$J$10))</f>
        <v>2044</v>
      </c>
      <c r="Q123" s="96">
        <f>Odessa!Q123+MAX(145,('Kiev, Cherkassy'!Q$2*вспомогат!$J$10))</f>
        <v>2184.6</v>
      </c>
      <c r="R123" s="96">
        <f>Odessa!R123+MAX(145,('Kiev, Cherkassy'!R$2*вспомогат!$J$10))</f>
        <v>2386.1999999999998</v>
      </c>
      <c r="S123" s="96">
        <f>Odessa!S123+MAX(145,('Kiev, Cherkassy'!S$2*вспомогат!$J$10))</f>
        <v>2589.8000000000002</v>
      </c>
      <c r="T123" s="96">
        <f>Odessa!T123+MAX(145,('Kiev, Cherkassy'!T$2*вспомогат!$J$10))</f>
        <v>2793.3999999999996</v>
      </c>
      <c r="U123" s="96">
        <f>Odessa!U123+MAX(145,('Kiev, Cherkassy'!U$2*вспомогат!$J$10))</f>
        <v>2997</v>
      </c>
      <c r="V123" s="96">
        <f>Odessa!V123+MAX(145,('Kiev, Cherkassy'!V$2*вспомогат!$J$10))</f>
        <v>3200.6</v>
      </c>
      <c r="W123" s="96">
        <f>Odessa!W123+MAX(145,('Kiev, Cherkassy'!W$2*вспомогат!$J$10))</f>
        <v>3404.2</v>
      </c>
      <c r="X123" s="96">
        <f>Odessa!X123+MAX(145,('Kiev, Cherkassy'!X$2*вспомогат!$J$10))</f>
        <v>3607.8</v>
      </c>
      <c r="Y123" s="96">
        <f>Odessa!Y123+MAX(145,('Kiev, Cherkassy'!Y$2*вспомогат!$J$10))</f>
        <v>3811.3999999999996</v>
      </c>
      <c r="Z123" s="96">
        <f>Odessa!Z123+MAX(145,('Kiev, Cherkassy'!Z$2*вспомогат!$J$10))</f>
        <v>4015</v>
      </c>
    </row>
    <row r="124" spans="2:26">
      <c r="B124" s="121" t="s">
        <v>252</v>
      </c>
      <c r="C124" s="88" t="s">
        <v>103</v>
      </c>
      <c r="D124" s="89" t="s">
        <v>230</v>
      </c>
      <c r="E124" s="2"/>
      <c r="F124" s="2"/>
      <c r="G124" s="96" t="e">
        <f>Odessa!G124+MAX(145,('Kiev, Cherkassy'!G$2*вспомогат!$J$10))</f>
        <v>#VALUE!</v>
      </c>
      <c r="H124" s="96" t="e">
        <f>Odessa!H124+MAX(145,('Kiev, Cherkassy'!H$2*вспомогат!$J$10))</f>
        <v>#VALUE!</v>
      </c>
      <c r="I124" s="96" t="e">
        <f>Odessa!I124+MAX(145,('Kiev, Cherkassy'!I$2*вспомогат!$J$10))</f>
        <v>#VALUE!</v>
      </c>
      <c r="J124" s="96" t="e">
        <f>Odessa!J124+MAX(145,('Kiev, Cherkassy'!J$2*вспомогат!$J$10))</f>
        <v>#VALUE!</v>
      </c>
      <c r="K124" s="96" t="e">
        <f>Odessa!K124+MAX(145,('Kiev, Cherkassy'!K$2*вспомогат!$J$10))</f>
        <v>#VALUE!</v>
      </c>
      <c r="L124" s="96" t="e">
        <f>Odessa!L124+MAX(145,('Kiev, Cherkassy'!L$2*вспомогат!$J$10))</f>
        <v>#VALUE!</v>
      </c>
      <c r="M124" s="96" t="e">
        <f>Odessa!M124+MAX(145,('Kiev, Cherkassy'!M$2*вспомогат!$J$10))</f>
        <v>#VALUE!</v>
      </c>
      <c r="N124" s="96" t="e">
        <f>Odessa!N124+MAX(145,('Kiev, Cherkassy'!N$2*вспомогат!$J$10))</f>
        <v>#VALUE!</v>
      </c>
      <c r="O124" s="96" t="e">
        <f>Odessa!O124+MAX(145,('Kiev, Cherkassy'!O$2*вспомогат!$J$10))</f>
        <v>#VALUE!</v>
      </c>
      <c r="P124" s="96" t="e">
        <f>Odessa!P124+MAX(145,('Kiev, Cherkassy'!P$2*вспомогат!$J$10))</f>
        <v>#VALUE!</v>
      </c>
      <c r="Q124" s="96" t="e">
        <f>Odessa!Q124+MAX(145,('Kiev, Cherkassy'!Q$2*вспомогат!$J$10))</f>
        <v>#VALUE!</v>
      </c>
      <c r="R124" s="96" t="e">
        <f>Odessa!R124+MAX(145,('Kiev, Cherkassy'!R$2*вспомогат!$J$10))</f>
        <v>#VALUE!</v>
      </c>
      <c r="S124" s="96" t="e">
        <f>Odessa!S124+MAX(145,('Kiev, Cherkassy'!S$2*вспомогат!$J$10))</f>
        <v>#VALUE!</v>
      </c>
      <c r="T124" s="96" t="e">
        <f>Odessa!T124+MAX(145,('Kiev, Cherkassy'!T$2*вспомогат!$J$10))</f>
        <v>#VALUE!</v>
      </c>
      <c r="U124" s="96" t="e">
        <f>Odessa!U124+MAX(145,('Kiev, Cherkassy'!U$2*вспомогат!$J$10))</f>
        <v>#VALUE!</v>
      </c>
      <c r="V124" s="96" t="e">
        <f>Odessa!V124+MAX(145,('Kiev, Cherkassy'!V$2*вспомогат!$J$10))</f>
        <v>#VALUE!</v>
      </c>
      <c r="W124" s="96" t="e">
        <f>Odessa!W124+MAX(145,('Kiev, Cherkassy'!W$2*вспомогат!$J$10))</f>
        <v>#VALUE!</v>
      </c>
      <c r="X124" s="96" t="e">
        <f>Odessa!X124+MAX(145,('Kiev, Cherkassy'!X$2*вспомогат!$J$10))</f>
        <v>#VALUE!</v>
      </c>
      <c r="Y124" s="96" t="e">
        <f>Odessa!Y124+MAX(145,('Kiev, Cherkassy'!Y$2*вспомогат!$J$10))</f>
        <v>#VALUE!</v>
      </c>
      <c r="Z124" s="96" t="e">
        <f>Odessa!Z124+MAX(145,('Kiev, Cherkassy'!Z$2*вспомогат!$J$10))</f>
        <v>#VALUE!</v>
      </c>
    </row>
    <row r="125" spans="2:26">
      <c r="B125" s="121" t="s">
        <v>253</v>
      </c>
      <c r="C125" s="121" t="s">
        <v>22</v>
      </c>
      <c r="D125" s="15" t="s">
        <v>9</v>
      </c>
      <c r="E125" s="2"/>
      <c r="F125" s="2"/>
      <c r="G125" s="96">
        <f>Odessa!G125+MAX(145,('Kiev, Cherkassy'!G$2*вспомогат!$J$10))</f>
        <v>444.6</v>
      </c>
      <c r="H125" s="96">
        <f>Odessa!H125+MAX(145,('Kiev, Cherkassy'!H$2*вспомогат!$J$10))</f>
        <v>701.2</v>
      </c>
      <c r="I125" s="96">
        <f>Odessa!I125+MAX(145,('Kiev, Cherkassy'!I$2*вспомогат!$J$10))</f>
        <v>957.8</v>
      </c>
      <c r="J125" s="96">
        <f>Odessa!J125+MAX(145,('Kiev, Cherkassy'!J$2*вспомогат!$J$10))</f>
        <v>1214.4000000000001</v>
      </c>
      <c r="K125" s="96">
        <f>Odessa!K125+MAX(145,('Kiev, Cherkassy'!K$2*вспомогат!$J$10))</f>
        <v>1421</v>
      </c>
      <c r="L125" s="96">
        <f>Odessa!L125+MAX(145,('Kiev, Cherkassy'!L$2*вспомогат!$J$10))</f>
        <v>1677.6</v>
      </c>
      <c r="M125" s="96">
        <f>Odessa!M125+MAX(145,('Kiev, Cherkassy'!M$2*вспомогат!$J$10))</f>
        <v>1934.1999999999998</v>
      </c>
      <c r="N125" s="96">
        <f>Odessa!N125+MAX(145,('Kiev, Cherkassy'!N$2*вспомогат!$J$10))</f>
        <v>2190.8000000000002</v>
      </c>
      <c r="O125" s="96">
        <f>Odessa!O125+MAX(145,('Kiev, Cherkassy'!O$2*вспомогат!$J$10))</f>
        <v>2447.4</v>
      </c>
      <c r="P125" s="96">
        <f>Odessa!P125+MAX(145,('Kiev, Cherkassy'!P$2*вспомогат!$J$10))</f>
        <v>2704</v>
      </c>
      <c r="Q125" s="96">
        <f>Odessa!Q125+MAX(145,('Kiev, Cherkassy'!Q$2*вспомогат!$J$10))</f>
        <v>2910.6</v>
      </c>
      <c r="R125" s="96">
        <f>Odessa!R125+MAX(145,('Kiev, Cherkassy'!R$2*вспомогат!$J$10))</f>
        <v>3178.2</v>
      </c>
      <c r="S125" s="96">
        <f>Odessa!S125+MAX(145,('Kiev, Cherkassy'!S$2*вспомогат!$J$10))</f>
        <v>3447.8</v>
      </c>
      <c r="T125" s="96">
        <f>Odessa!T125+MAX(145,('Kiev, Cherkassy'!T$2*вспомогат!$J$10))</f>
        <v>3717.3999999999996</v>
      </c>
      <c r="U125" s="96">
        <f>Odessa!U125+MAX(145,('Kiev, Cherkassy'!U$2*вспомогат!$J$10))</f>
        <v>3987</v>
      </c>
      <c r="V125" s="96">
        <f>Odessa!V125+MAX(145,('Kiev, Cherkassy'!V$2*вспомогат!$J$10))</f>
        <v>4256.6000000000004</v>
      </c>
      <c r="W125" s="96">
        <f>Odessa!W125+MAX(145,('Kiev, Cherkassy'!W$2*вспомогат!$J$10))</f>
        <v>4526.2</v>
      </c>
      <c r="X125" s="96">
        <f>Odessa!X125+MAX(145,('Kiev, Cherkassy'!X$2*вспомогат!$J$10))</f>
        <v>4795.8</v>
      </c>
      <c r="Y125" s="96">
        <f>Odessa!Y125+MAX(145,('Kiev, Cherkassy'!Y$2*вспомогат!$J$10))</f>
        <v>5065.3999999999996</v>
      </c>
      <c r="Z125" s="96">
        <f>Odessa!Z125+MAX(145,('Kiev, Cherkassy'!Z$2*вспомогат!$J$10))</f>
        <v>5335</v>
      </c>
    </row>
    <row r="126" spans="2:26">
      <c r="B126" s="121" t="s">
        <v>254</v>
      </c>
      <c r="C126" s="88" t="s">
        <v>103</v>
      </c>
      <c r="D126" s="89" t="s">
        <v>13</v>
      </c>
      <c r="E126" s="2"/>
      <c r="F126" s="2"/>
      <c r="G126" s="96">
        <f>Odessa!G126+MAX(145,('Kiev, Cherkassy'!G$2*вспомогат!$J$10))</f>
        <v>344.5090909090909</v>
      </c>
      <c r="H126" s="96">
        <f>Odessa!H126+MAX(145,('Kiev, Cherkassy'!H$2*вспомогат!$J$10))</f>
        <v>501.0181818181818</v>
      </c>
      <c r="I126" s="96">
        <f>Odessa!I126+MAX(145,('Kiev, Cherkassy'!I$2*вспомогат!$J$10))</f>
        <v>657.5272727272727</v>
      </c>
      <c r="J126" s="96">
        <f>Odessa!J126+MAX(145,('Kiev, Cherkassy'!J$2*вспомогат!$J$10))</f>
        <v>814.0363636363636</v>
      </c>
      <c r="K126" s="96">
        <f>Odessa!K126+MAX(145,('Kiev, Cherkassy'!K$2*вспомогат!$J$10))</f>
        <v>920.5454545454545</v>
      </c>
      <c r="L126" s="96">
        <f>Odessa!L126+MAX(145,('Kiev, Cherkassy'!L$2*вспомогат!$J$10))</f>
        <v>1077.0545454545454</v>
      </c>
      <c r="M126" s="96">
        <f>Odessa!M126+MAX(145,('Kiev, Cherkassy'!M$2*вспомогат!$J$10))</f>
        <v>1233.5636363636363</v>
      </c>
      <c r="N126" s="96">
        <f>Odessa!N126+MAX(145,('Kiev, Cherkassy'!N$2*вспомогат!$J$10))</f>
        <v>1390.0727272727272</v>
      </c>
      <c r="O126" s="96">
        <f>Odessa!O126+MAX(145,('Kiev, Cherkassy'!O$2*вспомогат!$J$10))</f>
        <v>1546.5818181818181</v>
      </c>
      <c r="P126" s="96">
        <f>Odessa!P126+MAX(145,('Kiev, Cherkassy'!P$2*вспомогат!$J$10))</f>
        <v>1703.090909090909</v>
      </c>
      <c r="Q126" s="96">
        <f>Odessa!Q126+MAX(145,('Kiev, Cherkassy'!Q$2*вспомогат!$J$10))</f>
        <v>1809.6</v>
      </c>
      <c r="R126" s="96">
        <f>Odessa!R126+MAX(145,('Kiev, Cherkassy'!R$2*вспомогат!$J$10))</f>
        <v>1977.1090909090908</v>
      </c>
      <c r="S126" s="96">
        <f>Odessa!S126+MAX(145,('Kiev, Cherkassy'!S$2*вспомогат!$J$10))</f>
        <v>2146.6181818181817</v>
      </c>
      <c r="T126" s="96">
        <f>Odessa!T126+MAX(145,('Kiev, Cherkassy'!T$2*вспомогат!$J$10))</f>
        <v>2316.1272727272726</v>
      </c>
      <c r="U126" s="96">
        <f>Odessa!U126+MAX(145,('Kiev, Cherkassy'!U$2*вспомогат!$J$10))</f>
        <v>2485.6363636363635</v>
      </c>
      <c r="V126" s="96">
        <f>Odessa!V126+MAX(145,('Kiev, Cherkassy'!V$2*вспомогат!$J$10))</f>
        <v>2655.1454545454544</v>
      </c>
      <c r="W126" s="96">
        <f>Odessa!W126+MAX(145,('Kiev, Cherkassy'!W$2*вспомогат!$J$10))</f>
        <v>2824.6545454545453</v>
      </c>
      <c r="X126" s="96">
        <f>Odessa!X126+MAX(145,('Kiev, Cherkassy'!X$2*вспомогат!$J$10))</f>
        <v>2994.1636363636362</v>
      </c>
      <c r="Y126" s="96">
        <f>Odessa!Y126+MAX(145,('Kiev, Cherkassy'!Y$2*вспомогат!$J$10))</f>
        <v>3163.6727272727271</v>
      </c>
      <c r="Z126" s="96">
        <f>Odessa!Z126+MAX(145,('Kiev, Cherkassy'!Z$2*вспомогат!$J$10))</f>
        <v>3333.181818181818</v>
      </c>
    </row>
    <row r="127" spans="2:26">
      <c r="B127" s="12" t="s">
        <v>255</v>
      </c>
      <c r="C127" s="88" t="s">
        <v>103</v>
      </c>
      <c r="D127" s="89" t="s">
        <v>13</v>
      </c>
      <c r="E127" s="2"/>
      <c r="F127" s="2"/>
      <c r="G127" s="96">
        <f>Odessa!G127+MAX(145,('Kiev, Cherkassy'!G$2*вспомогат!$J$10))</f>
        <v>360.5090909090909</v>
      </c>
      <c r="H127" s="96">
        <f>Odessa!H127+MAX(145,('Kiev, Cherkassy'!H$2*вспомогат!$J$10))</f>
        <v>533.0181818181818</v>
      </c>
      <c r="I127" s="96">
        <f>Odessa!I127+MAX(145,('Kiev, Cherkassy'!I$2*вспомогат!$J$10))</f>
        <v>705.5272727272727</v>
      </c>
      <c r="J127" s="96">
        <f>Odessa!J127+MAX(145,('Kiev, Cherkassy'!J$2*вспомогат!$J$10))</f>
        <v>878.0363636363636</v>
      </c>
      <c r="K127" s="96">
        <f>Odessa!K127+MAX(145,('Kiev, Cherkassy'!K$2*вспомогат!$J$10))</f>
        <v>1000.5454545454545</v>
      </c>
      <c r="L127" s="96">
        <f>Odessa!L127+MAX(145,('Kiev, Cherkassy'!L$2*вспомогат!$J$10))</f>
        <v>1173.0545454545454</v>
      </c>
      <c r="M127" s="96">
        <f>Odessa!M127+MAX(145,('Kiev, Cherkassy'!M$2*вспомогат!$J$10))</f>
        <v>1345.5636363636363</v>
      </c>
      <c r="N127" s="96">
        <f>Odessa!N127+MAX(145,('Kiev, Cherkassy'!N$2*вспомогат!$J$10))</f>
        <v>1518.0727272727272</v>
      </c>
      <c r="O127" s="96">
        <f>Odessa!O127+MAX(145,('Kiev, Cherkassy'!O$2*вспомогат!$J$10))</f>
        <v>1690.5818181818181</v>
      </c>
      <c r="P127" s="96">
        <f>Odessa!P127+MAX(145,('Kiev, Cherkassy'!P$2*вспомогат!$J$10))</f>
        <v>1863.090909090909</v>
      </c>
      <c r="Q127" s="96">
        <f>Odessa!Q127+MAX(145,('Kiev, Cherkassy'!Q$2*вспомогат!$J$10))</f>
        <v>1985.6</v>
      </c>
      <c r="R127" s="96">
        <f>Odessa!R127+MAX(145,('Kiev, Cherkassy'!R$2*вспомогат!$J$10))</f>
        <v>2169.1090909090908</v>
      </c>
      <c r="S127" s="96">
        <f>Odessa!S127+MAX(145,('Kiev, Cherkassy'!S$2*вспомогат!$J$10))</f>
        <v>2354.6181818181817</v>
      </c>
      <c r="T127" s="96">
        <f>Odessa!T127+MAX(145,('Kiev, Cherkassy'!T$2*вспомогат!$J$10))</f>
        <v>2540.1272727272726</v>
      </c>
      <c r="U127" s="96">
        <f>Odessa!U127+MAX(145,('Kiev, Cherkassy'!U$2*вспомогат!$J$10))</f>
        <v>2725.6363636363635</v>
      </c>
      <c r="V127" s="96">
        <f>Odessa!V127+MAX(145,('Kiev, Cherkassy'!V$2*вспомогат!$J$10))</f>
        <v>2911.1454545454544</v>
      </c>
      <c r="W127" s="96">
        <f>Odessa!W127+MAX(145,('Kiev, Cherkassy'!W$2*вспомогат!$J$10))</f>
        <v>3096.6545454545453</v>
      </c>
      <c r="X127" s="96">
        <f>Odessa!X127+MAX(145,('Kiev, Cherkassy'!X$2*вспомогат!$J$10))</f>
        <v>3282.1636363636362</v>
      </c>
      <c r="Y127" s="96">
        <f>Odessa!Y127+MAX(145,('Kiev, Cherkassy'!Y$2*вспомогат!$J$10))</f>
        <v>3467.6727272727271</v>
      </c>
      <c r="Z127" s="96">
        <f>Odessa!Z127+MAX(145,('Kiev, Cherkassy'!Z$2*вспомогат!$J$10))</f>
        <v>3653.181818181818</v>
      </c>
    </row>
    <row r="128" spans="2:26">
      <c r="B128" s="121" t="s">
        <v>274</v>
      </c>
      <c r="C128" s="121" t="s">
        <v>197</v>
      </c>
      <c r="D128" s="89" t="s">
        <v>230</v>
      </c>
      <c r="E128" s="2"/>
      <c r="F128" s="2"/>
      <c r="G128" s="96" t="e">
        <f>Odessa!G128+MAX(145,('Kiev, Cherkassy'!G$2*вспомогат!$J$10))</f>
        <v>#VALUE!</v>
      </c>
      <c r="H128" s="96" t="e">
        <f>Odessa!H128+MAX(145,('Kiev, Cherkassy'!H$2*вспомогат!$J$10))</f>
        <v>#VALUE!</v>
      </c>
      <c r="I128" s="96" t="e">
        <f>Odessa!I128+MAX(145,('Kiev, Cherkassy'!I$2*вспомогат!$J$10))</f>
        <v>#VALUE!</v>
      </c>
      <c r="J128" s="96" t="e">
        <f>Odessa!J128+MAX(145,('Kiev, Cherkassy'!J$2*вспомогат!$J$10))</f>
        <v>#VALUE!</v>
      </c>
      <c r="K128" s="96" t="e">
        <f>Odessa!K128+MAX(145,('Kiev, Cherkassy'!K$2*вспомогат!$J$10))</f>
        <v>#VALUE!</v>
      </c>
      <c r="L128" s="96" t="e">
        <f>Odessa!L128+MAX(145,('Kiev, Cherkassy'!L$2*вспомогат!$J$10))</f>
        <v>#VALUE!</v>
      </c>
      <c r="M128" s="96" t="e">
        <f>Odessa!M128+MAX(145,('Kiev, Cherkassy'!M$2*вспомогат!$J$10))</f>
        <v>#VALUE!</v>
      </c>
      <c r="N128" s="96" t="e">
        <f>Odessa!N128+MAX(145,('Kiev, Cherkassy'!N$2*вспомогат!$J$10))</f>
        <v>#VALUE!</v>
      </c>
      <c r="O128" s="96" t="e">
        <f>Odessa!O128+MAX(145,('Kiev, Cherkassy'!O$2*вспомогат!$J$10))</f>
        <v>#VALUE!</v>
      </c>
      <c r="P128" s="96" t="e">
        <f>Odessa!P128+MAX(145,('Kiev, Cherkassy'!P$2*вспомогат!$J$10))</f>
        <v>#VALUE!</v>
      </c>
      <c r="Q128" s="96" t="e">
        <f>Odessa!Q128+MAX(145,('Kiev, Cherkassy'!Q$2*вспомогат!$J$10))</f>
        <v>#VALUE!</v>
      </c>
      <c r="R128" s="96" t="e">
        <f>Odessa!R128+MAX(145,('Kiev, Cherkassy'!R$2*вспомогат!$J$10))</f>
        <v>#VALUE!</v>
      </c>
      <c r="S128" s="96" t="e">
        <f>Odessa!S128+MAX(145,('Kiev, Cherkassy'!S$2*вспомогат!$J$10))</f>
        <v>#VALUE!</v>
      </c>
      <c r="T128" s="96" t="e">
        <f>Odessa!T128+MAX(145,('Kiev, Cherkassy'!T$2*вспомогат!$J$10))</f>
        <v>#VALUE!</v>
      </c>
      <c r="U128" s="96" t="e">
        <f>Odessa!U128+MAX(145,('Kiev, Cherkassy'!U$2*вспомогат!$J$10))</f>
        <v>#VALUE!</v>
      </c>
      <c r="V128" s="96" t="e">
        <f>Odessa!V128+MAX(145,('Kiev, Cherkassy'!V$2*вспомогат!$J$10))</f>
        <v>#VALUE!</v>
      </c>
      <c r="W128" s="96" t="e">
        <f>Odessa!W128+MAX(145,('Kiev, Cherkassy'!W$2*вспомогат!$J$10))</f>
        <v>#VALUE!</v>
      </c>
      <c r="X128" s="96" t="e">
        <f>Odessa!X128+MAX(145,('Kiev, Cherkassy'!X$2*вспомогат!$J$10))</f>
        <v>#VALUE!</v>
      </c>
      <c r="Y128" s="96" t="e">
        <f>Odessa!Y128+MAX(145,('Kiev, Cherkassy'!Y$2*вспомогат!$J$10))</f>
        <v>#VALUE!</v>
      </c>
      <c r="Z128" s="96" t="e">
        <f>Odessa!Z128+MAX(145,('Kiev, Cherkassy'!Z$2*вспомогат!$J$10))</f>
        <v>#VALUE!</v>
      </c>
    </row>
    <row r="129" spans="2:26">
      <c r="B129" s="121" t="s">
        <v>256</v>
      </c>
      <c r="C129" s="121" t="s">
        <v>22</v>
      </c>
      <c r="D129" s="89" t="s">
        <v>230</v>
      </c>
      <c r="E129" s="2"/>
      <c r="F129" s="2"/>
      <c r="G129" s="96" t="e">
        <f>Odessa!G129+MAX(145,('Kiev, Cherkassy'!G$2*вспомогат!$J$10))</f>
        <v>#VALUE!</v>
      </c>
      <c r="H129" s="96" t="e">
        <f>Odessa!H129+MAX(145,('Kiev, Cherkassy'!H$2*вспомогат!$J$10))</f>
        <v>#VALUE!</v>
      </c>
      <c r="I129" s="96" t="e">
        <f>Odessa!I129+MAX(145,('Kiev, Cherkassy'!I$2*вспомогат!$J$10))</f>
        <v>#VALUE!</v>
      </c>
      <c r="J129" s="96" t="e">
        <f>Odessa!J129+MAX(145,('Kiev, Cherkassy'!J$2*вспомогат!$J$10))</f>
        <v>#VALUE!</v>
      </c>
      <c r="K129" s="96" t="e">
        <f>Odessa!K129+MAX(145,('Kiev, Cherkassy'!K$2*вспомогат!$J$10))</f>
        <v>#VALUE!</v>
      </c>
      <c r="L129" s="96" t="e">
        <f>Odessa!L129+MAX(145,('Kiev, Cherkassy'!L$2*вспомогат!$J$10))</f>
        <v>#VALUE!</v>
      </c>
      <c r="M129" s="96" t="e">
        <f>Odessa!M129+MAX(145,('Kiev, Cherkassy'!M$2*вспомогат!$J$10))</f>
        <v>#VALUE!</v>
      </c>
      <c r="N129" s="96" t="e">
        <f>Odessa!N129+MAX(145,('Kiev, Cherkassy'!N$2*вспомогат!$J$10))</f>
        <v>#VALUE!</v>
      </c>
      <c r="O129" s="96" t="e">
        <f>Odessa!O129+MAX(145,('Kiev, Cherkassy'!O$2*вспомогат!$J$10))</f>
        <v>#VALUE!</v>
      </c>
      <c r="P129" s="96" t="e">
        <f>Odessa!P129+MAX(145,('Kiev, Cherkassy'!P$2*вспомогат!$J$10))</f>
        <v>#VALUE!</v>
      </c>
      <c r="Q129" s="96" t="e">
        <f>Odessa!Q129+MAX(145,('Kiev, Cherkassy'!Q$2*вспомогат!$J$10))</f>
        <v>#VALUE!</v>
      </c>
      <c r="R129" s="96" t="e">
        <f>Odessa!R129+MAX(145,('Kiev, Cherkassy'!R$2*вспомогат!$J$10))</f>
        <v>#VALUE!</v>
      </c>
      <c r="S129" s="96" t="e">
        <f>Odessa!S129+MAX(145,('Kiev, Cherkassy'!S$2*вспомогат!$J$10))</f>
        <v>#VALUE!</v>
      </c>
      <c r="T129" s="96" t="e">
        <f>Odessa!T129+MAX(145,('Kiev, Cherkassy'!T$2*вспомогат!$J$10))</f>
        <v>#VALUE!</v>
      </c>
      <c r="U129" s="96" t="e">
        <f>Odessa!U129+MAX(145,('Kiev, Cherkassy'!U$2*вспомогат!$J$10))</f>
        <v>#VALUE!</v>
      </c>
      <c r="V129" s="96" t="e">
        <f>Odessa!V129+MAX(145,('Kiev, Cherkassy'!V$2*вспомогат!$J$10))</f>
        <v>#VALUE!</v>
      </c>
      <c r="W129" s="96" t="e">
        <f>Odessa!W129+MAX(145,('Kiev, Cherkassy'!W$2*вспомогат!$J$10))</f>
        <v>#VALUE!</v>
      </c>
      <c r="X129" s="96" t="e">
        <f>Odessa!X129+MAX(145,('Kiev, Cherkassy'!X$2*вспомогат!$J$10))</f>
        <v>#VALUE!</v>
      </c>
      <c r="Y129" s="96" t="e">
        <f>Odessa!Y129+MAX(145,('Kiev, Cherkassy'!Y$2*вспомогат!$J$10))</f>
        <v>#VALUE!</v>
      </c>
      <c r="Z129" s="96" t="e">
        <f>Odessa!Z129+MAX(145,('Kiev, Cherkassy'!Z$2*вспомогат!$J$10))</f>
        <v>#VALUE!</v>
      </c>
    </row>
    <row r="130" spans="2:26">
      <c r="B130" s="121" t="s">
        <v>275</v>
      </c>
      <c r="C130" s="121" t="s">
        <v>197</v>
      </c>
      <c r="D130" s="89" t="s">
        <v>230</v>
      </c>
      <c r="E130" s="2"/>
      <c r="F130" s="2"/>
      <c r="G130" s="96" t="e">
        <f>Odessa!G130+MAX(145,('Kiev, Cherkassy'!G$2*вспомогат!$J$10))</f>
        <v>#VALUE!</v>
      </c>
      <c r="H130" s="96" t="e">
        <f>Odessa!H130+MAX(145,('Kiev, Cherkassy'!H$2*вспомогат!$J$10))</f>
        <v>#VALUE!</v>
      </c>
      <c r="I130" s="96" t="e">
        <f>Odessa!I130+MAX(145,('Kiev, Cherkassy'!I$2*вспомогат!$J$10))</f>
        <v>#VALUE!</v>
      </c>
      <c r="J130" s="96" t="e">
        <f>Odessa!J130+MAX(145,('Kiev, Cherkassy'!J$2*вспомогат!$J$10))</f>
        <v>#VALUE!</v>
      </c>
      <c r="K130" s="96" t="e">
        <f>Odessa!K130+MAX(145,('Kiev, Cherkassy'!K$2*вспомогат!$J$10))</f>
        <v>#VALUE!</v>
      </c>
      <c r="L130" s="96" t="e">
        <f>Odessa!L130+MAX(145,('Kiev, Cherkassy'!L$2*вспомогат!$J$10))</f>
        <v>#VALUE!</v>
      </c>
      <c r="M130" s="96" t="e">
        <f>Odessa!M130+MAX(145,('Kiev, Cherkassy'!M$2*вспомогат!$J$10))</f>
        <v>#VALUE!</v>
      </c>
      <c r="N130" s="96" t="e">
        <f>Odessa!N130+MAX(145,('Kiev, Cherkassy'!N$2*вспомогат!$J$10))</f>
        <v>#VALUE!</v>
      </c>
      <c r="O130" s="96" t="e">
        <f>Odessa!O130+MAX(145,('Kiev, Cherkassy'!O$2*вспомогат!$J$10))</f>
        <v>#VALUE!</v>
      </c>
      <c r="P130" s="96" t="e">
        <f>Odessa!P130+MAX(145,('Kiev, Cherkassy'!P$2*вспомогат!$J$10))</f>
        <v>#VALUE!</v>
      </c>
      <c r="Q130" s="96" t="e">
        <f>Odessa!Q130+MAX(145,('Kiev, Cherkassy'!Q$2*вспомогат!$J$10))</f>
        <v>#VALUE!</v>
      </c>
      <c r="R130" s="96" t="e">
        <f>Odessa!R130+MAX(145,('Kiev, Cherkassy'!R$2*вспомогат!$J$10))</f>
        <v>#VALUE!</v>
      </c>
      <c r="S130" s="96" t="e">
        <f>Odessa!S130+MAX(145,('Kiev, Cherkassy'!S$2*вспомогат!$J$10))</f>
        <v>#VALUE!</v>
      </c>
      <c r="T130" s="96" t="e">
        <f>Odessa!T130+MAX(145,('Kiev, Cherkassy'!T$2*вспомогат!$J$10))</f>
        <v>#VALUE!</v>
      </c>
      <c r="U130" s="96" t="e">
        <f>Odessa!U130+MAX(145,('Kiev, Cherkassy'!U$2*вспомогат!$J$10))</f>
        <v>#VALUE!</v>
      </c>
      <c r="V130" s="96" t="e">
        <f>Odessa!V130+MAX(145,('Kiev, Cherkassy'!V$2*вспомогат!$J$10))</f>
        <v>#VALUE!</v>
      </c>
      <c r="W130" s="96" t="e">
        <f>Odessa!W130+MAX(145,('Kiev, Cherkassy'!W$2*вспомогат!$J$10))</f>
        <v>#VALUE!</v>
      </c>
      <c r="X130" s="96" t="e">
        <f>Odessa!X130+MAX(145,('Kiev, Cherkassy'!X$2*вспомогат!$J$10))</f>
        <v>#VALUE!</v>
      </c>
      <c r="Y130" s="96" t="e">
        <f>Odessa!Y130+MAX(145,('Kiev, Cherkassy'!Y$2*вспомогат!$J$10))</f>
        <v>#VALUE!</v>
      </c>
      <c r="Z130" s="96" t="e">
        <f>Odessa!Z130+MAX(145,('Kiev, Cherkassy'!Z$2*вспомогат!$J$10))</f>
        <v>#VALUE!</v>
      </c>
    </row>
    <row r="131" spans="2:26">
      <c r="B131" s="121" t="s">
        <v>276</v>
      </c>
      <c r="C131" s="121" t="s">
        <v>8</v>
      </c>
      <c r="D131" s="89" t="s">
        <v>230</v>
      </c>
      <c r="E131" s="2"/>
      <c r="F131" s="2"/>
      <c r="G131" s="96" t="e">
        <f>Odessa!G131+MAX(145,('Kiev, Cherkassy'!G$2*вспомогат!$J$10))</f>
        <v>#VALUE!</v>
      </c>
      <c r="H131" s="96" t="e">
        <f>Odessa!H131+MAX(145,('Kiev, Cherkassy'!H$2*вспомогат!$J$10))</f>
        <v>#VALUE!</v>
      </c>
      <c r="I131" s="96" t="e">
        <f>Odessa!I131+MAX(145,('Kiev, Cherkassy'!I$2*вспомогат!$J$10))</f>
        <v>#VALUE!</v>
      </c>
      <c r="J131" s="96" t="e">
        <f>Odessa!J131+MAX(145,('Kiev, Cherkassy'!J$2*вспомогат!$J$10))</f>
        <v>#VALUE!</v>
      </c>
      <c r="K131" s="96" t="e">
        <f>Odessa!K131+MAX(145,('Kiev, Cherkassy'!K$2*вспомогат!$J$10))</f>
        <v>#VALUE!</v>
      </c>
      <c r="L131" s="96" t="e">
        <f>Odessa!L131+MAX(145,('Kiev, Cherkassy'!L$2*вспомогат!$J$10))</f>
        <v>#VALUE!</v>
      </c>
      <c r="M131" s="96" t="e">
        <f>Odessa!M131+MAX(145,('Kiev, Cherkassy'!M$2*вспомогат!$J$10))</f>
        <v>#VALUE!</v>
      </c>
      <c r="N131" s="96" t="e">
        <f>Odessa!N131+MAX(145,('Kiev, Cherkassy'!N$2*вспомогат!$J$10))</f>
        <v>#VALUE!</v>
      </c>
      <c r="O131" s="96" t="e">
        <f>Odessa!O131+MAX(145,('Kiev, Cherkassy'!O$2*вспомогат!$J$10))</f>
        <v>#VALUE!</v>
      </c>
      <c r="P131" s="96" t="e">
        <f>Odessa!P131+MAX(145,('Kiev, Cherkassy'!P$2*вспомогат!$J$10))</f>
        <v>#VALUE!</v>
      </c>
      <c r="Q131" s="96" t="e">
        <f>Odessa!Q131+MAX(145,('Kiev, Cherkassy'!Q$2*вспомогат!$J$10))</f>
        <v>#VALUE!</v>
      </c>
      <c r="R131" s="96" t="e">
        <f>Odessa!R131+MAX(145,('Kiev, Cherkassy'!R$2*вспомогат!$J$10))</f>
        <v>#VALUE!</v>
      </c>
      <c r="S131" s="96" t="e">
        <f>Odessa!S131+MAX(145,('Kiev, Cherkassy'!S$2*вспомогат!$J$10))</f>
        <v>#VALUE!</v>
      </c>
      <c r="T131" s="96" t="e">
        <f>Odessa!T131+MAX(145,('Kiev, Cherkassy'!T$2*вспомогат!$J$10))</f>
        <v>#VALUE!</v>
      </c>
      <c r="U131" s="96" t="e">
        <f>Odessa!U131+MAX(145,('Kiev, Cherkassy'!U$2*вспомогат!$J$10))</f>
        <v>#VALUE!</v>
      </c>
      <c r="V131" s="96" t="e">
        <f>Odessa!V131+MAX(145,('Kiev, Cherkassy'!V$2*вспомогат!$J$10))</f>
        <v>#VALUE!</v>
      </c>
      <c r="W131" s="96" t="e">
        <f>Odessa!W131+MAX(145,('Kiev, Cherkassy'!W$2*вспомогат!$J$10))</f>
        <v>#VALUE!</v>
      </c>
      <c r="X131" s="96" t="e">
        <f>Odessa!X131+MAX(145,('Kiev, Cherkassy'!X$2*вспомогат!$J$10))</f>
        <v>#VALUE!</v>
      </c>
      <c r="Y131" s="96" t="e">
        <f>Odessa!Y131+MAX(145,('Kiev, Cherkassy'!Y$2*вспомогат!$J$10))</f>
        <v>#VALUE!</v>
      </c>
      <c r="Z131" s="96" t="e">
        <f>Odessa!Z131+MAX(145,('Kiev, Cherkassy'!Z$2*вспомогат!$J$10))</f>
        <v>#VALUE!</v>
      </c>
    </row>
    <row r="132" spans="2:26">
      <c r="B132" s="121" t="s">
        <v>277</v>
      </c>
      <c r="C132" s="121" t="s">
        <v>197</v>
      </c>
      <c r="D132" s="89" t="s">
        <v>230</v>
      </c>
      <c r="E132" s="2"/>
      <c r="F132" s="2"/>
      <c r="G132" s="96" t="e">
        <f>Odessa!G132+MAX(145,('Kiev, Cherkassy'!G$2*вспомогат!$J$10))</f>
        <v>#VALUE!</v>
      </c>
      <c r="H132" s="96" t="e">
        <f>Odessa!H132+MAX(145,('Kiev, Cherkassy'!H$2*вспомогат!$J$10))</f>
        <v>#VALUE!</v>
      </c>
      <c r="I132" s="96" t="e">
        <f>Odessa!I132+MAX(145,('Kiev, Cherkassy'!I$2*вспомогат!$J$10))</f>
        <v>#VALUE!</v>
      </c>
      <c r="J132" s="96" t="e">
        <f>Odessa!J132+MAX(145,('Kiev, Cherkassy'!J$2*вспомогат!$J$10))</f>
        <v>#VALUE!</v>
      </c>
      <c r="K132" s="96" t="e">
        <f>Odessa!K132+MAX(145,('Kiev, Cherkassy'!K$2*вспомогат!$J$10))</f>
        <v>#VALUE!</v>
      </c>
      <c r="L132" s="96" t="e">
        <f>Odessa!L132+MAX(145,('Kiev, Cherkassy'!L$2*вспомогат!$J$10))</f>
        <v>#VALUE!</v>
      </c>
      <c r="M132" s="96" t="e">
        <f>Odessa!M132+MAX(145,('Kiev, Cherkassy'!M$2*вспомогат!$J$10))</f>
        <v>#VALUE!</v>
      </c>
      <c r="N132" s="96" t="e">
        <f>Odessa!N132+MAX(145,('Kiev, Cherkassy'!N$2*вспомогат!$J$10))</f>
        <v>#VALUE!</v>
      </c>
      <c r="O132" s="96" t="e">
        <f>Odessa!O132+MAX(145,('Kiev, Cherkassy'!O$2*вспомогат!$J$10))</f>
        <v>#VALUE!</v>
      </c>
      <c r="P132" s="96" t="e">
        <f>Odessa!P132+MAX(145,('Kiev, Cherkassy'!P$2*вспомогат!$J$10))</f>
        <v>#VALUE!</v>
      </c>
      <c r="Q132" s="96" t="e">
        <f>Odessa!Q132+MAX(145,('Kiev, Cherkassy'!Q$2*вспомогат!$J$10))</f>
        <v>#VALUE!</v>
      </c>
      <c r="R132" s="96" t="e">
        <f>Odessa!R132+MAX(145,('Kiev, Cherkassy'!R$2*вспомогат!$J$10))</f>
        <v>#VALUE!</v>
      </c>
      <c r="S132" s="96" t="e">
        <f>Odessa!S132+MAX(145,('Kiev, Cherkassy'!S$2*вспомогат!$J$10))</f>
        <v>#VALUE!</v>
      </c>
      <c r="T132" s="96" t="e">
        <f>Odessa!T132+MAX(145,('Kiev, Cherkassy'!T$2*вспомогат!$J$10))</f>
        <v>#VALUE!</v>
      </c>
      <c r="U132" s="96" t="e">
        <f>Odessa!U132+MAX(145,('Kiev, Cherkassy'!U$2*вспомогат!$J$10))</f>
        <v>#VALUE!</v>
      </c>
      <c r="V132" s="96" t="e">
        <f>Odessa!V132+MAX(145,('Kiev, Cherkassy'!V$2*вспомогат!$J$10))</f>
        <v>#VALUE!</v>
      </c>
      <c r="W132" s="96" t="e">
        <f>Odessa!W132+MAX(145,('Kiev, Cherkassy'!W$2*вспомогат!$J$10))</f>
        <v>#VALUE!</v>
      </c>
      <c r="X132" s="96" t="e">
        <f>Odessa!X132+MAX(145,('Kiev, Cherkassy'!X$2*вспомогат!$J$10))</f>
        <v>#VALUE!</v>
      </c>
      <c r="Y132" s="96" t="e">
        <f>Odessa!Y132+MAX(145,('Kiev, Cherkassy'!Y$2*вспомогат!$J$10))</f>
        <v>#VALUE!</v>
      </c>
      <c r="Z132" s="96" t="e">
        <f>Odessa!Z132+MAX(145,('Kiev, Cherkassy'!Z$2*вспомогат!$J$10))</f>
        <v>#VALUE!</v>
      </c>
    </row>
    <row r="133" spans="2:26">
      <c r="B133" s="121" t="s">
        <v>257</v>
      </c>
      <c r="C133" s="88" t="s">
        <v>103</v>
      </c>
      <c r="D133" s="89" t="s">
        <v>230</v>
      </c>
      <c r="E133" s="2"/>
      <c r="F133" s="2"/>
      <c r="G133" s="96" t="e">
        <f>Odessa!G133+MAX(145,('Kiev, Cherkassy'!G$2*вспомогат!$J$10))</f>
        <v>#VALUE!</v>
      </c>
      <c r="H133" s="96" t="e">
        <f>Odessa!H133+MAX(145,('Kiev, Cherkassy'!H$2*вспомогат!$J$10))</f>
        <v>#VALUE!</v>
      </c>
      <c r="I133" s="96" t="e">
        <f>Odessa!I133+MAX(145,('Kiev, Cherkassy'!I$2*вспомогат!$J$10))</f>
        <v>#VALUE!</v>
      </c>
      <c r="J133" s="96" t="e">
        <f>Odessa!J133+MAX(145,('Kiev, Cherkassy'!J$2*вспомогат!$J$10))</f>
        <v>#VALUE!</v>
      </c>
      <c r="K133" s="96" t="e">
        <f>Odessa!K133+MAX(145,('Kiev, Cherkassy'!K$2*вспомогат!$J$10))</f>
        <v>#VALUE!</v>
      </c>
      <c r="L133" s="96" t="e">
        <f>Odessa!L133+MAX(145,('Kiev, Cherkassy'!L$2*вспомогат!$J$10))</f>
        <v>#VALUE!</v>
      </c>
      <c r="M133" s="96" t="e">
        <f>Odessa!M133+MAX(145,('Kiev, Cherkassy'!M$2*вспомогат!$J$10))</f>
        <v>#VALUE!</v>
      </c>
      <c r="N133" s="96" t="e">
        <f>Odessa!N133+MAX(145,('Kiev, Cherkassy'!N$2*вспомогат!$J$10))</f>
        <v>#VALUE!</v>
      </c>
      <c r="O133" s="96" t="e">
        <f>Odessa!O133+MAX(145,('Kiev, Cherkassy'!O$2*вспомогат!$J$10))</f>
        <v>#VALUE!</v>
      </c>
      <c r="P133" s="96" t="e">
        <f>Odessa!P133+MAX(145,('Kiev, Cherkassy'!P$2*вспомогат!$J$10))</f>
        <v>#VALUE!</v>
      </c>
      <c r="Q133" s="96" t="e">
        <f>Odessa!Q133+MAX(145,('Kiev, Cherkassy'!Q$2*вспомогат!$J$10))</f>
        <v>#VALUE!</v>
      </c>
      <c r="R133" s="96" t="e">
        <f>Odessa!R133+MAX(145,('Kiev, Cherkassy'!R$2*вспомогат!$J$10))</f>
        <v>#VALUE!</v>
      </c>
      <c r="S133" s="96" t="e">
        <f>Odessa!S133+MAX(145,('Kiev, Cherkassy'!S$2*вспомогат!$J$10))</f>
        <v>#VALUE!</v>
      </c>
      <c r="T133" s="96" t="e">
        <f>Odessa!T133+MAX(145,('Kiev, Cherkassy'!T$2*вспомогат!$J$10))</f>
        <v>#VALUE!</v>
      </c>
      <c r="U133" s="96" t="e">
        <f>Odessa!U133+MAX(145,('Kiev, Cherkassy'!U$2*вспомогат!$J$10))</f>
        <v>#VALUE!</v>
      </c>
      <c r="V133" s="96" t="e">
        <f>Odessa!V133+MAX(145,('Kiev, Cherkassy'!V$2*вспомогат!$J$10))</f>
        <v>#VALUE!</v>
      </c>
      <c r="W133" s="96" t="e">
        <f>Odessa!W133+MAX(145,('Kiev, Cherkassy'!W$2*вспомогат!$J$10))</f>
        <v>#VALUE!</v>
      </c>
      <c r="X133" s="96" t="e">
        <f>Odessa!X133+MAX(145,('Kiev, Cherkassy'!X$2*вспомогат!$J$10))</f>
        <v>#VALUE!</v>
      </c>
      <c r="Y133" s="96" t="e">
        <f>Odessa!Y133+MAX(145,('Kiev, Cherkassy'!Y$2*вспомогат!$J$10))</f>
        <v>#VALUE!</v>
      </c>
      <c r="Z133" s="96" t="e">
        <f>Odessa!Z133+MAX(145,('Kiev, Cherkassy'!Z$2*вспомогат!$J$10))</f>
        <v>#VALUE!</v>
      </c>
    </row>
    <row r="134" spans="2:26">
      <c r="B134" s="121" t="s">
        <v>258</v>
      </c>
      <c r="C134" s="121" t="s">
        <v>22</v>
      </c>
      <c r="D134" s="89" t="s">
        <v>230</v>
      </c>
      <c r="E134" s="2"/>
      <c r="F134" s="2"/>
      <c r="G134" s="96" t="e">
        <f>Odessa!G134+MAX(145,('Kiev, Cherkassy'!G$2*вспомогат!$J$10))</f>
        <v>#VALUE!</v>
      </c>
      <c r="H134" s="96" t="e">
        <f>Odessa!H134+MAX(145,('Kiev, Cherkassy'!H$2*вспомогат!$J$10))</f>
        <v>#VALUE!</v>
      </c>
      <c r="I134" s="96" t="e">
        <f>Odessa!I134+MAX(145,('Kiev, Cherkassy'!I$2*вспомогат!$J$10))</f>
        <v>#VALUE!</v>
      </c>
      <c r="J134" s="96" t="e">
        <f>Odessa!J134+MAX(145,('Kiev, Cherkassy'!J$2*вспомогат!$J$10))</f>
        <v>#VALUE!</v>
      </c>
      <c r="K134" s="96" t="e">
        <f>Odessa!K134+MAX(145,('Kiev, Cherkassy'!K$2*вспомогат!$J$10))</f>
        <v>#VALUE!</v>
      </c>
      <c r="L134" s="96" t="e">
        <f>Odessa!L134+MAX(145,('Kiev, Cherkassy'!L$2*вспомогат!$J$10))</f>
        <v>#VALUE!</v>
      </c>
      <c r="M134" s="96" t="e">
        <f>Odessa!M134+MAX(145,('Kiev, Cherkassy'!M$2*вспомогат!$J$10))</f>
        <v>#VALUE!</v>
      </c>
      <c r="N134" s="96" t="e">
        <f>Odessa!N134+MAX(145,('Kiev, Cherkassy'!N$2*вспомогат!$J$10))</f>
        <v>#VALUE!</v>
      </c>
      <c r="O134" s="96" t="e">
        <f>Odessa!O134+MAX(145,('Kiev, Cherkassy'!O$2*вспомогат!$J$10))</f>
        <v>#VALUE!</v>
      </c>
      <c r="P134" s="96" t="e">
        <f>Odessa!P134+MAX(145,('Kiev, Cherkassy'!P$2*вспомогат!$J$10))</f>
        <v>#VALUE!</v>
      </c>
      <c r="Q134" s="96" t="e">
        <f>Odessa!Q134+MAX(145,('Kiev, Cherkassy'!Q$2*вспомогат!$J$10))</f>
        <v>#VALUE!</v>
      </c>
      <c r="R134" s="96" t="e">
        <f>Odessa!R134+MAX(145,('Kiev, Cherkassy'!R$2*вспомогат!$J$10))</f>
        <v>#VALUE!</v>
      </c>
      <c r="S134" s="96" t="e">
        <f>Odessa!S134+MAX(145,('Kiev, Cherkassy'!S$2*вспомогат!$J$10))</f>
        <v>#VALUE!</v>
      </c>
      <c r="T134" s="96" t="e">
        <f>Odessa!T134+MAX(145,('Kiev, Cherkassy'!T$2*вспомогат!$J$10))</f>
        <v>#VALUE!</v>
      </c>
      <c r="U134" s="96" t="e">
        <f>Odessa!U134+MAX(145,('Kiev, Cherkassy'!U$2*вспомогат!$J$10))</f>
        <v>#VALUE!</v>
      </c>
      <c r="V134" s="96" t="e">
        <f>Odessa!V134+MAX(145,('Kiev, Cherkassy'!V$2*вспомогат!$J$10))</f>
        <v>#VALUE!</v>
      </c>
      <c r="W134" s="96" t="e">
        <f>Odessa!W134+MAX(145,('Kiev, Cherkassy'!W$2*вспомогат!$J$10))</f>
        <v>#VALUE!</v>
      </c>
      <c r="X134" s="96" t="e">
        <f>Odessa!X134+MAX(145,('Kiev, Cherkassy'!X$2*вспомогат!$J$10))</f>
        <v>#VALUE!</v>
      </c>
      <c r="Y134" s="96" t="e">
        <f>Odessa!Y134+MAX(145,('Kiev, Cherkassy'!Y$2*вспомогат!$J$10))</f>
        <v>#VALUE!</v>
      </c>
      <c r="Z134" s="96" t="e">
        <f>Odessa!Z134+MAX(145,('Kiev, Cherkassy'!Z$2*вспомогат!$J$10))</f>
        <v>#VALUE!</v>
      </c>
    </row>
    <row r="135" spans="2:26">
      <c r="B135" s="121" t="s">
        <v>278</v>
      </c>
      <c r="C135" s="121" t="s">
        <v>197</v>
      </c>
      <c r="D135" s="89" t="s">
        <v>230</v>
      </c>
      <c r="E135" s="2"/>
      <c r="F135" s="2"/>
      <c r="G135" s="96" t="e">
        <f>Odessa!G135+MAX(145,('Kiev, Cherkassy'!G$2*вспомогат!$J$10))</f>
        <v>#VALUE!</v>
      </c>
      <c r="H135" s="96" t="e">
        <f>Odessa!H135+MAX(145,('Kiev, Cherkassy'!H$2*вспомогат!$J$10))</f>
        <v>#VALUE!</v>
      </c>
      <c r="I135" s="96" t="e">
        <f>Odessa!I135+MAX(145,('Kiev, Cherkassy'!I$2*вспомогат!$J$10))</f>
        <v>#VALUE!</v>
      </c>
      <c r="J135" s="96" t="e">
        <f>Odessa!J135+MAX(145,('Kiev, Cherkassy'!J$2*вспомогат!$J$10))</f>
        <v>#VALUE!</v>
      </c>
      <c r="K135" s="96" t="e">
        <f>Odessa!K135+MAX(145,('Kiev, Cherkassy'!K$2*вспомогат!$J$10))</f>
        <v>#VALUE!</v>
      </c>
      <c r="L135" s="96" t="e">
        <f>Odessa!L135+MAX(145,('Kiev, Cherkassy'!L$2*вспомогат!$J$10))</f>
        <v>#VALUE!</v>
      </c>
      <c r="M135" s="96" t="e">
        <f>Odessa!M135+MAX(145,('Kiev, Cherkassy'!M$2*вспомогат!$J$10))</f>
        <v>#VALUE!</v>
      </c>
      <c r="N135" s="96" t="e">
        <f>Odessa!N135+MAX(145,('Kiev, Cherkassy'!N$2*вспомогат!$J$10))</f>
        <v>#VALUE!</v>
      </c>
      <c r="O135" s="96" t="e">
        <f>Odessa!O135+MAX(145,('Kiev, Cherkassy'!O$2*вспомогат!$J$10))</f>
        <v>#VALUE!</v>
      </c>
      <c r="P135" s="96" t="e">
        <f>Odessa!P135+MAX(145,('Kiev, Cherkassy'!P$2*вспомогат!$J$10))</f>
        <v>#VALUE!</v>
      </c>
      <c r="Q135" s="96" t="e">
        <f>Odessa!Q135+MAX(145,('Kiev, Cherkassy'!Q$2*вспомогат!$J$10))</f>
        <v>#VALUE!</v>
      </c>
      <c r="R135" s="96" t="e">
        <f>Odessa!R135+MAX(145,('Kiev, Cherkassy'!R$2*вспомогат!$J$10))</f>
        <v>#VALUE!</v>
      </c>
      <c r="S135" s="96" t="e">
        <f>Odessa!S135+MAX(145,('Kiev, Cherkassy'!S$2*вспомогат!$J$10))</f>
        <v>#VALUE!</v>
      </c>
      <c r="T135" s="96" t="e">
        <f>Odessa!T135+MAX(145,('Kiev, Cherkassy'!T$2*вспомогат!$J$10))</f>
        <v>#VALUE!</v>
      </c>
      <c r="U135" s="96" t="e">
        <f>Odessa!U135+MAX(145,('Kiev, Cherkassy'!U$2*вспомогат!$J$10))</f>
        <v>#VALUE!</v>
      </c>
      <c r="V135" s="96" t="e">
        <f>Odessa!V135+MAX(145,('Kiev, Cherkassy'!V$2*вспомогат!$J$10))</f>
        <v>#VALUE!</v>
      </c>
      <c r="W135" s="96" t="e">
        <f>Odessa!W135+MAX(145,('Kiev, Cherkassy'!W$2*вспомогат!$J$10))</f>
        <v>#VALUE!</v>
      </c>
      <c r="X135" s="96" t="e">
        <f>Odessa!X135+MAX(145,('Kiev, Cherkassy'!X$2*вспомогат!$J$10))</f>
        <v>#VALUE!</v>
      </c>
      <c r="Y135" s="96" t="e">
        <f>Odessa!Y135+MAX(145,('Kiev, Cherkassy'!Y$2*вспомогат!$J$10))</f>
        <v>#VALUE!</v>
      </c>
      <c r="Z135" s="96" t="e">
        <f>Odessa!Z135+MAX(145,('Kiev, Cherkassy'!Z$2*вспомогат!$J$10))</f>
        <v>#VALUE!</v>
      </c>
    </row>
    <row r="136" spans="2:26">
      <c r="B136" s="121" t="s">
        <v>259</v>
      </c>
      <c r="C136" s="88" t="s">
        <v>103</v>
      </c>
      <c r="D136" s="89" t="s">
        <v>13</v>
      </c>
      <c r="E136" s="2"/>
      <c r="F136" s="2"/>
      <c r="G136" s="96">
        <f>Odessa!G136+MAX(145,('Kiev, Cherkassy'!G$2*вспомогат!$J$10))</f>
        <v>332.5090909090909</v>
      </c>
      <c r="H136" s="96">
        <f>Odessa!H136+MAX(145,('Kiev, Cherkassy'!H$2*вспомогат!$J$10))</f>
        <v>477.0181818181818</v>
      </c>
      <c r="I136" s="96">
        <f>Odessa!I136+MAX(145,('Kiev, Cherkassy'!I$2*вспомогат!$J$10))</f>
        <v>621.5272727272727</v>
      </c>
      <c r="J136" s="96">
        <f>Odessa!J136+MAX(145,('Kiev, Cherkassy'!J$2*вспомогат!$J$10))</f>
        <v>766.0363636363636</v>
      </c>
      <c r="K136" s="96">
        <f>Odessa!K136+MAX(145,('Kiev, Cherkassy'!K$2*вспомогат!$J$10))</f>
        <v>860.5454545454545</v>
      </c>
      <c r="L136" s="96">
        <f>Odessa!L136+MAX(145,('Kiev, Cherkassy'!L$2*вспомогат!$J$10))</f>
        <v>1005.0545454545454</v>
      </c>
      <c r="M136" s="96">
        <f>Odessa!M136+MAX(145,('Kiev, Cherkassy'!M$2*вспомогат!$J$10))</f>
        <v>1149.5636363636363</v>
      </c>
      <c r="N136" s="96">
        <f>Odessa!N136+MAX(145,('Kiev, Cherkassy'!N$2*вспомогат!$J$10))</f>
        <v>1294.0727272727272</v>
      </c>
      <c r="O136" s="96">
        <f>Odessa!O136+MAX(145,('Kiev, Cherkassy'!O$2*вспомогат!$J$10))</f>
        <v>1438.5818181818181</v>
      </c>
      <c r="P136" s="96">
        <f>Odessa!P136+MAX(145,('Kiev, Cherkassy'!P$2*вспомогат!$J$10))</f>
        <v>1583.090909090909</v>
      </c>
      <c r="Q136" s="96">
        <f>Odessa!Q136+MAX(145,('Kiev, Cherkassy'!Q$2*вспомогат!$J$10))</f>
        <v>1677.6</v>
      </c>
      <c r="R136" s="96">
        <f>Odessa!R136+MAX(145,('Kiev, Cherkassy'!R$2*вспомогат!$J$10))</f>
        <v>1833.1090909090908</v>
      </c>
      <c r="S136" s="96">
        <f>Odessa!S136+MAX(145,('Kiev, Cherkassy'!S$2*вспомогат!$J$10))</f>
        <v>1990.6181818181817</v>
      </c>
      <c r="T136" s="96">
        <f>Odessa!T136+MAX(145,('Kiev, Cherkassy'!T$2*вспомогат!$J$10))</f>
        <v>2148.1272727272726</v>
      </c>
      <c r="U136" s="96">
        <f>Odessa!U136+MAX(145,('Kiev, Cherkassy'!U$2*вспомогат!$J$10))</f>
        <v>2305.6363636363635</v>
      </c>
      <c r="V136" s="96">
        <f>Odessa!V136+MAX(145,('Kiev, Cherkassy'!V$2*вспомогат!$J$10))</f>
        <v>2463.1454545454544</v>
      </c>
      <c r="W136" s="96">
        <f>Odessa!W136+MAX(145,('Kiev, Cherkassy'!W$2*вспомогат!$J$10))</f>
        <v>2620.6545454545453</v>
      </c>
      <c r="X136" s="96">
        <f>Odessa!X136+MAX(145,('Kiev, Cherkassy'!X$2*вспомогат!$J$10))</f>
        <v>2778.1636363636362</v>
      </c>
      <c r="Y136" s="96">
        <f>Odessa!Y136+MAX(145,('Kiev, Cherkassy'!Y$2*вспомогат!$J$10))</f>
        <v>2935.6727272727271</v>
      </c>
      <c r="Z136" s="96">
        <f>Odessa!Z136+MAX(145,('Kiev, Cherkassy'!Z$2*вспомогат!$J$10))</f>
        <v>3093.181818181818</v>
      </c>
    </row>
    <row r="137" spans="2:26">
      <c r="B137" s="121" t="s">
        <v>260</v>
      </c>
      <c r="C137" s="121" t="s">
        <v>22</v>
      </c>
      <c r="D137" s="89" t="s">
        <v>230</v>
      </c>
      <c r="E137" s="2"/>
      <c r="F137" s="2"/>
      <c r="G137" s="96" t="e">
        <f>Odessa!G137+MAX(145,('Kiev, Cherkassy'!G$2*вспомогат!$J$10))</f>
        <v>#VALUE!</v>
      </c>
      <c r="H137" s="96" t="e">
        <f>Odessa!H137+MAX(145,('Kiev, Cherkassy'!H$2*вспомогат!$J$10))</f>
        <v>#VALUE!</v>
      </c>
      <c r="I137" s="96" t="e">
        <f>Odessa!I137+MAX(145,('Kiev, Cherkassy'!I$2*вспомогат!$J$10))</f>
        <v>#VALUE!</v>
      </c>
      <c r="J137" s="96" t="e">
        <f>Odessa!J137+MAX(145,('Kiev, Cherkassy'!J$2*вспомогат!$J$10))</f>
        <v>#VALUE!</v>
      </c>
      <c r="K137" s="96" t="e">
        <f>Odessa!K137+MAX(145,('Kiev, Cherkassy'!K$2*вспомогат!$J$10))</f>
        <v>#VALUE!</v>
      </c>
      <c r="L137" s="96" t="e">
        <f>Odessa!L137+MAX(145,('Kiev, Cherkassy'!L$2*вспомогат!$J$10))</f>
        <v>#VALUE!</v>
      </c>
      <c r="M137" s="96" t="e">
        <f>Odessa!M137+MAX(145,('Kiev, Cherkassy'!M$2*вспомогат!$J$10))</f>
        <v>#VALUE!</v>
      </c>
      <c r="N137" s="96" t="e">
        <f>Odessa!N137+MAX(145,('Kiev, Cherkassy'!N$2*вспомогат!$J$10))</f>
        <v>#VALUE!</v>
      </c>
      <c r="O137" s="96" t="e">
        <f>Odessa!O137+MAX(145,('Kiev, Cherkassy'!O$2*вспомогат!$J$10))</f>
        <v>#VALUE!</v>
      </c>
      <c r="P137" s="96" t="e">
        <f>Odessa!P137+MAX(145,('Kiev, Cherkassy'!P$2*вспомогат!$J$10))</f>
        <v>#VALUE!</v>
      </c>
      <c r="Q137" s="96" t="e">
        <f>Odessa!Q137+MAX(145,('Kiev, Cherkassy'!Q$2*вспомогат!$J$10))</f>
        <v>#VALUE!</v>
      </c>
      <c r="R137" s="96" t="e">
        <f>Odessa!R137+MAX(145,('Kiev, Cherkassy'!R$2*вспомогат!$J$10))</f>
        <v>#VALUE!</v>
      </c>
      <c r="S137" s="96" t="e">
        <f>Odessa!S137+MAX(145,('Kiev, Cherkassy'!S$2*вспомогат!$J$10))</f>
        <v>#VALUE!</v>
      </c>
      <c r="T137" s="96" t="e">
        <f>Odessa!T137+MAX(145,('Kiev, Cherkassy'!T$2*вспомогат!$J$10))</f>
        <v>#VALUE!</v>
      </c>
      <c r="U137" s="96" t="e">
        <f>Odessa!U137+MAX(145,('Kiev, Cherkassy'!U$2*вспомогат!$J$10))</f>
        <v>#VALUE!</v>
      </c>
      <c r="V137" s="96" t="e">
        <f>Odessa!V137+MAX(145,('Kiev, Cherkassy'!V$2*вспомогат!$J$10))</f>
        <v>#VALUE!</v>
      </c>
      <c r="W137" s="96" t="e">
        <f>Odessa!W137+MAX(145,('Kiev, Cherkassy'!W$2*вспомогат!$J$10))</f>
        <v>#VALUE!</v>
      </c>
      <c r="X137" s="96" t="e">
        <f>Odessa!X137+MAX(145,('Kiev, Cherkassy'!X$2*вспомогат!$J$10))</f>
        <v>#VALUE!</v>
      </c>
      <c r="Y137" s="96" t="e">
        <f>Odessa!Y137+MAX(145,('Kiev, Cherkassy'!Y$2*вспомогат!$J$10))</f>
        <v>#VALUE!</v>
      </c>
      <c r="Z137" s="96" t="e">
        <f>Odessa!Z137+MAX(145,('Kiev, Cherkassy'!Z$2*вспомогат!$J$10))</f>
        <v>#VALUE!</v>
      </c>
    </row>
    <row r="138" spans="2:26">
      <c r="B138" s="2" t="s">
        <v>279</v>
      </c>
      <c r="C138" s="121" t="s">
        <v>280</v>
      </c>
      <c r="D138" s="89" t="s">
        <v>230</v>
      </c>
      <c r="E138" s="2"/>
      <c r="F138" s="2"/>
      <c r="G138" s="96" t="e">
        <f>Odessa!G138+MAX(145,('Kiev, Cherkassy'!G$2*вспомогат!$J$10))</f>
        <v>#VALUE!</v>
      </c>
      <c r="H138" s="96" t="e">
        <f>Odessa!H138+MAX(145,('Kiev, Cherkassy'!H$2*вспомогат!$J$10))</f>
        <v>#VALUE!</v>
      </c>
      <c r="I138" s="96" t="e">
        <f>Odessa!I138+MAX(145,('Kiev, Cherkassy'!I$2*вспомогат!$J$10))</f>
        <v>#VALUE!</v>
      </c>
      <c r="J138" s="96" t="e">
        <f>Odessa!J138+MAX(145,('Kiev, Cherkassy'!J$2*вспомогат!$J$10))</f>
        <v>#VALUE!</v>
      </c>
      <c r="K138" s="96" t="e">
        <f>Odessa!K138+MAX(145,('Kiev, Cherkassy'!K$2*вспомогат!$J$10))</f>
        <v>#VALUE!</v>
      </c>
      <c r="L138" s="96" t="e">
        <f>Odessa!L138+MAX(145,('Kiev, Cherkassy'!L$2*вспомогат!$J$10))</f>
        <v>#VALUE!</v>
      </c>
      <c r="M138" s="96" t="e">
        <f>Odessa!M138+MAX(145,('Kiev, Cherkassy'!M$2*вспомогат!$J$10))</f>
        <v>#VALUE!</v>
      </c>
      <c r="N138" s="96" t="e">
        <f>Odessa!N138+MAX(145,('Kiev, Cherkassy'!N$2*вспомогат!$J$10))</f>
        <v>#VALUE!</v>
      </c>
      <c r="O138" s="96" t="e">
        <f>Odessa!O138+MAX(145,('Kiev, Cherkassy'!O$2*вспомогат!$J$10))</f>
        <v>#VALUE!</v>
      </c>
      <c r="P138" s="96" t="e">
        <f>Odessa!P138+MAX(145,('Kiev, Cherkassy'!P$2*вспомогат!$J$10))</f>
        <v>#VALUE!</v>
      </c>
      <c r="Q138" s="96" t="e">
        <f>Odessa!Q138+MAX(145,('Kiev, Cherkassy'!Q$2*вспомогат!$J$10))</f>
        <v>#VALUE!</v>
      </c>
      <c r="R138" s="96" t="e">
        <f>Odessa!R138+MAX(145,('Kiev, Cherkassy'!R$2*вспомогат!$J$10))</f>
        <v>#VALUE!</v>
      </c>
      <c r="S138" s="96" t="e">
        <f>Odessa!S138+MAX(145,('Kiev, Cherkassy'!S$2*вспомогат!$J$10))</f>
        <v>#VALUE!</v>
      </c>
      <c r="T138" s="96" t="e">
        <f>Odessa!T138+MAX(145,('Kiev, Cherkassy'!T$2*вспомогат!$J$10))</f>
        <v>#VALUE!</v>
      </c>
      <c r="U138" s="96" t="e">
        <f>Odessa!U138+MAX(145,('Kiev, Cherkassy'!U$2*вспомогат!$J$10))</f>
        <v>#VALUE!</v>
      </c>
      <c r="V138" s="96" t="e">
        <f>Odessa!V138+MAX(145,('Kiev, Cherkassy'!V$2*вспомогат!$J$10))</f>
        <v>#VALUE!</v>
      </c>
      <c r="W138" s="96" t="e">
        <f>Odessa!W138+MAX(145,('Kiev, Cherkassy'!W$2*вспомогат!$J$10))</f>
        <v>#VALUE!</v>
      </c>
      <c r="X138" s="96" t="e">
        <f>Odessa!X138+MAX(145,('Kiev, Cherkassy'!X$2*вспомогат!$J$10))</f>
        <v>#VALUE!</v>
      </c>
      <c r="Y138" s="96" t="e">
        <f>Odessa!Y138+MAX(145,('Kiev, Cherkassy'!Y$2*вспомогат!$J$10))</f>
        <v>#VALUE!</v>
      </c>
      <c r="Z138" s="96" t="e">
        <f>Odessa!Z138+MAX(145,('Kiev, Cherkassy'!Z$2*вспомогат!$J$10))</f>
        <v>#VALUE!</v>
      </c>
    </row>
    <row r="139" spans="2:26">
      <c r="B139" s="12" t="s">
        <v>21</v>
      </c>
      <c r="C139" s="121" t="s">
        <v>22</v>
      </c>
      <c r="D139" s="15" t="s">
        <v>9</v>
      </c>
      <c r="E139" s="2"/>
      <c r="F139" s="2"/>
      <c r="G139" s="96">
        <f>Odessa!G139+MAX(145,('Kiev, Cherkassy'!G$2*вспомогат!$J$10))</f>
        <v>444.6</v>
      </c>
      <c r="H139" s="96">
        <f>Odessa!H139+MAX(145,('Kiev, Cherkassy'!H$2*вспомогат!$J$10))</f>
        <v>701.2</v>
      </c>
      <c r="I139" s="96">
        <f>Odessa!I139+MAX(145,('Kiev, Cherkassy'!I$2*вспомогат!$J$10))</f>
        <v>957.8</v>
      </c>
      <c r="J139" s="96">
        <f>Odessa!J139+MAX(145,('Kiev, Cherkassy'!J$2*вспомогат!$J$10))</f>
        <v>1214.4000000000001</v>
      </c>
      <c r="K139" s="96">
        <f>Odessa!K139+MAX(145,('Kiev, Cherkassy'!K$2*вспомогат!$J$10))</f>
        <v>1421</v>
      </c>
      <c r="L139" s="96">
        <f>Odessa!L139+MAX(145,('Kiev, Cherkassy'!L$2*вспомогат!$J$10))</f>
        <v>1677.6</v>
      </c>
      <c r="M139" s="96">
        <f>Odessa!M139+MAX(145,('Kiev, Cherkassy'!M$2*вспомогат!$J$10))</f>
        <v>1934.1999999999998</v>
      </c>
      <c r="N139" s="96">
        <f>Odessa!N139+MAX(145,('Kiev, Cherkassy'!N$2*вспомогат!$J$10))</f>
        <v>2190.8000000000002</v>
      </c>
      <c r="O139" s="96">
        <f>Odessa!O139+MAX(145,('Kiev, Cherkassy'!O$2*вспомогат!$J$10))</f>
        <v>2447.4</v>
      </c>
      <c r="P139" s="96">
        <f>Odessa!P139+MAX(145,('Kiev, Cherkassy'!P$2*вспомогат!$J$10))</f>
        <v>2704</v>
      </c>
      <c r="Q139" s="96">
        <f>Odessa!Q139+MAX(145,('Kiev, Cherkassy'!Q$2*вспомогат!$J$10))</f>
        <v>2910.6</v>
      </c>
      <c r="R139" s="96">
        <f>Odessa!R139+MAX(145,('Kiev, Cherkassy'!R$2*вспомогат!$J$10))</f>
        <v>3178.2</v>
      </c>
      <c r="S139" s="96">
        <f>Odessa!S139+MAX(145,('Kiev, Cherkassy'!S$2*вспомогат!$J$10))</f>
        <v>3447.8</v>
      </c>
      <c r="T139" s="96">
        <f>Odessa!T139+MAX(145,('Kiev, Cherkassy'!T$2*вспомогат!$J$10))</f>
        <v>3717.3999999999996</v>
      </c>
      <c r="U139" s="96">
        <f>Odessa!U139+MAX(145,('Kiev, Cherkassy'!U$2*вспомогат!$J$10))</f>
        <v>3987</v>
      </c>
      <c r="V139" s="96">
        <f>Odessa!V139+MAX(145,('Kiev, Cherkassy'!V$2*вспомогат!$J$10))</f>
        <v>4256.6000000000004</v>
      </c>
      <c r="W139" s="96">
        <f>Odessa!W139+MAX(145,('Kiev, Cherkassy'!W$2*вспомогат!$J$10))</f>
        <v>4526.2</v>
      </c>
      <c r="X139" s="96">
        <f>Odessa!X139+MAX(145,('Kiev, Cherkassy'!X$2*вспомогат!$J$10))</f>
        <v>4795.8</v>
      </c>
      <c r="Y139" s="96">
        <f>Odessa!Y139+MAX(145,('Kiev, Cherkassy'!Y$2*вспомогат!$J$10))</f>
        <v>5065.3999999999996</v>
      </c>
      <c r="Z139" s="96">
        <f>Odessa!Z139+MAX(145,('Kiev, Cherkassy'!Z$2*вспомогат!$J$10))</f>
        <v>5335</v>
      </c>
    </row>
    <row r="140" spans="2:26">
      <c r="B140" s="121" t="s">
        <v>234</v>
      </c>
      <c r="C140" s="88" t="s">
        <v>75</v>
      </c>
      <c r="D140" s="89" t="s">
        <v>230</v>
      </c>
      <c r="E140" s="2"/>
      <c r="F140" s="2"/>
      <c r="G140" s="96" t="e">
        <f>Odessa!G140+MAX(145,('Kiev, Cherkassy'!G$2*вспомогат!$J$10))</f>
        <v>#VALUE!</v>
      </c>
      <c r="H140" s="96" t="e">
        <f>Odessa!H140+MAX(145,('Kiev, Cherkassy'!H$2*вспомогат!$J$10))</f>
        <v>#VALUE!</v>
      </c>
      <c r="I140" s="96" t="e">
        <f>Odessa!I140+MAX(145,('Kiev, Cherkassy'!I$2*вспомогат!$J$10))</f>
        <v>#VALUE!</v>
      </c>
      <c r="J140" s="96" t="e">
        <f>Odessa!J140+MAX(145,('Kiev, Cherkassy'!J$2*вспомогат!$J$10))</f>
        <v>#VALUE!</v>
      </c>
      <c r="K140" s="96" t="e">
        <f>Odessa!K140+MAX(145,('Kiev, Cherkassy'!K$2*вспомогат!$J$10))</f>
        <v>#VALUE!</v>
      </c>
      <c r="L140" s="96" t="e">
        <f>Odessa!L140+MAX(145,('Kiev, Cherkassy'!L$2*вспомогат!$J$10))</f>
        <v>#VALUE!</v>
      </c>
      <c r="M140" s="96" t="e">
        <f>Odessa!M140+MAX(145,('Kiev, Cherkassy'!M$2*вспомогат!$J$10))</f>
        <v>#VALUE!</v>
      </c>
      <c r="N140" s="96" t="e">
        <f>Odessa!N140+MAX(145,('Kiev, Cherkassy'!N$2*вспомогат!$J$10))</f>
        <v>#VALUE!</v>
      </c>
      <c r="O140" s="96" t="e">
        <f>Odessa!O140+MAX(145,('Kiev, Cherkassy'!O$2*вспомогат!$J$10))</f>
        <v>#VALUE!</v>
      </c>
      <c r="P140" s="96" t="e">
        <f>Odessa!P140+MAX(145,('Kiev, Cherkassy'!P$2*вспомогат!$J$10))</f>
        <v>#VALUE!</v>
      </c>
      <c r="Q140" s="96" t="e">
        <f>Odessa!Q140+MAX(145,('Kiev, Cherkassy'!Q$2*вспомогат!$J$10))</f>
        <v>#VALUE!</v>
      </c>
      <c r="R140" s="96" t="e">
        <f>Odessa!R140+MAX(145,('Kiev, Cherkassy'!R$2*вспомогат!$J$10))</f>
        <v>#VALUE!</v>
      </c>
      <c r="S140" s="96" t="e">
        <f>Odessa!S140+MAX(145,('Kiev, Cherkassy'!S$2*вспомогат!$J$10))</f>
        <v>#VALUE!</v>
      </c>
      <c r="T140" s="96" t="e">
        <f>Odessa!T140+MAX(145,('Kiev, Cherkassy'!T$2*вспомогат!$J$10))</f>
        <v>#VALUE!</v>
      </c>
      <c r="U140" s="96" t="e">
        <f>Odessa!U140+MAX(145,('Kiev, Cherkassy'!U$2*вспомогат!$J$10))</f>
        <v>#VALUE!</v>
      </c>
      <c r="V140" s="96" t="e">
        <f>Odessa!V140+MAX(145,('Kiev, Cherkassy'!V$2*вспомогат!$J$10))</f>
        <v>#VALUE!</v>
      </c>
      <c r="W140" s="96" t="e">
        <f>Odessa!W140+MAX(145,('Kiev, Cherkassy'!W$2*вспомогат!$J$10))</f>
        <v>#VALUE!</v>
      </c>
      <c r="X140" s="96" t="e">
        <f>Odessa!X140+MAX(145,('Kiev, Cherkassy'!X$2*вспомогат!$J$10))</f>
        <v>#VALUE!</v>
      </c>
      <c r="Y140" s="96" t="e">
        <f>Odessa!Y140+MAX(145,('Kiev, Cherkassy'!Y$2*вспомогат!$J$10))</f>
        <v>#VALUE!</v>
      </c>
      <c r="Z140" s="96" t="e">
        <f>Odessa!Z140+MAX(145,('Kiev, Cherkassy'!Z$2*вспомогат!$J$10))</f>
        <v>#VALUE!</v>
      </c>
    </row>
    <row r="141" spans="2:26">
      <c r="B141" s="2" t="s">
        <v>261</v>
      </c>
      <c r="C141" s="121" t="s">
        <v>22</v>
      </c>
      <c r="D141" s="89" t="s">
        <v>230</v>
      </c>
      <c r="E141" s="2"/>
      <c r="F141" s="2"/>
      <c r="G141" s="96" t="e">
        <f>Odessa!G141+MAX(145,('Kiev, Cherkassy'!G$2*вспомогат!$J$10))</f>
        <v>#VALUE!</v>
      </c>
      <c r="H141" s="96" t="e">
        <f>Odessa!H141+MAX(145,('Kiev, Cherkassy'!H$2*вспомогат!$J$10))</f>
        <v>#VALUE!</v>
      </c>
      <c r="I141" s="96" t="e">
        <f>Odessa!I141+MAX(145,('Kiev, Cherkassy'!I$2*вспомогат!$J$10))</f>
        <v>#VALUE!</v>
      </c>
      <c r="J141" s="96" t="e">
        <f>Odessa!J141+MAX(145,('Kiev, Cherkassy'!J$2*вспомогат!$J$10))</f>
        <v>#VALUE!</v>
      </c>
      <c r="K141" s="96" t="e">
        <f>Odessa!K141+MAX(145,('Kiev, Cherkassy'!K$2*вспомогат!$J$10))</f>
        <v>#VALUE!</v>
      </c>
      <c r="L141" s="96" t="e">
        <f>Odessa!L141+MAX(145,('Kiev, Cherkassy'!L$2*вспомогат!$J$10))</f>
        <v>#VALUE!</v>
      </c>
      <c r="M141" s="96" t="e">
        <f>Odessa!M141+MAX(145,('Kiev, Cherkassy'!M$2*вспомогат!$J$10))</f>
        <v>#VALUE!</v>
      </c>
      <c r="N141" s="96" t="e">
        <f>Odessa!N141+MAX(145,('Kiev, Cherkassy'!N$2*вспомогат!$J$10))</f>
        <v>#VALUE!</v>
      </c>
      <c r="O141" s="96" t="e">
        <f>Odessa!O141+MAX(145,('Kiev, Cherkassy'!O$2*вспомогат!$J$10))</f>
        <v>#VALUE!</v>
      </c>
      <c r="P141" s="96" t="e">
        <f>Odessa!P141+MAX(145,('Kiev, Cherkassy'!P$2*вспомогат!$J$10))</f>
        <v>#VALUE!</v>
      </c>
      <c r="Q141" s="96" t="e">
        <f>Odessa!Q141+MAX(145,('Kiev, Cherkassy'!Q$2*вспомогат!$J$10))</f>
        <v>#VALUE!</v>
      </c>
      <c r="R141" s="96" t="e">
        <f>Odessa!R141+MAX(145,('Kiev, Cherkassy'!R$2*вспомогат!$J$10))</f>
        <v>#VALUE!</v>
      </c>
      <c r="S141" s="96" t="e">
        <f>Odessa!S141+MAX(145,('Kiev, Cherkassy'!S$2*вспомогат!$J$10))</f>
        <v>#VALUE!</v>
      </c>
      <c r="T141" s="96" t="e">
        <f>Odessa!T141+MAX(145,('Kiev, Cherkassy'!T$2*вспомогат!$J$10))</f>
        <v>#VALUE!</v>
      </c>
      <c r="U141" s="96" t="e">
        <f>Odessa!U141+MAX(145,('Kiev, Cherkassy'!U$2*вспомогат!$J$10))</f>
        <v>#VALUE!</v>
      </c>
      <c r="V141" s="96" t="e">
        <f>Odessa!V141+MAX(145,('Kiev, Cherkassy'!V$2*вспомогат!$J$10))</f>
        <v>#VALUE!</v>
      </c>
      <c r="W141" s="96" t="e">
        <f>Odessa!W141+MAX(145,('Kiev, Cherkassy'!W$2*вспомогат!$J$10))</f>
        <v>#VALUE!</v>
      </c>
      <c r="X141" s="96" t="e">
        <f>Odessa!X141+MAX(145,('Kiev, Cherkassy'!X$2*вспомогат!$J$10))</f>
        <v>#VALUE!</v>
      </c>
      <c r="Y141" s="96" t="e">
        <f>Odessa!Y141+MAX(145,('Kiev, Cherkassy'!Y$2*вспомогат!$J$10))</f>
        <v>#VALUE!</v>
      </c>
      <c r="Z141" s="96" t="e">
        <f>Odessa!Z141+MAX(145,('Kiev, Cherkassy'!Z$2*вспомогат!$J$10))</f>
        <v>#VALUE!</v>
      </c>
    </row>
    <row r="142" spans="2:26">
      <c r="B142" s="2" t="s">
        <v>223</v>
      </c>
      <c r="C142" s="88" t="s">
        <v>24</v>
      </c>
      <c r="D142" s="89" t="s">
        <v>9</v>
      </c>
      <c r="E142" s="2"/>
      <c r="F142" s="2"/>
      <c r="G142" s="96">
        <f>Odessa!G142+MAX(145,('Kiev, Cherkassy'!G$2*вспомогат!$J$10))</f>
        <v>324.5090909090909</v>
      </c>
      <c r="H142" s="96">
        <f>Odessa!H142+MAX(145,('Kiev, Cherkassy'!H$2*вспомогат!$J$10))</f>
        <v>461.0181818181818</v>
      </c>
      <c r="I142" s="96">
        <f>Odessa!I142+MAX(145,('Kiev, Cherkassy'!I$2*вспомогат!$J$10))</f>
        <v>597.5272727272727</v>
      </c>
      <c r="J142" s="96">
        <f>Odessa!J142+MAX(145,('Kiev, Cherkassy'!J$2*вспомогат!$J$10))</f>
        <v>734.0363636363636</v>
      </c>
      <c r="K142" s="96">
        <f>Odessa!K142+MAX(145,('Kiev, Cherkassy'!K$2*вспомогат!$J$10))</f>
        <v>820.5454545454545</v>
      </c>
      <c r="L142" s="96">
        <f>Odessa!L142+MAX(145,('Kiev, Cherkassy'!L$2*вспомогат!$J$10))</f>
        <v>957.0545454545454</v>
      </c>
      <c r="M142" s="96">
        <f>Odessa!M142+MAX(145,('Kiev, Cherkassy'!M$2*вспомогат!$J$10))</f>
        <v>1093.5636363636363</v>
      </c>
      <c r="N142" s="96">
        <f>Odessa!N142+MAX(145,('Kiev, Cherkassy'!N$2*вспомогат!$J$10))</f>
        <v>1230.0727272727272</v>
      </c>
      <c r="O142" s="96">
        <f>Odessa!O142+MAX(145,('Kiev, Cherkassy'!O$2*вспомогат!$J$10))</f>
        <v>1366.5818181818181</v>
      </c>
      <c r="P142" s="96">
        <f>Odessa!P142+MAX(145,('Kiev, Cherkassy'!P$2*вспомогат!$J$10))</f>
        <v>1503.090909090909</v>
      </c>
      <c r="Q142" s="96">
        <f>Odessa!Q142+MAX(145,('Kiev, Cherkassy'!Q$2*вспомогат!$J$10))</f>
        <v>1589.6</v>
      </c>
      <c r="R142" s="96">
        <f>Odessa!R142+MAX(145,('Kiev, Cherkassy'!R$2*вспомогат!$J$10))</f>
        <v>1737.1090909090908</v>
      </c>
      <c r="S142" s="96">
        <f>Odessa!S142+MAX(145,('Kiev, Cherkassy'!S$2*вспомогат!$J$10))</f>
        <v>1886.6181818181817</v>
      </c>
      <c r="T142" s="96">
        <f>Odessa!T142+MAX(145,('Kiev, Cherkassy'!T$2*вспомогат!$J$10))</f>
        <v>2036.1272727272726</v>
      </c>
      <c r="U142" s="96">
        <f>Odessa!U142+MAX(145,('Kiev, Cherkassy'!U$2*вспомогат!$J$10))</f>
        <v>2185.6363636363635</v>
      </c>
      <c r="V142" s="96">
        <f>Odessa!V142+MAX(145,('Kiev, Cherkassy'!V$2*вспомогат!$J$10))</f>
        <v>2335.1454545454544</v>
      </c>
      <c r="W142" s="96">
        <f>Odessa!W142+MAX(145,('Kiev, Cherkassy'!W$2*вспомогат!$J$10))</f>
        <v>2484.6545454545453</v>
      </c>
      <c r="X142" s="96">
        <f>Odessa!X142+MAX(145,('Kiev, Cherkassy'!X$2*вспомогат!$J$10))</f>
        <v>2634.1636363636362</v>
      </c>
      <c r="Y142" s="96">
        <f>Odessa!Y142+MAX(145,('Kiev, Cherkassy'!Y$2*вспомогат!$J$10))</f>
        <v>2783.6727272727271</v>
      </c>
      <c r="Z142" s="96">
        <f>Odessa!Z142+MAX(145,('Kiev, Cherkassy'!Z$2*вспомогат!$J$10))</f>
        <v>2933.181818181818</v>
      </c>
    </row>
    <row r="143" spans="2:26">
      <c r="B143" s="132" t="s">
        <v>291</v>
      </c>
      <c r="C143" s="88" t="s">
        <v>24</v>
      </c>
      <c r="D143" s="89" t="s">
        <v>13</v>
      </c>
      <c r="E143" s="2"/>
      <c r="F143" s="2"/>
      <c r="G143" s="96">
        <f>Odessa!G143+MAX(145,('Kiev, Cherkassy'!G$2*вспомогат!$J$10))</f>
        <v>283.5090909090909</v>
      </c>
      <c r="H143" s="96">
        <f>Odessa!H143+MAX(145,('Kiev, Cherkassy'!H$2*вспомогат!$J$10))</f>
        <v>379.0181818181818</v>
      </c>
      <c r="I143" s="96">
        <f>Odessa!I143+MAX(145,('Kiev, Cherkassy'!I$2*вспомогат!$J$10))</f>
        <v>474.5272727272727</v>
      </c>
      <c r="J143" s="96">
        <f>Odessa!J143+MAX(145,('Kiev, Cherkassy'!J$2*вспомогат!$J$10))</f>
        <v>570.0363636363636</v>
      </c>
      <c r="K143" s="96">
        <f>Odessa!K143+MAX(145,('Kiev, Cherkassy'!K$2*вспомогат!$J$10))</f>
        <v>615.5454545454545</v>
      </c>
      <c r="L143" s="96">
        <f>Odessa!L143+MAX(145,('Kiev, Cherkassy'!L$2*вспомогат!$J$10))</f>
        <v>711.0545454545454</v>
      </c>
      <c r="M143" s="96">
        <f>Odessa!M143+MAX(145,('Kiev, Cherkassy'!M$2*вспомогат!$J$10))</f>
        <v>806.56363636363631</v>
      </c>
      <c r="N143" s="96">
        <f>Odessa!N143+MAX(145,('Kiev, Cherkassy'!N$2*вспомогат!$J$10))</f>
        <v>902.07272727272721</v>
      </c>
      <c r="O143" s="96">
        <f>Odessa!O143+MAX(145,('Kiev, Cherkassy'!O$2*вспомогат!$J$10))</f>
        <v>997.58181818181811</v>
      </c>
      <c r="P143" s="96">
        <f>Odessa!P143+MAX(145,('Kiev, Cherkassy'!P$2*вспомогат!$J$10))</f>
        <v>1093.090909090909</v>
      </c>
      <c r="Q143" s="96">
        <f>Odessa!Q143+MAX(145,('Kiev, Cherkassy'!Q$2*вспомогат!$J$10))</f>
        <v>1138.5999999999999</v>
      </c>
      <c r="R143" s="96">
        <f>Odessa!R143+MAX(145,('Kiev, Cherkassy'!R$2*вспомогат!$J$10))</f>
        <v>1245.1090909090908</v>
      </c>
      <c r="S143" s="96">
        <f>Odessa!S143+MAX(145,('Kiev, Cherkassy'!S$2*вспомогат!$J$10))</f>
        <v>1353.6181818181817</v>
      </c>
      <c r="T143" s="96">
        <f>Odessa!T143+MAX(145,('Kiev, Cherkassy'!T$2*вспомогат!$J$10))</f>
        <v>1462.1272727272726</v>
      </c>
      <c r="U143" s="96">
        <f>Odessa!U143+MAX(145,('Kiev, Cherkassy'!U$2*вспомогат!$J$10))</f>
        <v>1570.6363636363635</v>
      </c>
      <c r="V143" s="96">
        <f>Odessa!V143+MAX(145,('Kiev, Cherkassy'!V$2*вспомогат!$J$10))</f>
        <v>1679.1454545454544</v>
      </c>
      <c r="W143" s="96">
        <f>Odessa!W143+MAX(145,('Kiev, Cherkassy'!W$2*вспомогат!$J$10))</f>
        <v>1787.6545454545453</v>
      </c>
      <c r="X143" s="96">
        <f>Odessa!X143+MAX(145,('Kiev, Cherkassy'!X$2*вспомогат!$J$10))</f>
        <v>1896.1636363636362</v>
      </c>
      <c r="Y143" s="96">
        <f>Odessa!Y143+MAX(145,('Kiev, Cherkassy'!Y$2*вспомогат!$J$10))</f>
        <v>2004.6727272727271</v>
      </c>
      <c r="Z143" s="96">
        <f>Odessa!Z143+MAX(145,('Kiev, Cherkassy'!Z$2*вспомогат!$J$10))</f>
        <v>2113.181818181818</v>
      </c>
    </row>
    <row r="144" spans="2:26">
      <c r="B144" s="132" t="s">
        <v>292</v>
      </c>
      <c r="C144" s="12" t="s">
        <v>24</v>
      </c>
      <c r="D144" s="89" t="s">
        <v>13</v>
      </c>
      <c r="E144" s="2"/>
      <c r="F144" s="2"/>
      <c r="G144" s="96">
        <f>Odessa!G144+MAX(145,('Kiev, Cherkassy'!G$2*вспомогат!$J$10))</f>
        <v>272.5090909090909</v>
      </c>
      <c r="H144" s="96">
        <f>Odessa!H144+MAX(145,('Kiev, Cherkassy'!H$2*вспомогат!$J$10))</f>
        <v>357.0181818181818</v>
      </c>
      <c r="I144" s="96">
        <f>Odessa!I144+MAX(145,('Kiev, Cherkassy'!I$2*вспомогат!$J$10))</f>
        <v>441.5272727272727</v>
      </c>
      <c r="J144" s="96">
        <f>Odessa!J144+MAX(145,('Kiev, Cherkassy'!J$2*вспомогат!$J$10))</f>
        <v>526.0363636363636</v>
      </c>
      <c r="K144" s="96">
        <f>Odessa!K144+MAX(145,('Kiev, Cherkassy'!K$2*вспомогат!$J$10))</f>
        <v>560.5454545454545</v>
      </c>
      <c r="L144" s="96">
        <f>Odessa!L144+MAX(145,('Kiev, Cherkassy'!L$2*вспомогат!$J$10))</f>
        <v>645.0545454545454</v>
      </c>
      <c r="M144" s="96">
        <f>Odessa!M144+MAX(145,('Kiev, Cherkassy'!M$2*вспомогат!$J$10))</f>
        <v>729.56363636363631</v>
      </c>
      <c r="N144" s="96">
        <f>Odessa!N144+MAX(145,('Kiev, Cherkassy'!N$2*вспомогат!$J$10))</f>
        <v>814.07272727272721</v>
      </c>
      <c r="O144" s="96">
        <f>Odessa!O144+MAX(145,('Kiev, Cherkassy'!O$2*вспомогат!$J$10))</f>
        <v>898.58181818181811</v>
      </c>
      <c r="P144" s="96">
        <f>Odessa!P144+MAX(145,('Kiev, Cherkassy'!P$2*вспомогат!$J$10))</f>
        <v>983.09090909090901</v>
      </c>
      <c r="Q144" s="96">
        <f>Odessa!Q144+MAX(145,('Kiev, Cherkassy'!Q$2*вспомогат!$J$10))</f>
        <v>1017.5999999999999</v>
      </c>
      <c r="R144" s="96">
        <f>Odessa!R144+MAX(145,('Kiev, Cherkassy'!R$2*вспомогат!$J$10))</f>
        <v>1113.1090909090908</v>
      </c>
      <c r="S144" s="96">
        <f>Odessa!S144+MAX(145,('Kiev, Cherkassy'!S$2*вспомогат!$J$10))</f>
        <v>1210.6181818181817</v>
      </c>
      <c r="T144" s="96">
        <f>Odessa!T144+MAX(145,('Kiev, Cherkassy'!T$2*вспомогат!$J$10))</f>
        <v>1308.1272727272726</v>
      </c>
      <c r="U144" s="96">
        <f>Odessa!U144+MAX(145,('Kiev, Cherkassy'!U$2*вспомогат!$J$10))</f>
        <v>1405.6363636363635</v>
      </c>
      <c r="V144" s="96">
        <f>Odessa!V144+MAX(145,('Kiev, Cherkassy'!V$2*вспомогат!$J$10))</f>
        <v>1503.1454545454544</v>
      </c>
      <c r="W144" s="96">
        <f>Odessa!W144+MAX(145,('Kiev, Cherkassy'!W$2*вспомогат!$J$10))</f>
        <v>1600.6545454545453</v>
      </c>
      <c r="X144" s="96">
        <f>Odessa!X144+MAX(145,('Kiev, Cherkassy'!X$2*вспомогат!$J$10))</f>
        <v>1698.1636363636362</v>
      </c>
      <c r="Y144" s="96">
        <f>Odessa!Y144+MAX(145,('Kiev, Cherkassy'!Y$2*вспомогат!$J$10))</f>
        <v>1795.6727272727271</v>
      </c>
      <c r="Z144" s="96">
        <f>Odessa!Z144+MAX(145,('Kiev, Cherkassy'!Z$2*вспомогат!$J$10))</f>
        <v>1893.181818181818</v>
      </c>
    </row>
    <row r="145" spans="2:26">
      <c r="B145" s="12" t="s">
        <v>33</v>
      </c>
      <c r="C145" s="12" t="s">
        <v>24</v>
      </c>
      <c r="D145" s="89" t="s">
        <v>13</v>
      </c>
      <c r="E145" s="2"/>
      <c r="F145" s="2"/>
      <c r="G145" s="96">
        <f>Odessa!G145+MAX(145,('Kiev, Cherkassy'!G$2*вспомогат!$J$10))</f>
        <v>283.5090909090909</v>
      </c>
      <c r="H145" s="96">
        <f>Odessa!H145+MAX(145,('Kiev, Cherkassy'!H$2*вспомогат!$J$10))</f>
        <v>379.0181818181818</v>
      </c>
      <c r="I145" s="96">
        <f>Odessa!I145+MAX(145,('Kiev, Cherkassy'!I$2*вспомогат!$J$10))</f>
        <v>474.5272727272727</v>
      </c>
      <c r="J145" s="96">
        <f>Odessa!J145+MAX(145,('Kiev, Cherkassy'!J$2*вспомогат!$J$10))</f>
        <v>570.0363636363636</v>
      </c>
      <c r="K145" s="96">
        <f>Odessa!K145+MAX(145,('Kiev, Cherkassy'!K$2*вспомогат!$J$10))</f>
        <v>615.5454545454545</v>
      </c>
      <c r="L145" s="96">
        <f>Odessa!L145+MAX(145,('Kiev, Cherkassy'!L$2*вспомогат!$J$10))</f>
        <v>711.0545454545454</v>
      </c>
      <c r="M145" s="96">
        <f>Odessa!M145+MAX(145,('Kiev, Cherkassy'!M$2*вспомогат!$J$10))</f>
        <v>806.56363636363631</v>
      </c>
      <c r="N145" s="96">
        <f>Odessa!N145+MAX(145,('Kiev, Cherkassy'!N$2*вспомогат!$J$10))</f>
        <v>902.07272727272721</v>
      </c>
      <c r="O145" s="96">
        <f>Odessa!O145+MAX(145,('Kiev, Cherkassy'!O$2*вспомогат!$J$10))</f>
        <v>997.58181818181811</v>
      </c>
      <c r="P145" s="96">
        <f>Odessa!P145+MAX(145,('Kiev, Cherkassy'!P$2*вспомогат!$J$10))</f>
        <v>1093.090909090909</v>
      </c>
      <c r="Q145" s="96">
        <f>Odessa!Q145+MAX(145,('Kiev, Cherkassy'!Q$2*вспомогат!$J$10))</f>
        <v>1138.5999999999999</v>
      </c>
      <c r="R145" s="96">
        <f>Odessa!R145+MAX(145,('Kiev, Cherkassy'!R$2*вспомогат!$J$10))</f>
        <v>1245.1090909090908</v>
      </c>
      <c r="S145" s="96">
        <f>Odessa!S145+MAX(145,('Kiev, Cherkassy'!S$2*вспомогат!$J$10))</f>
        <v>1353.6181818181817</v>
      </c>
      <c r="T145" s="96">
        <f>Odessa!T145+MAX(145,('Kiev, Cherkassy'!T$2*вспомогат!$J$10))</f>
        <v>1462.1272727272726</v>
      </c>
      <c r="U145" s="96">
        <f>Odessa!U145+MAX(145,('Kiev, Cherkassy'!U$2*вспомогат!$J$10))</f>
        <v>1570.6363636363635</v>
      </c>
      <c r="V145" s="96">
        <f>Odessa!V145+MAX(145,('Kiev, Cherkassy'!V$2*вспомогат!$J$10))</f>
        <v>1679.1454545454544</v>
      </c>
      <c r="W145" s="96">
        <f>Odessa!W145+MAX(145,('Kiev, Cherkassy'!W$2*вспомогат!$J$10))</f>
        <v>1787.6545454545453</v>
      </c>
      <c r="X145" s="96">
        <f>Odessa!X145+MAX(145,('Kiev, Cherkassy'!X$2*вспомогат!$J$10))</f>
        <v>1896.1636363636362</v>
      </c>
      <c r="Y145" s="96">
        <f>Odessa!Y145+MAX(145,('Kiev, Cherkassy'!Y$2*вспомогат!$J$10))</f>
        <v>2004.6727272727271</v>
      </c>
      <c r="Z145" s="96">
        <f>Odessa!Z145+MAX(145,('Kiev, Cherkassy'!Z$2*вспомогат!$J$10))</f>
        <v>2113.181818181818</v>
      </c>
    </row>
    <row r="146" spans="2:26">
      <c r="B146" s="2" t="s">
        <v>293</v>
      </c>
      <c r="C146" s="12" t="s">
        <v>24</v>
      </c>
      <c r="D146" s="89" t="s">
        <v>13</v>
      </c>
      <c r="E146" s="2"/>
      <c r="F146" s="2"/>
      <c r="G146" s="96">
        <f>Odessa!G146+MAX(145,('Kiev, Cherkassy'!G$2*вспомогат!$J$10))</f>
        <v>285.5090909090909</v>
      </c>
      <c r="H146" s="96">
        <f>Odessa!H146+MAX(145,('Kiev, Cherkassy'!H$2*вспомогат!$J$10))</f>
        <v>383.0181818181818</v>
      </c>
      <c r="I146" s="96">
        <f>Odessa!I146+MAX(145,('Kiev, Cherkassy'!I$2*вспомогат!$J$10))</f>
        <v>480.5272727272727</v>
      </c>
      <c r="J146" s="96">
        <f>Odessa!J146+MAX(145,('Kiev, Cherkassy'!J$2*вспомогат!$J$10))</f>
        <v>578.0363636363636</v>
      </c>
      <c r="K146" s="96">
        <f>Odessa!K146+MAX(145,('Kiev, Cherkassy'!K$2*вспомогат!$J$10))</f>
        <v>625.5454545454545</v>
      </c>
      <c r="L146" s="96">
        <f>Odessa!L146+MAX(145,('Kiev, Cherkassy'!L$2*вспомогат!$J$10))</f>
        <v>723.0545454545454</v>
      </c>
      <c r="M146" s="96">
        <f>Odessa!M146+MAX(145,('Kiev, Cherkassy'!M$2*вспомогат!$J$10))</f>
        <v>820.56363636363631</v>
      </c>
      <c r="N146" s="96">
        <f>Odessa!N146+MAX(145,('Kiev, Cherkassy'!N$2*вспомогат!$J$10))</f>
        <v>918.07272727272721</v>
      </c>
      <c r="O146" s="96">
        <f>Odessa!O146+MAX(145,('Kiev, Cherkassy'!O$2*вспомогат!$J$10))</f>
        <v>1015.5818181818181</v>
      </c>
      <c r="P146" s="96">
        <f>Odessa!P146+MAX(145,('Kiev, Cherkassy'!P$2*вспомогат!$J$10))</f>
        <v>1113.090909090909</v>
      </c>
      <c r="Q146" s="96">
        <f>Odessa!Q146+MAX(145,('Kiev, Cherkassy'!Q$2*вспомогат!$J$10))</f>
        <v>1160.5999999999999</v>
      </c>
      <c r="R146" s="96">
        <f>Odessa!R146+MAX(145,('Kiev, Cherkassy'!R$2*вспомогат!$J$10))</f>
        <v>1269.1090909090908</v>
      </c>
      <c r="S146" s="96">
        <f>Odessa!S146+MAX(145,('Kiev, Cherkassy'!S$2*вспомогат!$J$10))</f>
        <v>1379.6181818181817</v>
      </c>
      <c r="T146" s="96">
        <f>Odessa!T146+MAX(145,('Kiev, Cherkassy'!T$2*вспомогат!$J$10))</f>
        <v>1490.1272727272726</v>
      </c>
      <c r="U146" s="96">
        <f>Odessa!U146+MAX(145,('Kiev, Cherkassy'!U$2*вспомогат!$J$10))</f>
        <v>1600.6363636363635</v>
      </c>
      <c r="V146" s="96">
        <f>Odessa!V146+MAX(145,('Kiev, Cherkassy'!V$2*вспомогат!$J$10))</f>
        <v>1711.1454545454544</v>
      </c>
      <c r="W146" s="96">
        <f>Odessa!W146+MAX(145,('Kiev, Cherkassy'!W$2*вспомогат!$J$10))</f>
        <v>1821.6545454545453</v>
      </c>
      <c r="X146" s="96">
        <f>Odessa!X146+MAX(145,('Kiev, Cherkassy'!X$2*вспомогат!$J$10))</f>
        <v>1932.1636363636362</v>
      </c>
      <c r="Y146" s="96">
        <f>Odessa!Y146+MAX(145,('Kiev, Cherkassy'!Y$2*вспомогат!$J$10))</f>
        <v>2042.6727272727271</v>
      </c>
      <c r="Z146" s="96">
        <f>Odessa!Z146+MAX(145,('Kiev, Cherkassy'!Z$2*вспомогат!$J$10))</f>
        <v>2153.181818181818</v>
      </c>
    </row>
    <row r="147" spans="2:26">
      <c r="B147" s="2" t="s">
        <v>294</v>
      </c>
      <c r="C147" s="12" t="s">
        <v>24</v>
      </c>
      <c r="D147" s="89" t="s">
        <v>13</v>
      </c>
      <c r="E147" s="2"/>
      <c r="F147" s="2"/>
      <c r="G147" s="96">
        <f>Odessa!G147+MAX(145,('Kiev, Cherkassy'!G$2*вспомогат!$J$10))</f>
        <v>283.5090909090909</v>
      </c>
      <c r="H147" s="96">
        <f>Odessa!H147+MAX(145,('Kiev, Cherkassy'!H$2*вспомогат!$J$10))</f>
        <v>379.0181818181818</v>
      </c>
      <c r="I147" s="96">
        <f>Odessa!I147+MAX(145,('Kiev, Cherkassy'!I$2*вспомогат!$J$10))</f>
        <v>474.5272727272727</v>
      </c>
      <c r="J147" s="96">
        <f>Odessa!J147+MAX(145,('Kiev, Cherkassy'!J$2*вспомогат!$J$10))</f>
        <v>570.0363636363636</v>
      </c>
      <c r="K147" s="96">
        <f>Odessa!K147+MAX(145,('Kiev, Cherkassy'!K$2*вспомогат!$J$10))</f>
        <v>615.5454545454545</v>
      </c>
      <c r="L147" s="96">
        <f>Odessa!L147+MAX(145,('Kiev, Cherkassy'!L$2*вспомогат!$J$10))</f>
        <v>711.0545454545454</v>
      </c>
      <c r="M147" s="96">
        <f>Odessa!M147+MAX(145,('Kiev, Cherkassy'!M$2*вспомогат!$J$10))</f>
        <v>806.56363636363631</v>
      </c>
      <c r="N147" s="96">
        <f>Odessa!N147+MAX(145,('Kiev, Cherkassy'!N$2*вспомогат!$J$10))</f>
        <v>902.07272727272721</v>
      </c>
      <c r="O147" s="96">
        <f>Odessa!O147+MAX(145,('Kiev, Cherkassy'!O$2*вспомогат!$J$10))</f>
        <v>997.58181818181811</v>
      </c>
      <c r="P147" s="96">
        <f>Odessa!P147+MAX(145,('Kiev, Cherkassy'!P$2*вспомогат!$J$10))</f>
        <v>1093.090909090909</v>
      </c>
      <c r="Q147" s="96">
        <f>Odessa!Q147+MAX(145,('Kiev, Cherkassy'!Q$2*вспомогат!$J$10))</f>
        <v>1138.5999999999999</v>
      </c>
      <c r="R147" s="96">
        <f>Odessa!R147+MAX(145,('Kiev, Cherkassy'!R$2*вспомогат!$J$10))</f>
        <v>1245.1090909090908</v>
      </c>
      <c r="S147" s="96">
        <f>Odessa!S147+MAX(145,('Kiev, Cherkassy'!S$2*вспомогат!$J$10))</f>
        <v>1353.6181818181817</v>
      </c>
      <c r="T147" s="96">
        <f>Odessa!T147+MAX(145,('Kiev, Cherkassy'!T$2*вспомогат!$J$10))</f>
        <v>1462.1272727272726</v>
      </c>
      <c r="U147" s="96">
        <f>Odessa!U147+MAX(145,('Kiev, Cherkassy'!U$2*вспомогат!$J$10))</f>
        <v>1570.6363636363635</v>
      </c>
      <c r="V147" s="96">
        <f>Odessa!V147+MAX(145,('Kiev, Cherkassy'!V$2*вспомогат!$J$10))</f>
        <v>1679.1454545454544</v>
      </c>
      <c r="W147" s="96">
        <f>Odessa!W147+MAX(145,('Kiev, Cherkassy'!W$2*вспомогат!$J$10))</f>
        <v>1787.6545454545453</v>
      </c>
      <c r="X147" s="96">
        <f>Odessa!X147+MAX(145,('Kiev, Cherkassy'!X$2*вспомогат!$J$10))</f>
        <v>1896.1636363636362</v>
      </c>
      <c r="Y147" s="96">
        <f>Odessa!Y147+MAX(145,('Kiev, Cherkassy'!Y$2*вспомогат!$J$10))</f>
        <v>2004.6727272727271</v>
      </c>
      <c r="Z147" s="96">
        <f>Odessa!Z147+MAX(145,('Kiev, Cherkassy'!Z$2*вспомогат!$J$10))</f>
        <v>2113.181818181818</v>
      </c>
    </row>
    <row r="148" spans="2:26">
      <c r="B148" s="2" t="s">
        <v>295</v>
      </c>
      <c r="C148" s="12" t="s">
        <v>24</v>
      </c>
      <c r="D148" s="89" t="s">
        <v>13</v>
      </c>
      <c r="E148" s="2"/>
      <c r="F148" s="2"/>
      <c r="G148" s="96">
        <f>Odessa!G148+MAX(145,('Kiev, Cherkassy'!G$2*вспомогат!$J$10))</f>
        <v>272.5090909090909</v>
      </c>
      <c r="H148" s="96">
        <f>Odessa!H148+MAX(145,('Kiev, Cherkassy'!H$2*вспомогат!$J$10))</f>
        <v>357.0181818181818</v>
      </c>
      <c r="I148" s="96">
        <f>Odessa!I148+MAX(145,('Kiev, Cherkassy'!I$2*вспомогат!$J$10))</f>
        <v>441.5272727272727</v>
      </c>
      <c r="J148" s="96">
        <f>Odessa!J148+MAX(145,('Kiev, Cherkassy'!J$2*вспомогат!$J$10))</f>
        <v>526.0363636363636</v>
      </c>
      <c r="K148" s="96">
        <f>Odessa!K148+MAX(145,('Kiev, Cherkassy'!K$2*вспомогат!$J$10))</f>
        <v>560.5454545454545</v>
      </c>
      <c r="L148" s="96">
        <f>Odessa!L148+MAX(145,('Kiev, Cherkassy'!L$2*вспомогат!$J$10))</f>
        <v>645.0545454545454</v>
      </c>
      <c r="M148" s="96">
        <f>Odessa!M148+MAX(145,('Kiev, Cherkassy'!M$2*вспомогат!$J$10))</f>
        <v>729.56363636363631</v>
      </c>
      <c r="N148" s="96">
        <f>Odessa!N148+MAX(145,('Kiev, Cherkassy'!N$2*вспомогат!$J$10))</f>
        <v>814.07272727272721</v>
      </c>
      <c r="O148" s="96">
        <f>Odessa!O148+MAX(145,('Kiev, Cherkassy'!O$2*вспомогат!$J$10))</f>
        <v>898.58181818181811</v>
      </c>
      <c r="P148" s="96">
        <f>Odessa!P148+MAX(145,('Kiev, Cherkassy'!P$2*вспомогат!$J$10))</f>
        <v>983.09090909090901</v>
      </c>
      <c r="Q148" s="96">
        <f>Odessa!Q148+MAX(145,('Kiev, Cherkassy'!Q$2*вспомогат!$J$10))</f>
        <v>1017.5999999999999</v>
      </c>
      <c r="R148" s="96">
        <f>Odessa!R148+MAX(145,('Kiev, Cherkassy'!R$2*вспомогат!$J$10))</f>
        <v>1113.1090909090908</v>
      </c>
      <c r="S148" s="96">
        <f>Odessa!S148+MAX(145,('Kiev, Cherkassy'!S$2*вспомогат!$J$10))</f>
        <v>1210.6181818181817</v>
      </c>
      <c r="T148" s="96">
        <f>Odessa!T148+MAX(145,('Kiev, Cherkassy'!T$2*вспомогат!$J$10))</f>
        <v>1308.1272727272726</v>
      </c>
      <c r="U148" s="96">
        <f>Odessa!U148+MAX(145,('Kiev, Cherkassy'!U$2*вспомогат!$J$10))</f>
        <v>1405.6363636363635</v>
      </c>
      <c r="V148" s="96">
        <f>Odessa!V148+MAX(145,('Kiev, Cherkassy'!V$2*вспомогат!$J$10))</f>
        <v>1503.1454545454544</v>
      </c>
      <c r="W148" s="96">
        <f>Odessa!W148+MAX(145,('Kiev, Cherkassy'!W$2*вспомогат!$J$10))</f>
        <v>1600.6545454545453</v>
      </c>
      <c r="X148" s="96">
        <f>Odessa!X148+MAX(145,('Kiev, Cherkassy'!X$2*вспомогат!$J$10))</f>
        <v>1698.1636363636362</v>
      </c>
      <c r="Y148" s="96">
        <f>Odessa!Y148+MAX(145,('Kiev, Cherkassy'!Y$2*вспомогат!$J$10))</f>
        <v>1795.6727272727271</v>
      </c>
      <c r="Z148" s="96">
        <f>Odessa!Z148+MAX(145,('Kiev, Cherkassy'!Z$2*вспомогат!$J$10))</f>
        <v>1893.181818181818</v>
      </c>
    </row>
    <row r="149" spans="2:26">
      <c r="B149" s="2" t="s">
        <v>296</v>
      </c>
      <c r="C149" s="12" t="s">
        <v>24</v>
      </c>
      <c r="D149" s="89" t="s">
        <v>13</v>
      </c>
      <c r="E149" s="2"/>
      <c r="F149" s="2"/>
      <c r="G149" s="96">
        <f>Odessa!G149+MAX(145,('Kiev, Cherkassy'!G$2*вспомогат!$J$10))</f>
        <v>285.5090909090909</v>
      </c>
      <c r="H149" s="96">
        <f>Odessa!H149+MAX(145,('Kiev, Cherkassy'!H$2*вспомогат!$J$10))</f>
        <v>383.0181818181818</v>
      </c>
      <c r="I149" s="96">
        <f>Odessa!I149+MAX(145,('Kiev, Cherkassy'!I$2*вспомогат!$J$10))</f>
        <v>480.5272727272727</v>
      </c>
      <c r="J149" s="96">
        <f>Odessa!J149+MAX(145,('Kiev, Cherkassy'!J$2*вспомогат!$J$10))</f>
        <v>578.0363636363636</v>
      </c>
      <c r="K149" s="96">
        <f>Odessa!K149+MAX(145,('Kiev, Cherkassy'!K$2*вспомогат!$J$10))</f>
        <v>625.5454545454545</v>
      </c>
      <c r="L149" s="96">
        <f>Odessa!L149+MAX(145,('Kiev, Cherkassy'!L$2*вспомогат!$J$10))</f>
        <v>723.0545454545454</v>
      </c>
      <c r="M149" s="96">
        <f>Odessa!M149+MAX(145,('Kiev, Cherkassy'!M$2*вспомогат!$J$10))</f>
        <v>820.56363636363631</v>
      </c>
      <c r="N149" s="96">
        <f>Odessa!N149+MAX(145,('Kiev, Cherkassy'!N$2*вспомогат!$J$10))</f>
        <v>918.07272727272721</v>
      </c>
      <c r="O149" s="96">
        <f>Odessa!O149+MAX(145,('Kiev, Cherkassy'!O$2*вспомогат!$J$10))</f>
        <v>1015.5818181818181</v>
      </c>
      <c r="P149" s="96">
        <f>Odessa!P149+MAX(145,('Kiev, Cherkassy'!P$2*вспомогат!$J$10))</f>
        <v>1113.090909090909</v>
      </c>
      <c r="Q149" s="96">
        <f>Odessa!Q149+MAX(145,('Kiev, Cherkassy'!Q$2*вспомогат!$J$10))</f>
        <v>1160.5999999999999</v>
      </c>
      <c r="R149" s="96">
        <f>Odessa!R149+MAX(145,('Kiev, Cherkassy'!R$2*вспомогат!$J$10))</f>
        <v>1269.1090909090908</v>
      </c>
      <c r="S149" s="96">
        <f>Odessa!S149+MAX(145,('Kiev, Cherkassy'!S$2*вспомогат!$J$10))</f>
        <v>1379.6181818181817</v>
      </c>
      <c r="T149" s="96">
        <f>Odessa!T149+MAX(145,('Kiev, Cherkassy'!T$2*вспомогат!$J$10))</f>
        <v>1490.1272727272726</v>
      </c>
      <c r="U149" s="96">
        <f>Odessa!U149+MAX(145,('Kiev, Cherkassy'!U$2*вспомогат!$J$10))</f>
        <v>1600.6363636363635</v>
      </c>
      <c r="V149" s="96">
        <f>Odessa!V149+MAX(145,('Kiev, Cherkassy'!V$2*вспомогат!$J$10))</f>
        <v>1711.1454545454544</v>
      </c>
      <c r="W149" s="96">
        <f>Odessa!W149+MAX(145,('Kiev, Cherkassy'!W$2*вспомогат!$J$10))</f>
        <v>1821.6545454545453</v>
      </c>
      <c r="X149" s="96">
        <f>Odessa!X149+MAX(145,('Kiev, Cherkassy'!X$2*вспомогат!$J$10))</f>
        <v>1932.1636363636362</v>
      </c>
      <c r="Y149" s="96">
        <f>Odessa!Y149+MAX(145,('Kiev, Cherkassy'!Y$2*вспомогат!$J$10))</f>
        <v>2042.6727272727271</v>
      </c>
      <c r="Z149" s="96">
        <f>Odessa!Z149+MAX(145,('Kiev, Cherkassy'!Z$2*вспомогат!$J$10))</f>
        <v>2153.181818181818</v>
      </c>
    </row>
    <row r="150" spans="2:26">
      <c r="B150" s="2" t="s">
        <v>224</v>
      </c>
      <c r="C150" s="12" t="s">
        <v>24</v>
      </c>
      <c r="D150" s="89" t="s">
        <v>13</v>
      </c>
      <c r="E150" s="2"/>
      <c r="F150" s="2"/>
      <c r="G150" s="96">
        <f>Odessa!G150+MAX(145,('Kiev, Cherkassy'!G$2*вспомогат!$J$10))</f>
        <v>283.5090909090909</v>
      </c>
      <c r="H150" s="96">
        <f>Odessa!H150+MAX(145,('Kiev, Cherkassy'!H$2*вспомогат!$J$10))</f>
        <v>379.0181818181818</v>
      </c>
      <c r="I150" s="96">
        <f>Odessa!I150+MAX(145,('Kiev, Cherkassy'!I$2*вспомогат!$J$10))</f>
        <v>474.5272727272727</v>
      </c>
      <c r="J150" s="96">
        <f>Odessa!J150+MAX(145,('Kiev, Cherkassy'!J$2*вспомогат!$J$10))</f>
        <v>570.0363636363636</v>
      </c>
      <c r="K150" s="96">
        <f>Odessa!K150+MAX(145,('Kiev, Cherkassy'!K$2*вспомогат!$J$10))</f>
        <v>615.5454545454545</v>
      </c>
      <c r="L150" s="96">
        <f>Odessa!L150+MAX(145,('Kiev, Cherkassy'!L$2*вспомогат!$J$10))</f>
        <v>711.0545454545454</v>
      </c>
      <c r="M150" s="96">
        <f>Odessa!M150+MAX(145,('Kiev, Cherkassy'!M$2*вспомогат!$J$10))</f>
        <v>806.56363636363631</v>
      </c>
      <c r="N150" s="96">
        <f>Odessa!N150+MAX(145,('Kiev, Cherkassy'!N$2*вспомогат!$J$10))</f>
        <v>902.07272727272721</v>
      </c>
      <c r="O150" s="96">
        <f>Odessa!O150+MAX(145,('Kiev, Cherkassy'!O$2*вспомогат!$J$10))</f>
        <v>997.58181818181811</v>
      </c>
      <c r="P150" s="96">
        <f>Odessa!P150+MAX(145,('Kiev, Cherkassy'!P$2*вспомогат!$J$10))</f>
        <v>1093.090909090909</v>
      </c>
      <c r="Q150" s="96">
        <f>Odessa!Q150+MAX(145,('Kiev, Cherkassy'!Q$2*вспомогат!$J$10))</f>
        <v>1138.5999999999999</v>
      </c>
      <c r="R150" s="96">
        <f>Odessa!R150+MAX(145,('Kiev, Cherkassy'!R$2*вспомогат!$J$10))</f>
        <v>1245.1090909090908</v>
      </c>
      <c r="S150" s="96">
        <f>Odessa!S150+MAX(145,('Kiev, Cherkassy'!S$2*вспомогат!$J$10))</f>
        <v>1353.6181818181817</v>
      </c>
      <c r="T150" s="96">
        <f>Odessa!T150+MAX(145,('Kiev, Cherkassy'!T$2*вспомогат!$J$10))</f>
        <v>1462.1272727272726</v>
      </c>
      <c r="U150" s="96">
        <f>Odessa!U150+MAX(145,('Kiev, Cherkassy'!U$2*вспомогат!$J$10))</f>
        <v>1570.6363636363635</v>
      </c>
      <c r="V150" s="96">
        <f>Odessa!V150+MAX(145,('Kiev, Cherkassy'!V$2*вспомогат!$J$10))</f>
        <v>1679.1454545454544</v>
      </c>
      <c r="W150" s="96">
        <f>Odessa!W150+MAX(145,('Kiev, Cherkassy'!W$2*вспомогат!$J$10))</f>
        <v>1787.6545454545453</v>
      </c>
      <c r="X150" s="96">
        <f>Odessa!X150+MAX(145,('Kiev, Cherkassy'!X$2*вспомогат!$J$10))</f>
        <v>1896.1636363636362</v>
      </c>
      <c r="Y150" s="96">
        <f>Odessa!Y150+MAX(145,('Kiev, Cherkassy'!Y$2*вспомогат!$J$10))</f>
        <v>2004.6727272727271</v>
      </c>
      <c r="Z150" s="96">
        <f>Odessa!Z150+MAX(145,('Kiev, Cherkassy'!Z$2*вспомогат!$J$10))</f>
        <v>2113.181818181818</v>
      </c>
    </row>
    <row r="151" spans="2:26">
      <c r="B151" s="132" t="s">
        <v>297</v>
      </c>
      <c r="C151" s="12" t="s">
        <v>24</v>
      </c>
      <c r="D151" s="89" t="s">
        <v>13</v>
      </c>
      <c r="E151" s="2"/>
      <c r="F151" s="2"/>
      <c r="G151" s="96">
        <f>Odessa!G151+MAX(145,('Kiev, Cherkassy'!G$2*вспомогат!$J$10))</f>
        <v>272.5090909090909</v>
      </c>
      <c r="H151" s="96">
        <f>Odessa!H151+MAX(145,('Kiev, Cherkassy'!H$2*вспомогат!$J$10))</f>
        <v>357.0181818181818</v>
      </c>
      <c r="I151" s="96">
        <f>Odessa!I151+MAX(145,('Kiev, Cherkassy'!I$2*вспомогат!$J$10))</f>
        <v>441.5272727272727</v>
      </c>
      <c r="J151" s="96">
        <f>Odessa!J151+MAX(145,('Kiev, Cherkassy'!J$2*вспомогат!$J$10))</f>
        <v>526.0363636363636</v>
      </c>
      <c r="K151" s="96">
        <f>Odessa!K151+MAX(145,('Kiev, Cherkassy'!K$2*вспомогат!$J$10))</f>
        <v>560.5454545454545</v>
      </c>
      <c r="L151" s="96">
        <f>Odessa!L151+MAX(145,('Kiev, Cherkassy'!L$2*вспомогат!$J$10))</f>
        <v>645.0545454545454</v>
      </c>
      <c r="M151" s="96">
        <f>Odessa!M151+MAX(145,('Kiev, Cherkassy'!M$2*вспомогат!$J$10))</f>
        <v>729.56363636363631</v>
      </c>
      <c r="N151" s="96">
        <f>Odessa!N151+MAX(145,('Kiev, Cherkassy'!N$2*вспомогат!$J$10))</f>
        <v>814.07272727272721</v>
      </c>
      <c r="O151" s="96">
        <f>Odessa!O151+MAX(145,('Kiev, Cherkassy'!O$2*вспомогат!$J$10))</f>
        <v>898.58181818181811</v>
      </c>
      <c r="P151" s="96">
        <f>Odessa!P151+MAX(145,('Kiev, Cherkassy'!P$2*вспомогат!$J$10))</f>
        <v>983.09090909090901</v>
      </c>
      <c r="Q151" s="96">
        <f>Odessa!Q151+MAX(145,('Kiev, Cherkassy'!Q$2*вспомогат!$J$10))</f>
        <v>1017.5999999999999</v>
      </c>
      <c r="R151" s="96">
        <f>Odessa!R151+MAX(145,('Kiev, Cherkassy'!R$2*вспомогат!$J$10))</f>
        <v>1113.1090909090908</v>
      </c>
      <c r="S151" s="96">
        <f>Odessa!S151+MAX(145,('Kiev, Cherkassy'!S$2*вспомогат!$J$10))</f>
        <v>1210.6181818181817</v>
      </c>
      <c r="T151" s="96">
        <f>Odessa!T151+MAX(145,('Kiev, Cherkassy'!T$2*вспомогат!$J$10))</f>
        <v>1308.1272727272726</v>
      </c>
      <c r="U151" s="96">
        <f>Odessa!U151+MAX(145,('Kiev, Cherkassy'!U$2*вспомогат!$J$10))</f>
        <v>1405.6363636363635</v>
      </c>
      <c r="V151" s="96">
        <f>Odessa!V151+MAX(145,('Kiev, Cherkassy'!V$2*вспомогат!$J$10))</f>
        <v>1503.1454545454544</v>
      </c>
      <c r="W151" s="96">
        <f>Odessa!W151+MAX(145,('Kiev, Cherkassy'!W$2*вспомогат!$J$10))</f>
        <v>1600.6545454545453</v>
      </c>
      <c r="X151" s="96">
        <f>Odessa!X151+MAX(145,('Kiev, Cherkassy'!X$2*вспомогат!$J$10))</f>
        <v>1698.1636363636362</v>
      </c>
      <c r="Y151" s="96">
        <f>Odessa!Y151+MAX(145,('Kiev, Cherkassy'!Y$2*вспомогат!$J$10))</f>
        <v>1795.6727272727271</v>
      </c>
      <c r="Z151" s="96">
        <f>Odessa!Z151+MAX(145,('Kiev, Cherkassy'!Z$2*вспомогат!$J$10))</f>
        <v>1893.181818181818</v>
      </c>
    </row>
    <row r="152" spans="2:26">
      <c r="B152" s="132" t="s">
        <v>298</v>
      </c>
      <c r="C152" s="12" t="s">
        <v>24</v>
      </c>
      <c r="D152" s="89" t="s">
        <v>13</v>
      </c>
      <c r="E152" s="2"/>
      <c r="F152" s="2"/>
      <c r="G152" s="96">
        <f>Odessa!G152+MAX(145,('Kiev, Cherkassy'!G$2*вспомогат!$J$10))</f>
        <v>272.5090909090909</v>
      </c>
      <c r="H152" s="96">
        <f>Odessa!H152+MAX(145,('Kiev, Cherkassy'!H$2*вспомогат!$J$10))</f>
        <v>357.0181818181818</v>
      </c>
      <c r="I152" s="96">
        <f>Odessa!I152+MAX(145,('Kiev, Cherkassy'!I$2*вспомогат!$J$10))</f>
        <v>441.5272727272727</v>
      </c>
      <c r="J152" s="96">
        <f>Odessa!J152+MAX(145,('Kiev, Cherkassy'!J$2*вспомогат!$J$10))</f>
        <v>526.0363636363636</v>
      </c>
      <c r="K152" s="96">
        <f>Odessa!K152+MAX(145,('Kiev, Cherkassy'!K$2*вспомогат!$J$10))</f>
        <v>560.5454545454545</v>
      </c>
      <c r="L152" s="96">
        <f>Odessa!L152+MAX(145,('Kiev, Cherkassy'!L$2*вспомогат!$J$10))</f>
        <v>645.0545454545454</v>
      </c>
      <c r="M152" s="96">
        <f>Odessa!M152+MAX(145,('Kiev, Cherkassy'!M$2*вспомогат!$J$10))</f>
        <v>729.56363636363631</v>
      </c>
      <c r="N152" s="96">
        <f>Odessa!N152+MAX(145,('Kiev, Cherkassy'!N$2*вспомогат!$J$10))</f>
        <v>814.07272727272721</v>
      </c>
      <c r="O152" s="96">
        <f>Odessa!O152+MAX(145,('Kiev, Cherkassy'!O$2*вспомогат!$J$10))</f>
        <v>898.58181818181811</v>
      </c>
      <c r="P152" s="96">
        <f>Odessa!P152+MAX(145,('Kiev, Cherkassy'!P$2*вспомогат!$J$10))</f>
        <v>983.09090909090901</v>
      </c>
      <c r="Q152" s="96">
        <f>Odessa!Q152+MAX(145,('Kiev, Cherkassy'!Q$2*вспомогат!$J$10))</f>
        <v>1017.5999999999999</v>
      </c>
      <c r="R152" s="96">
        <f>Odessa!R152+MAX(145,('Kiev, Cherkassy'!R$2*вспомогат!$J$10))</f>
        <v>1113.1090909090908</v>
      </c>
      <c r="S152" s="96">
        <f>Odessa!S152+MAX(145,('Kiev, Cherkassy'!S$2*вспомогат!$J$10))</f>
        <v>1210.6181818181817</v>
      </c>
      <c r="T152" s="96">
        <f>Odessa!T152+MAX(145,('Kiev, Cherkassy'!T$2*вспомогат!$J$10))</f>
        <v>1308.1272727272726</v>
      </c>
      <c r="U152" s="96">
        <f>Odessa!U152+MAX(145,('Kiev, Cherkassy'!U$2*вспомогат!$J$10))</f>
        <v>1405.6363636363635</v>
      </c>
      <c r="V152" s="96">
        <f>Odessa!V152+MAX(145,('Kiev, Cherkassy'!V$2*вспомогат!$J$10))</f>
        <v>1503.1454545454544</v>
      </c>
      <c r="W152" s="96">
        <f>Odessa!W152+MAX(145,('Kiev, Cherkassy'!W$2*вспомогат!$J$10))</f>
        <v>1600.6545454545453</v>
      </c>
      <c r="X152" s="96">
        <f>Odessa!X152+MAX(145,('Kiev, Cherkassy'!X$2*вспомогат!$J$10))</f>
        <v>1698.1636363636362</v>
      </c>
      <c r="Y152" s="96">
        <f>Odessa!Y152+MAX(145,('Kiev, Cherkassy'!Y$2*вспомогат!$J$10))</f>
        <v>1795.6727272727271</v>
      </c>
      <c r="Z152" s="96">
        <f>Odessa!Z152+MAX(145,('Kiev, Cherkassy'!Z$2*вспомогат!$J$10))</f>
        <v>1893.181818181818</v>
      </c>
    </row>
    <row r="153" spans="2:26">
      <c r="B153" s="132" t="s">
        <v>299</v>
      </c>
      <c r="C153" s="12" t="s">
        <v>24</v>
      </c>
      <c r="D153" s="89" t="s">
        <v>13</v>
      </c>
      <c r="E153" s="2"/>
      <c r="F153" s="2"/>
      <c r="G153" s="96">
        <f>Odessa!G153+MAX(145,('Kiev, Cherkassy'!G$2*вспомогат!$J$10))</f>
        <v>272.5090909090909</v>
      </c>
      <c r="H153" s="96">
        <f>Odessa!H153+MAX(145,('Kiev, Cherkassy'!H$2*вспомогат!$J$10))</f>
        <v>357.0181818181818</v>
      </c>
      <c r="I153" s="96">
        <f>Odessa!I153+MAX(145,('Kiev, Cherkassy'!I$2*вспомогат!$J$10))</f>
        <v>441.5272727272727</v>
      </c>
      <c r="J153" s="96">
        <f>Odessa!J153+MAX(145,('Kiev, Cherkassy'!J$2*вспомогат!$J$10))</f>
        <v>526.0363636363636</v>
      </c>
      <c r="K153" s="96">
        <f>Odessa!K153+MAX(145,('Kiev, Cherkassy'!K$2*вспомогат!$J$10))</f>
        <v>560.5454545454545</v>
      </c>
      <c r="L153" s="96">
        <f>Odessa!L153+MAX(145,('Kiev, Cherkassy'!L$2*вспомогат!$J$10))</f>
        <v>645.0545454545454</v>
      </c>
      <c r="M153" s="96">
        <f>Odessa!M153+MAX(145,('Kiev, Cherkassy'!M$2*вспомогат!$J$10))</f>
        <v>729.56363636363631</v>
      </c>
      <c r="N153" s="96">
        <f>Odessa!N153+MAX(145,('Kiev, Cherkassy'!N$2*вспомогат!$J$10))</f>
        <v>814.07272727272721</v>
      </c>
      <c r="O153" s="96">
        <f>Odessa!O153+MAX(145,('Kiev, Cherkassy'!O$2*вспомогат!$J$10))</f>
        <v>898.58181818181811</v>
      </c>
      <c r="P153" s="96">
        <f>Odessa!P153+MAX(145,('Kiev, Cherkassy'!P$2*вспомогат!$J$10))</f>
        <v>983.09090909090901</v>
      </c>
      <c r="Q153" s="96">
        <f>Odessa!Q153+MAX(145,('Kiev, Cherkassy'!Q$2*вспомогат!$J$10))</f>
        <v>1017.5999999999999</v>
      </c>
      <c r="R153" s="96">
        <f>Odessa!R153+MAX(145,('Kiev, Cherkassy'!R$2*вспомогат!$J$10))</f>
        <v>1113.1090909090908</v>
      </c>
      <c r="S153" s="96">
        <f>Odessa!S153+MAX(145,('Kiev, Cherkassy'!S$2*вспомогат!$J$10))</f>
        <v>1210.6181818181817</v>
      </c>
      <c r="T153" s="96">
        <f>Odessa!T153+MAX(145,('Kiev, Cherkassy'!T$2*вспомогат!$J$10))</f>
        <v>1308.1272727272726</v>
      </c>
      <c r="U153" s="96">
        <f>Odessa!U153+MAX(145,('Kiev, Cherkassy'!U$2*вспомогат!$J$10))</f>
        <v>1405.6363636363635</v>
      </c>
      <c r="V153" s="96">
        <f>Odessa!V153+MAX(145,('Kiev, Cherkassy'!V$2*вспомогат!$J$10))</f>
        <v>1503.1454545454544</v>
      </c>
      <c r="W153" s="96">
        <f>Odessa!W153+MAX(145,('Kiev, Cherkassy'!W$2*вспомогат!$J$10))</f>
        <v>1600.6545454545453</v>
      </c>
      <c r="X153" s="96">
        <f>Odessa!X153+MAX(145,('Kiev, Cherkassy'!X$2*вспомогат!$J$10))</f>
        <v>1698.1636363636362</v>
      </c>
      <c r="Y153" s="96">
        <f>Odessa!Y153+MAX(145,('Kiev, Cherkassy'!Y$2*вспомогат!$J$10))</f>
        <v>1795.6727272727271</v>
      </c>
      <c r="Z153" s="96">
        <f>Odessa!Z153+MAX(145,('Kiev, Cherkassy'!Z$2*вспомогат!$J$10))</f>
        <v>1893.181818181818</v>
      </c>
    </row>
    <row r="154" spans="2:26">
      <c r="B154" s="136" t="s">
        <v>300</v>
      </c>
      <c r="C154" s="12" t="s">
        <v>24</v>
      </c>
      <c r="D154" s="89" t="s">
        <v>13</v>
      </c>
      <c r="E154" s="2"/>
      <c r="F154" s="2"/>
      <c r="G154" s="96">
        <f>Odessa!G154+MAX(145,('Kiev, Cherkassy'!G$2*вспомогат!$J$10))</f>
        <v>285.5090909090909</v>
      </c>
      <c r="H154" s="96">
        <f>Odessa!H154+MAX(145,('Kiev, Cherkassy'!H$2*вспомогат!$J$10))</f>
        <v>383.0181818181818</v>
      </c>
      <c r="I154" s="96">
        <f>Odessa!I154+MAX(145,('Kiev, Cherkassy'!I$2*вспомогат!$J$10))</f>
        <v>480.5272727272727</v>
      </c>
      <c r="J154" s="96">
        <f>Odessa!J154+MAX(145,('Kiev, Cherkassy'!J$2*вспомогат!$J$10))</f>
        <v>578.0363636363636</v>
      </c>
      <c r="K154" s="96">
        <f>Odessa!K154+MAX(145,('Kiev, Cherkassy'!K$2*вспомогат!$J$10))</f>
        <v>625.5454545454545</v>
      </c>
      <c r="L154" s="96">
        <f>Odessa!L154+MAX(145,('Kiev, Cherkassy'!L$2*вспомогат!$J$10))</f>
        <v>723.0545454545454</v>
      </c>
      <c r="M154" s="96">
        <f>Odessa!M154+MAX(145,('Kiev, Cherkassy'!M$2*вспомогат!$J$10))</f>
        <v>820.56363636363631</v>
      </c>
      <c r="N154" s="96">
        <f>Odessa!N154+MAX(145,('Kiev, Cherkassy'!N$2*вспомогат!$J$10))</f>
        <v>918.07272727272721</v>
      </c>
      <c r="O154" s="96">
        <f>Odessa!O154+MAX(145,('Kiev, Cherkassy'!O$2*вспомогат!$J$10))</f>
        <v>1015.5818181818181</v>
      </c>
      <c r="P154" s="96">
        <f>Odessa!P154+MAX(145,('Kiev, Cherkassy'!P$2*вспомогат!$J$10))</f>
        <v>1113.090909090909</v>
      </c>
      <c r="Q154" s="96">
        <f>Odessa!Q154+MAX(145,('Kiev, Cherkassy'!Q$2*вспомогат!$J$10))</f>
        <v>1160.5999999999999</v>
      </c>
      <c r="R154" s="96">
        <f>Odessa!R154+MAX(145,('Kiev, Cherkassy'!R$2*вспомогат!$J$10))</f>
        <v>1269.1090909090908</v>
      </c>
      <c r="S154" s="96">
        <f>Odessa!S154+MAX(145,('Kiev, Cherkassy'!S$2*вспомогат!$J$10))</f>
        <v>1379.6181818181817</v>
      </c>
      <c r="T154" s="96">
        <f>Odessa!T154+MAX(145,('Kiev, Cherkassy'!T$2*вспомогат!$J$10))</f>
        <v>1490.1272727272726</v>
      </c>
      <c r="U154" s="96">
        <f>Odessa!U154+MAX(145,('Kiev, Cherkassy'!U$2*вспомогат!$J$10))</f>
        <v>1600.6363636363635</v>
      </c>
      <c r="V154" s="96">
        <f>Odessa!V154+MAX(145,('Kiev, Cherkassy'!V$2*вспомогат!$J$10))</f>
        <v>1711.1454545454544</v>
      </c>
      <c r="W154" s="96">
        <f>Odessa!W154+MAX(145,('Kiev, Cherkassy'!W$2*вспомогат!$J$10))</f>
        <v>1821.6545454545453</v>
      </c>
      <c r="X154" s="96">
        <f>Odessa!X154+MAX(145,('Kiev, Cherkassy'!X$2*вспомогат!$J$10))</f>
        <v>1932.1636363636362</v>
      </c>
      <c r="Y154" s="96">
        <f>Odessa!Y154+MAX(145,('Kiev, Cherkassy'!Y$2*вспомогат!$J$10))</f>
        <v>2042.6727272727271</v>
      </c>
      <c r="Z154" s="96">
        <f>Odessa!Z154+MAX(145,('Kiev, Cherkassy'!Z$2*вспомогат!$J$10))</f>
        <v>2153.181818181818</v>
      </c>
    </row>
  </sheetData>
  <mergeCells count="1">
    <mergeCell ref="G1:Z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Z154"/>
  <sheetViews>
    <sheetView topLeftCell="A94" workbookViewId="0">
      <selection activeCell="A116" sqref="A116:XFD116"/>
    </sheetView>
  </sheetViews>
  <sheetFormatPr defaultRowHeight="15"/>
  <cols>
    <col min="3" max="3" width="12.5703125" customWidth="1"/>
    <col min="4" max="4" width="14.5703125" customWidth="1"/>
    <col min="7" max="7" width="10.5703125" customWidth="1"/>
  </cols>
  <sheetData>
    <row r="1" spans="2:26" ht="18.75">
      <c r="B1" s="90" t="s">
        <v>198</v>
      </c>
      <c r="C1" s="90" t="s">
        <v>193</v>
      </c>
      <c r="D1" s="91"/>
      <c r="E1" s="91"/>
      <c r="F1" s="91"/>
      <c r="G1" s="157" t="s">
        <v>199</v>
      </c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2:26" ht="51.75">
      <c r="B2" s="85" t="s">
        <v>189</v>
      </c>
      <c r="C2" s="85"/>
      <c r="D2" s="99" t="s">
        <v>190</v>
      </c>
      <c r="E2" s="87" t="s">
        <v>195</v>
      </c>
      <c r="F2" s="87" t="s">
        <v>196</v>
      </c>
      <c r="G2" s="100">
        <v>1</v>
      </c>
      <c r="H2" s="101">
        <v>2</v>
      </c>
      <c r="I2" s="101">
        <v>3</v>
      </c>
      <c r="J2" s="101">
        <v>4</v>
      </c>
      <c r="K2" s="101">
        <v>5</v>
      </c>
      <c r="L2" s="101">
        <v>6</v>
      </c>
      <c r="M2" s="101">
        <v>7</v>
      </c>
      <c r="N2" s="101">
        <v>8</v>
      </c>
      <c r="O2" s="101">
        <v>9</v>
      </c>
      <c r="P2" s="101">
        <v>10</v>
      </c>
      <c r="Q2" s="101">
        <v>11</v>
      </c>
      <c r="R2" s="101">
        <v>12</v>
      </c>
      <c r="S2" s="101">
        <v>13</v>
      </c>
      <c r="T2" s="101">
        <v>14</v>
      </c>
      <c r="U2" s="101">
        <v>15</v>
      </c>
      <c r="V2" s="101">
        <v>16</v>
      </c>
      <c r="W2" s="101">
        <v>17</v>
      </c>
      <c r="X2" s="101">
        <v>18</v>
      </c>
      <c r="Y2" s="101">
        <v>19</v>
      </c>
      <c r="Z2" s="101">
        <v>20</v>
      </c>
    </row>
    <row r="3" spans="2:26">
      <c r="B3" s="88" t="s">
        <v>10</v>
      </c>
      <c r="C3" s="88" t="s">
        <v>11</v>
      </c>
      <c r="D3" s="89" t="s">
        <v>9</v>
      </c>
      <c r="E3" s="94"/>
      <c r="F3" s="95"/>
      <c r="G3" s="96">
        <f>Odessa!G3+MAX(145,'Dnepr, Bila Tserkva'!G$2*вспомогат!$J$7)</f>
        <v>356.6</v>
      </c>
      <c r="H3" s="96">
        <f>Odessa!H3+MAX(145,'Dnepr, Bila Tserkva'!H$2*вспомогат!$J$7)</f>
        <v>525.20000000000005</v>
      </c>
      <c r="I3" s="96">
        <f>Odessa!I3+MAX(145,'Dnepr, Bila Tserkva'!I$2*вспомогат!$J$7)</f>
        <v>693.8</v>
      </c>
      <c r="J3" s="96">
        <f>Odessa!J3+MAX(145,'Dnepr, Bila Tserkva'!J$2*вспомогат!$J$7)</f>
        <v>862.4</v>
      </c>
      <c r="K3" s="96">
        <f>Odessa!K3+MAX(145,'Dnepr, Bila Tserkva'!K$2*вспомогат!$J$7)</f>
        <v>981</v>
      </c>
      <c r="L3" s="96">
        <f>Odessa!L3+MAX(145,'Dnepr, Bila Tserkva'!L$2*вспомогат!$J$7)</f>
        <v>1154.5999999999999</v>
      </c>
      <c r="M3" s="96">
        <f>Odessa!M3+MAX(145,'Dnepr, Bila Tserkva'!M$2*вспомогат!$J$7)</f>
        <v>1348.1999999999998</v>
      </c>
      <c r="N3" s="96">
        <f>Odessa!N3+MAX(145,'Dnepr, Bila Tserkva'!N$2*вспомогат!$J$7)</f>
        <v>1541.8</v>
      </c>
      <c r="O3" s="96">
        <f>Odessa!O3+MAX(145,'Dnepr, Bila Tserkva'!O$2*вспомогат!$J$7)</f>
        <v>1735.4</v>
      </c>
      <c r="P3" s="96">
        <f>Odessa!P3+MAX(145,'Dnepr, Bila Tserkva'!P$2*вспомогат!$J$7)</f>
        <v>1929</v>
      </c>
      <c r="Q3" s="96">
        <f>Odessa!Q3+MAX(145,'Dnepr, Bila Tserkva'!Q$2*вспомогат!$J$7)</f>
        <v>2072.6</v>
      </c>
      <c r="R3" s="96">
        <f>Odessa!R3+MAX(145,'Dnepr, Bila Tserkva'!R$2*вспомогат!$J$7)</f>
        <v>2266.1999999999998</v>
      </c>
      <c r="S3" s="96">
        <f>Odessa!S3+MAX(145,'Dnepr, Bila Tserkva'!S$2*вспомогат!$J$7)</f>
        <v>2459.8000000000002</v>
      </c>
      <c r="T3" s="96">
        <f>Odessa!T3+MAX(145,'Dnepr, Bila Tserkva'!T$2*вспомогат!$J$7)</f>
        <v>2653.3999999999996</v>
      </c>
      <c r="U3" s="96">
        <f>Odessa!U3+MAX(145,'Dnepr, Bila Tserkva'!U$2*вспомогат!$J$7)</f>
        <v>2847</v>
      </c>
      <c r="V3" s="96">
        <f>Odessa!V3+MAX(145,'Dnepr, Bila Tserkva'!V$2*вспомогат!$J$7)</f>
        <v>3040.6</v>
      </c>
      <c r="W3" s="96">
        <f>Odessa!W3+MAX(145,'Dnepr, Bila Tserkva'!W$2*вспомогат!$J$7)</f>
        <v>3234.2</v>
      </c>
      <c r="X3" s="96">
        <f>Odessa!X3+MAX(145,'Dnepr, Bila Tserkva'!X$2*вспомогат!$J$7)</f>
        <v>3427.8</v>
      </c>
      <c r="Y3" s="96">
        <f>Odessa!Y3+MAX(145,'Dnepr, Bila Tserkva'!Y$2*вспомогат!$J$7)</f>
        <v>3621.3999999999996</v>
      </c>
      <c r="Z3" s="96">
        <f>Odessa!Z3+MAX(145,'Dnepr, Bila Tserkva'!Z$2*вспомогат!$J$7)</f>
        <v>3815</v>
      </c>
    </row>
    <row r="4" spans="2:26">
      <c r="B4" s="88" t="s">
        <v>12</v>
      </c>
      <c r="C4" s="88" t="s">
        <v>11</v>
      </c>
      <c r="D4" s="89" t="s">
        <v>13</v>
      </c>
      <c r="E4" s="94"/>
      <c r="F4" s="95"/>
      <c r="G4" s="96">
        <f>Odessa!G4+MAX(145,'Dnepr, Bila Tserkva'!G$2*вспомогат!$J$7)</f>
        <v>307.5090909090909</v>
      </c>
      <c r="H4" s="96">
        <f>Odessa!H4+MAX(145,'Dnepr, Bila Tserkva'!H$2*вспомогат!$J$7)</f>
        <v>427.0181818181818</v>
      </c>
      <c r="I4" s="96">
        <f>Odessa!I4+MAX(145,'Dnepr, Bila Tserkva'!I$2*вспомогат!$J$7)</f>
        <v>546.5272727272727</v>
      </c>
      <c r="J4" s="96">
        <f>Odessa!J4+MAX(145,'Dnepr, Bila Tserkva'!J$2*вспомогат!$J$7)</f>
        <v>666.0363636363636</v>
      </c>
      <c r="K4" s="96">
        <f>Odessa!K4+MAX(145,'Dnepr, Bila Tserkva'!K$2*вспомогат!$J$7)</f>
        <v>735.5454545454545</v>
      </c>
      <c r="L4" s="96">
        <f>Odessa!L4+MAX(145,'Dnepr, Bila Tserkva'!L$2*вспомогат!$J$7)</f>
        <v>860.0545454545454</v>
      </c>
      <c r="M4" s="96">
        <f>Odessa!M4+MAX(145,'Dnepr, Bila Tserkva'!M$2*вспомогат!$J$7)</f>
        <v>1004.5636363636363</v>
      </c>
      <c r="N4" s="96">
        <f>Odessa!N4+MAX(145,'Dnepr, Bila Tserkva'!N$2*вспомогат!$J$7)</f>
        <v>1149.0727272727272</v>
      </c>
      <c r="O4" s="96">
        <f>Odessa!O4+MAX(145,'Dnepr, Bila Tserkva'!O$2*вспомогат!$J$7)</f>
        <v>1293.5818181818181</v>
      </c>
      <c r="P4" s="96">
        <f>Odessa!P4+MAX(145,'Dnepr, Bila Tserkva'!P$2*вспомогат!$J$7)</f>
        <v>1438.090909090909</v>
      </c>
      <c r="Q4" s="96">
        <f>Odessa!Q4+MAX(145,'Dnepr, Bila Tserkva'!Q$2*вспомогат!$J$7)</f>
        <v>1532.6</v>
      </c>
      <c r="R4" s="96">
        <f>Odessa!R4+MAX(145,'Dnepr, Bila Tserkva'!R$2*вспомогат!$J$7)</f>
        <v>1677.1090909090908</v>
      </c>
      <c r="S4" s="96">
        <f>Odessa!S4+MAX(145,'Dnepr, Bila Tserkva'!S$2*вспомогат!$J$7)</f>
        <v>1821.6181818181817</v>
      </c>
      <c r="T4" s="96">
        <f>Odessa!T4+MAX(145,'Dnepr, Bila Tserkva'!T$2*вспомогат!$J$7)</f>
        <v>1966.1272727272726</v>
      </c>
      <c r="U4" s="96">
        <f>Odessa!U4+MAX(145,'Dnepr, Bila Tserkva'!U$2*вспомогат!$J$7)</f>
        <v>2110.6363636363635</v>
      </c>
      <c r="V4" s="96">
        <f>Odessa!V4+MAX(145,'Dnepr, Bila Tserkva'!V$2*вспомогат!$J$7)</f>
        <v>2255.1454545454544</v>
      </c>
      <c r="W4" s="96">
        <f>Odessa!W4+MAX(145,'Dnepr, Bila Tserkva'!W$2*вспомогат!$J$7)</f>
        <v>2399.6545454545453</v>
      </c>
      <c r="X4" s="96">
        <f>Odessa!X4+MAX(145,'Dnepr, Bila Tserkva'!X$2*вспомогат!$J$7)</f>
        <v>2544.1636363636362</v>
      </c>
      <c r="Y4" s="96">
        <f>Odessa!Y4+MAX(145,'Dnepr, Bila Tserkva'!Y$2*вспомогат!$J$7)</f>
        <v>2688.6727272727271</v>
      </c>
      <c r="Z4" s="96">
        <f>Odessa!Z4+MAX(145,'Dnepr, Bila Tserkva'!Z$2*вспомогат!$J$7)</f>
        <v>2833.181818181818</v>
      </c>
    </row>
    <row r="5" spans="2:26">
      <c r="B5" s="88" t="s">
        <v>14</v>
      </c>
      <c r="C5" s="88" t="s">
        <v>11</v>
      </c>
      <c r="D5" s="89" t="s">
        <v>13</v>
      </c>
      <c r="E5" s="94"/>
      <c r="F5" s="95"/>
      <c r="G5" s="96">
        <f>Odessa!G5+MAX(145,'Dnepr, Bila Tserkva'!G$2*вспомогат!$J$7)</f>
        <v>332.5090909090909</v>
      </c>
      <c r="H5" s="96">
        <f>Odessa!H5+MAX(145,'Dnepr, Bila Tserkva'!H$2*вспомогат!$J$7)</f>
        <v>477.0181818181818</v>
      </c>
      <c r="I5" s="96">
        <f>Odessa!I5+MAX(145,'Dnepr, Bila Tserkva'!I$2*вспомогат!$J$7)</f>
        <v>621.5272727272727</v>
      </c>
      <c r="J5" s="96">
        <f>Odessa!J5+MAX(145,'Dnepr, Bila Tserkva'!J$2*вспомогат!$J$7)</f>
        <v>766.0363636363636</v>
      </c>
      <c r="K5" s="96">
        <f>Odessa!K5+MAX(145,'Dnepr, Bila Tserkva'!K$2*вспомогат!$J$7)</f>
        <v>860.5454545454545</v>
      </c>
      <c r="L5" s="96">
        <f>Odessa!L5+MAX(145,'Dnepr, Bila Tserkva'!L$2*вспомогат!$J$7)</f>
        <v>1010.0545454545454</v>
      </c>
      <c r="M5" s="96">
        <f>Odessa!M5+MAX(145,'Dnepr, Bila Tserkva'!M$2*вспомогат!$J$7)</f>
        <v>1179.5636363636363</v>
      </c>
      <c r="N5" s="96">
        <f>Odessa!N5+MAX(145,'Dnepr, Bila Tserkva'!N$2*вспомогат!$J$7)</f>
        <v>1349.0727272727272</v>
      </c>
      <c r="O5" s="96">
        <f>Odessa!O5+MAX(145,'Dnepr, Bila Tserkva'!O$2*вспомогат!$J$7)</f>
        <v>1518.5818181818181</v>
      </c>
      <c r="P5" s="96">
        <f>Odessa!P5+MAX(145,'Dnepr, Bila Tserkva'!P$2*вспомогат!$J$7)</f>
        <v>1688.090909090909</v>
      </c>
      <c r="Q5" s="96">
        <f>Odessa!Q5+MAX(145,'Dnepr, Bila Tserkva'!Q$2*вспомогат!$J$7)</f>
        <v>1807.6</v>
      </c>
      <c r="R5" s="96">
        <f>Odessa!R5+MAX(145,'Dnepr, Bila Tserkva'!R$2*вспомогат!$J$7)</f>
        <v>1977.1090909090908</v>
      </c>
      <c r="S5" s="96">
        <f>Odessa!S5+MAX(145,'Dnepr, Bila Tserkva'!S$2*вспомогат!$J$7)</f>
        <v>2146.6181818181817</v>
      </c>
      <c r="T5" s="96">
        <f>Odessa!T5+MAX(145,'Dnepr, Bila Tserkva'!T$2*вспомогат!$J$7)</f>
        <v>2316.1272727272726</v>
      </c>
      <c r="U5" s="96">
        <f>Odessa!U5+MAX(145,'Dnepr, Bila Tserkva'!U$2*вспомогат!$J$7)</f>
        <v>2485.6363636363635</v>
      </c>
      <c r="V5" s="96">
        <f>Odessa!V5+MAX(145,'Dnepr, Bila Tserkva'!V$2*вспомогат!$J$7)</f>
        <v>2655.1454545454544</v>
      </c>
      <c r="W5" s="96">
        <f>Odessa!W5+MAX(145,'Dnepr, Bila Tserkva'!W$2*вспомогат!$J$7)</f>
        <v>2824.6545454545453</v>
      </c>
      <c r="X5" s="96">
        <f>Odessa!X5+MAX(145,'Dnepr, Bila Tserkva'!X$2*вспомогат!$J$7)</f>
        <v>2994.1636363636362</v>
      </c>
      <c r="Y5" s="96">
        <f>Odessa!Y5+MAX(145,'Dnepr, Bila Tserkva'!Y$2*вспомогат!$J$7)</f>
        <v>3163.6727272727271</v>
      </c>
      <c r="Z5" s="96">
        <f>Odessa!Z5+MAX(145,'Dnepr, Bila Tserkva'!Z$2*вспомогат!$J$7)</f>
        <v>3333.181818181818</v>
      </c>
    </row>
    <row r="6" spans="2:26">
      <c r="B6" s="88" t="s">
        <v>15</v>
      </c>
      <c r="C6" s="88" t="s">
        <v>11</v>
      </c>
      <c r="D6" s="89" t="s">
        <v>13</v>
      </c>
      <c r="E6" s="94"/>
      <c r="F6" s="95"/>
      <c r="G6" s="96">
        <f>Odessa!G6+MAX(145,'Dnepr, Bila Tserkva'!G$2*вспомогат!$J$7)</f>
        <v>307.5090909090909</v>
      </c>
      <c r="H6" s="96">
        <f>Odessa!H6+MAX(145,'Dnepr, Bila Tserkva'!H$2*вспомогат!$J$7)</f>
        <v>427.0181818181818</v>
      </c>
      <c r="I6" s="96">
        <f>Odessa!I6+MAX(145,'Dnepr, Bila Tserkva'!I$2*вспомогат!$J$7)</f>
        <v>546.5272727272727</v>
      </c>
      <c r="J6" s="96">
        <f>Odessa!J6+MAX(145,'Dnepr, Bila Tserkva'!J$2*вспомогат!$J$7)</f>
        <v>666.0363636363636</v>
      </c>
      <c r="K6" s="96">
        <f>Odessa!K6+MAX(145,'Dnepr, Bila Tserkva'!K$2*вспомогат!$J$7)</f>
        <v>735.5454545454545</v>
      </c>
      <c r="L6" s="96">
        <f>Odessa!L6+MAX(145,'Dnepr, Bila Tserkva'!L$2*вспомогат!$J$7)</f>
        <v>860.0545454545454</v>
      </c>
      <c r="M6" s="96">
        <f>Odessa!M6+MAX(145,'Dnepr, Bila Tserkva'!M$2*вспомогат!$J$7)</f>
        <v>1004.5636363636363</v>
      </c>
      <c r="N6" s="96">
        <f>Odessa!N6+MAX(145,'Dnepr, Bila Tserkva'!N$2*вспомогат!$J$7)</f>
        <v>1149.0727272727272</v>
      </c>
      <c r="O6" s="96">
        <f>Odessa!O6+MAX(145,'Dnepr, Bila Tserkva'!O$2*вспомогат!$J$7)</f>
        <v>1293.5818181818181</v>
      </c>
      <c r="P6" s="96">
        <f>Odessa!P6+MAX(145,'Dnepr, Bila Tserkva'!P$2*вспомогат!$J$7)</f>
        <v>1438.090909090909</v>
      </c>
      <c r="Q6" s="96">
        <f>Odessa!Q6+MAX(145,'Dnepr, Bila Tserkva'!Q$2*вспомогат!$J$7)</f>
        <v>1532.6</v>
      </c>
      <c r="R6" s="96">
        <f>Odessa!R6+MAX(145,'Dnepr, Bila Tserkva'!R$2*вспомогат!$J$7)</f>
        <v>1677.1090909090908</v>
      </c>
      <c r="S6" s="96">
        <f>Odessa!S6+MAX(145,'Dnepr, Bila Tserkva'!S$2*вспомогат!$J$7)</f>
        <v>1821.6181818181817</v>
      </c>
      <c r="T6" s="96">
        <f>Odessa!T6+MAX(145,'Dnepr, Bila Tserkva'!T$2*вспомогат!$J$7)</f>
        <v>1966.1272727272726</v>
      </c>
      <c r="U6" s="96">
        <f>Odessa!U6+MAX(145,'Dnepr, Bila Tserkva'!U$2*вспомогат!$J$7)</f>
        <v>2110.6363636363635</v>
      </c>
      <c r="V6" s="96">
        <f>Odessa!V6+MAX(145,'Dnepr, Bila Tserkva'!V$2*вспомогат!$J$7)</f>
        <v>2255.1454545454544</v>
      </c>
      <c r="W6" s="96">
        <f>Odessa!W6+MAX(145,'Dnepr, Bila Tserkva'!W$2*вспомогат!$J$7)</f>
        <v>2399.6545454545453</v>
      </c>
      <c r="X6" s="96">
        <f>Odessa!X6+MAX(145,'Dnepr, Bila Tserkva'!X$2*вспомогат!$J$7)</f>
        <v>2544.1636363636362</v>
      </c>
      <c r="Y6" s="96">
        <f>Odessa!Y6+MAX(145,'Dnepr, Bila Tserkva'!Y$2*вспомогат!$J$7)</f>
        <v>2688.6727272727271</v>
      </c>
      <c r="Z6" s="96">
        <f>Odessa!Z6+MAX(145,'Dnepr, Bila Tserkva'!Z$2*вспомогат!$J$7)</f>
        <v>2833.181818181818</v>
      </c>
    </row>
    <row r="7" spans="2:26">
      <c r="B7" s="88" t="s">
        <v>16</v>
      </c>
      <c r="C7" s="88" t="s">
        <v>11</v>
      </c>
      <c r="D7" s="89" t="s">
        <v>13</v>
      </c>
      <c r="E7" s="94"/>
      <c r="F7" s="95"/>
      <c r="G7" s="96">
        <f>Odessa!G7+MAX(145,'Dnepr, Bila Tserkva'!G$2*вспомогат!$J$7)</f>
        <v>307.5090909090909</v>
      </c>
      <c r="H7" s="96">
        <f>Odessa!H7+MAX(145,'Dnepr, Bila Tserkva'!H$2*вспомогат!$J$7)</f>
        <v>427.0181818181818</v>
      </c>
      <c r="I7" s="96">
        <f>Odessa!I7+MAX(145,'Dnepr, Bila Tserkva'!I$2*вспомогат!$J$7)</f>
        <v>546.5272727272727</v>
      </c>
      <c r="J7" s="96">
        <f>Odessa!J7+MAX(145,'Dnepr, Bila Tserkva'!J$2*вспомогат!$J$7)</f>
        <v>666.0363636363636</v>
      </c>
      <c r="K7" s="96">
        <f>Odessa!K7+MAX(145,'Dnepr, Bila Tserkva'!K$2*вспомогат!$J$7)</f>
        <v>735.5454545454545</v>
      </c>
      <c r="L7" s="96">
        <f>Odessa!L7+MAX(145,'Dnepr, Bila Tserkva'!L$2*вспомогат!$J$7)</f>
        <v>860.0545454545454</v>
      </c>
      <c r="M7" s="96">
        <f>Odessa!M7+MAX(145,'Dnepr, Bila Tserkva'!M$2*вспомогат!$J$7)</f>
        <v>1004.5636363636363</v>
      </c>
      <c r="N7" s="96">
        <f>Odessa!N7+MAX(145,'Dnepr, Bila Tserkva'!N$2*вспомогат!$J$7)</f>
        <v>1149.0727272727272</v>
      </c>
      <c r="O7" s="96">
        <f>Odessa!O7+MAX(145,'Dnepr, Bila Tserkva'!O$2*вспомогат!$J$7)</f>
        <v>1293.5818181818181</v>
      </c>
      <c r="P7" s="96">
        <f>Odessa!P7+MAX(145,'Dnepr, Bila Tserkva'!P$2*вспомогат!$J$7)</f>
        <v>1438.090909090909</v>
      </c>
      <c r="Q7" s="96">
        <f>Odessa!Q7+MAX(145,'Dnepr, Bila Tserkva'!Q$2*вспомогат!$J$7)</f>
        <v>1532.6</v>
      </c>
      <c r="R7" s="96">
        <f>Odessa!R7+MAX(145,'Dnepr, Bila Tserkva'!R$2*вспомогат!$J$7)</f>
        <v>1677.1090909090908</v>
      </c>
      <c r="S7" s="96">
        <f>Odessa!S7+MAX(145,'Dnepr, Bila Tserkva'!S$2*вспомогат!$J$7)</f>
        <v>1821.6181818181817</v>
      </c>
      <c r="T7" s="96">
        <f>Odessa!T7+MAX(145,'Dnepr, Bila Tserkva'!T$2*вспомогат!$J$7)</f>
        <v>1966.1272727272726</v>
      </c>
      <c r="U7" s="96">
        <f>Odessa!U7+MAX(145,'Dnepr, Bila Tserkva'!U$2*вспомогат!$J$7)</f>
        <v>2110.6363636363635</v>
      </c>
      <c r="V7" s="96">
        <f>Odessa!V7+MAX(145,'Dnepr, Bila Tserkva'!V$2*вспомогат!$J$7)</f>
        <v>2255.1454545454544</v>
      </c>
      <c r="W7" s="96">
        <f>Odessa!W7+MAX(145,'Dnepr, Bila Tserkva'!W$2*вспомогат!$J$7)</f>
        <v>2399.6545454545453</v>
      </c>
      <c r="X7" s="96">
        <f>Odessa!X7+MAX(145,'Dnepr, Bila Tserkva'!X$2*вспомогат!$J$7)</f>
        <v>2544.1636363636362</v>
      </c>
      <c r="Y7" s="96">
        <f>Odessa!Y7+MAX(145,'Dnepr, Bila Tserkva'!Y$2*вспомогат!$J$7)</f>
        <v>2688.6727272727271</v>
      </c>
      <c r="Z7" s="96">
        <f>Odessa!Z7+MAX(145,'Dnepr, Bila Tserkva'!Z$2*вспомогат!$J$7)</f>
        <v>2833.181818181818</v>
      </c>
    </row>
    <row r="8" spans="2:26">
      <c r="B8" s="88" t="s">
        <v>17</v>
      </c>
      <c r="C8" s="88" t="s">
        <v>18</v>
      </c>
      <c r="D8" s="89" t="s">
        <v>9</v>
      </c>
      <c r="E8" s="94"/>
      <c r="F8" s="95"/>
      <c r="G8" s="96">
        <f>Odessa!G8+MAX(145,'Dnepr, Bila Tserkva'!G$2*вспомогат!$J$7)</f>
        <v>318.60000000000002</v>
      </c>
      <c r="H8" s="96">
        <f>Odessa!H8+MAX(145,'Dnepr, Bila Tserkva'!H$2*вспомогат!$J$7)</f>
        <v>449.2</v>
      </c>
      <c r="I8" s="96">
        <f>Odessa!I8+MAX(145,'Dnepr, Bila Tserkva'!I$2*вспомогат!$J$7)</f>
        <v>579.79999999999995</v>
      </c>
      <c r="J8" s="96">
        <f>Odessa!J8+MAX(145,'Dnepr, Bila Tserkva'!J$2*вспомогат!$J$7)</f>
        <v>710.4</v>
      </c>
      <c r="K8" s="96">
        <f>Odessa!K8+MAX(145,'Dnepr, Bila Tserkva'!K$2*вспомогат!$J$7)</f>
        <v>791</v>
      </c>
      <c r="L8" s="96">
        <f>Odessa!L8+MAX(145,'Dnepr, Bila Tserkva'!L$2*вспомогат!$J$7)</f>
        <v>926.59999999999991</v>
      </c>
      <c r="M8" s="96">
        <f>Odessa!M8+MAX(145,'Dnepr, Bila Tserkva'!M$2*вспомогат!$J$7)</f>
        <v>1082.1999999999998</v>
      </c>
      <c r="N8" s="96">
        <f>Odessa!N8+MAX(145,'Dnepr, Bila Tserkva'!N$2*вспомогат!$J$7)</f>
        <v>1237.8</v>
      </c>
      <c r="O8" s="96">
        <f>Odessa!O8+MAX(145,'Dnepr, Bila Tserkva'!O$2*вспомогат!$J$7)</f>
        <v>1393.4</v>
      </c>
      <c r="P8" s="96">
        <f>Odessa!P8+MAX(145,'Dnepr, Bila Tserkva'!P$2*вспомогат!$J$7)</f>
        <v>1549</v>
      </c>
      <c r="Q8" s="96">
        <f>Odessa!Q8+MAX(145,'Dnepr, Bila Tserkva'!Q$2*вспомогат!$J$7)</f>
        <v>1654.6</v>
      </c>
      <c r="R8" s="96">
        <f>Odessa!R8+MAX(145,'Dnepr, Bila Tserkva'!R$2*вспомогат!$J$7)</f>
        <v>1810.1999999999998</v>
      </c>
      <c r="S8" s="96">
        <f>Odessa!S8+MAX(145,'Dnepr, Bila Tserkva'!S$2*вспомогат!$J$7)</f>
        <v>1965.8</v>
      </c>
      <c r="T8" s="96">
        <f>Odessa!T8+MAX(145,'Dnepr, Bila Tserkva'!T$2*вспомогат!$J$7)</f>
        <v>2121.3999999999996</v>
      </c>
      <c r="U8" s="96">
        <f>Odessa!U8+MAX(145,'Dnepr, Bila Tserkva'!U$2*вспомогат!$J$7)</f>
        <v>2277</v>
      </c>
      <c r="V8" s="96">
        <f>Odessa!V8+MAX(145,'Dnepr, Bila Tserkva'!V$2*вспомогат!$J$7)</f>
        <v>2432.6</v>
      </c>
      <c r="W8" s="96">
        <f>Odessa!W8+MAX(145,'Dnepr, Bila Tserkva'!W$2*вспомогат!$J$7)</f>
        <v>2588.1999999999998</v>
      </c>
      <c r="X8" s="96">
        <f>Odessa!X8+MAX(145,'Dnepr, Bila Tserkva'!X$2*вспомогат!$J$7)</f>
        <v>2743.8</v>
      </c>
      <c r="Y8" s="96">
        <f>Odessa!Y8+MAX(145,'Dnepr, Bila Tserkva'!Y$2*вспомогат!$J$7)</f>
        <v>2899.3999999999996</v>
      </c>
      <c r="Z8" s="96">
        <f>Odessa!Z8+MAX(145,'Dnepr, Bila Tserkva'!Z$2*вспомогат!$J$7)</f>
        <v>3055</v>
      </c>
    </row>
    <row r="9" spans="2:26">
      <c r="B9" s="88" t="s">
        <v>19</v>
      </c>
      <c r="C9" s="88" t="s">
        <v>20</v>
      </c>
      <c r="D9" s="89" t="s">
        <v>9</v>
      </c>
      <c r="E9" s="94"/>
      <c r="F9" s="95"/>
      <c r="G9" s="96">
        <f>Odessa!G9+MAX(145,'Dnepr, Bila Tserkva'!G$2*вспомогат!$J$7)</f>
        <v>328.6</v>
      </c>
      <c r="H9" s="96">
        <f>Odessa!H9+MAX(145,'Dnepr, Bila Tserkva'!H$2*вспомогат!$J$7)</f>
        <v>469.2</v>
      </c>
      <c r="I9" s="96">
        <f>Odessa!I9+MAX(145,'Dnepr, Bila Tserkva'!I$2*вспомогат!$J$7)</f>
        <v>609.79999999999995</v>
      </c>
      <c r="J9" s="96">
        <f>Odessa!J9+MAX(145,'Dnepr, Bila Tserkva'!J$2*вспомогат!$J$7)</f>
        <v>750.4</v>
      </c>
      <c r="K9" s="96">
        <f>Odessa!K9+MAX(145,'Dnepr, Bila Tserkva'!K$2*вспомогат!$J$7)</f>
        <v>841</v>
      </c>
      <c r="L9" s="96">
        <f>Odessa!L9+MAX(145,'Dnepr, Bila Tserkva'!L$2*вспомогат!$J$7)</f>
        <v>986.59999999999991</v>
      </c>
      <c r="M9" s="96">
        <f>Odessa!M9+MAX(145,'Dnepr, Bila Tserkva'!M$2*вспомогат!$J$7)</f>
        <v>1152.1999999999998</v>
      </c>
      <c r="N9" s="96">
        <f>Odessa!N9+MAX(145,'Dnepr, Bila Tserkva'!N$2*вспомогат!$J$7)</f>
        <v>1317.8</v>
      </c>
      <c r="O9" s="96">
        <f>Odessa!O9+MAX(145,'Dnepr, Bila Tserkva'!O$2*вспомогат!$J$7)</f>
        <v>1483.4</v>
      </c>
      <c r="P9" s="96">
        <f>Odessa!P9+MAX(145,'Dnepr, Bila Tserkva'!P$2*вспомогат!$J$7)</f>
        <v>1649</v>
      </c>
      <c r="Q9" s="96">
        <f>Odessa!Q9+MAX(145,'Dnepr, Bila Tserkva'!Q$2*вспомогат!$J$7)</f>
        <v>1764.6</v>
      </c>
      <c r="R9" s="96">
        <f>Odessa!R9+MAX(145,'Dnepr, Bila Tserkva'!R$2*вспомогат!$J$7)</f>
        <v>1930.1999999999998</v>
      </c>
      <c r="S9" s="96">
        <f>Odessa!S9+MAX(145,'Dnepr, Bila Tserkva'!S$2*вспомогат!$J$7)</f>
        <v>2095.8000000000002</v>
      </c>
      <c r="T9" s="96">
        <f>Odessa!T9+MAX(145,'Dnepr, Bila Tserkva'!T$2*вспомогат!$J$7)</f>
        <v>2261.3999999999996</v>
      </c>
      <c r="U9" s="96">
        <f>Odessa!U9+MAX(145,'Dnepr, Bila Tserkva'!U$2*вспомогат!$J$7)</f>
        <v>2427</v>
      </c>
      <c r="V9" s="96">
        <f>Odessa!V9+MAX(145,'Dnepr, Bila Tserkva'!V$2*вспомогат!$J$7)</f>
        <v>2592.6</v>
      </c>
      <c r="W9" s="96">
        <f>Odessa!W9+MAX(145,'Dnepr, Bila Tserkva'!W$2*вспомогат!$J$7)</f>
        <v>2758.2</v>
      </c>
      <c r="X9" s="96">
        <f>Odessa!X9+MAX(145,'Dnepr, Bila Tserkva'!X$2*вспомогат!$J$7)</f>
        <v>2923.8</v>
      </c>
      <c r="Y9" s="96">
        <f>Odessa!Y9+MAX(145,'Dnepr, Bila Tserkva'!Y$2*вспомогат!$J$7)</f>
        <v>3089.3999999999996</v>
      </c>
      <c r="Z9" s="96">
        <f>Odessa!Z9+MAX(145,'Dnepr, Bila Tserkva'!Z$2*вспомогат!$J$7)</f>
        <v>3255</v>
      </c>
    </row>
    <row r="10" spans="2:26">
      <c r="B10" s="88" t="s">
        <v>21</v>
      </c>
      <c r="C10" s="88" t="s">
        <v>22</v>
      </c>
      <c r="D10" s="89" t="s">
        <v>13</v>
      </c>
      <c r="E10" s="94"/>
      <c r="F10" s="95"/>
      <c r="G10" s="96">
        <f>Odessa!G10+MAX(145,'Dnepr, Bila Tserkva'!G$2*вспомогат!$J$7)</f>
        <v>420.5090909090909</v>
      </c>
      <c r="H10" s="96">
        <f>Odessa!H10+MAX(145,'Dnepr, Bila Tserkva'!H$2*вспомогат!$J$7)</f>
        <v>653.0181818181818</v>
      </c>
      <c r="I10" s="96">
        <f>Odessa!I10+MAX(145,'Dnepr, Bila Tserkva'!I$2*вспомогат!$J$7)</f>
        <v>885.5272727272727</v>
      </c>
      <c r="J10" s="96">
        <f>Odessa!J10+MAX(145,'Dnepr, Bila Tserkva'!J$2*вспомогат!$J$7)</f>
        <v>1118.0363636363636</v>
      </c>
      <c r="K10" s="96">
        <f>Odessa!K10+MAX(145,'Dnepr, Bila Tserkva'!K$2*вспомогат!$J$7)</f>
        <v>1300.5454545454545</v>
      </c>
      <c r="L10" s="96">
        <f>Odessa!L10+MAX(145,'Dnepr, Bila Tserkva'!L$2*вспомогат!$J$7)</f>
        <v>1538.0545454545454</v>
      </c>
      <c r="M10" s="96">
        <f>Odessa!M10+MAX(145,'Dnepr, Bila Tserkva'!M$2*вспомогат!$J$7)</f>
        <v>1795.5636363636363</v>
      </c>
      <c r="N10" s="96">
        <f>Odessa!N10+MAX(145,'Dnepr, Bila Tserkva'!N$2*вспомогат!$J$7)</f>
        <v>2053.0727272727272</v>
      </c>
      <c r="O10" s="96">
        <f>Odessa!O10+MAX(145,'Dnepr, Bila Tserkva'!O$2*вспомогат!$J$7)</f>
        <v>2310.5818181818181</v>
      </c>
      <c r="P10" s="96">
        <f>Odessa!P10+MAX(145,'Dnepr, Bila Tserkva'!P$2*вспомогат!$J$7)</f>
        <v>2568.090909090909</v>
      </c>
      <c r="Q10" s="96">
        <f>Odessa!Q10+MAX(145,'Dnepr, Bila Tserkva'!Q$2*вспомогат!$J$7)</f>
        <v>2775.6</v>
      </c>
      <c r="R10" s="96">
        <f>Odessa!R10+MAX(145,'Dnepr, Bila Tserkva'!R$2*вспомогат!$J$7)</f>
        <v>3033.1090909090908</v>
      </c>
      <c r="S10" s="96">
        <f>Odessa!S10+MAX(145,'Dnepr, Bila Tserkva'!S$2*вспомогат!$J$7)</f>
        <v>3290.6181818181817</v>
      </c>
      <c r="T10" s="96">
        <f>Odessa!T10+MAX(145,'Dnepr, Bila Tserkva'!T$2*вспомогат!$J$7)</f>
        <v>3548.1272727272726</v>
      </c>
      <c r="U10" s="96">
        <f>Odessa!U10+MAX(145,'Dnepr, Bila Tserkva'!U$2*вспомогат!$J$7)</f>
        <v>3805.6363636363635</v>
      </c>
      <c r="V10" s="96">
        <f>Odessa!V10+MAX(145,'Dnepr, Bila Tserkva'!V$2*вспомогат!$J$7)</f>
        <v>4063.1454545454544</v>
      </c>
      <c r="W10" s="96">
        <f>Odessa!W10+MAX(145,'Dnepr, Bila Tserkva'!W$2*вспомогат!$J$7)</f>
        <v>4320.6545454545449</v>
      </c>
      <c r="X10" s="96">
        <f>Odessa!X10+MAX(145,'Dnepr, Bila Tserkva'!X$2*вспомогат!$J$7)</f>
        <v>4578.1636363636362</v>
      </c>
      <c r="Y10" s="96">
        <f>Odessa!Y10+MAX(145,'Dnepr, Bila Tserkva'!Y$2*вспомогат!$J$7)</f>
        <v>4835.6727272727276</v>
      </c>
      <c r="Z10" s="96">
        <f>Odessa!Z10+MAX(145,'Dnepr, Bila Tserkva'!Z$2*вспомогат!$J$7)</f>
        <v>5093.181818181818</v>
      </c>
    </row>
    <row r="11" spans="2:26">
      <c r="B11" s="88" t="s">
        <v>23</v>
      </c>
      <c r="C11" s="88" t="s">
        <v>24</v>
      </c>
      <c r="D11" s="89" t="s">
        <v>13</v>
      </c>
      <c r="E11" s="94"/>
      <c r="F11" s="95"/>
      <c r="G11" s="96">
        <f>Odessa!G11+MAX(145,'Dnepr, Bila Tserkva'!G$2*вспомогат!$J$7)</f>
        <v>280.5090909090909</v>
      </c>
      <c r="H11" s="96">
        <f>Odessa!H11+MAX(145,'Dnepr, Bila Tserkva'!H$2*вспомогат!$J$7)</f>
        <v>373.0181818181818</v>
      </c>
      <c r="I11" s="96">
        <f>Odessa!I11+MAX(145,'Dnepr, Bila Tserkva'!I$2*вспомогат!$J$7)</f>
        <v>465.5272727272727</v>
      </c>
      <c r="J11" s="96">
        <f>Odessa!J11+MAX(145,'Dnepr, Bila Tserkva'!J$2*вспомогат!$J$7)</f>
        <v>558.0363636363636</v>
      </c>
      <c r="K11" s="96">
        <f>Odessa!K11+MAX(145,'Dnepr, Bila Tserkva'!K$2*вспомогат!$J$7)</f>
        <v>600.5454545454545</v>
      </c>
      <c r="L11" s="96">
        <f>Odessa!L11+MAX(145,'Dnepr, Bila Tserkva'!L$2*вспомогат!$J$7)</f>
        <v>698.0545454545454</v>
      </c>
      <c r="M11" s="96">
        <f>Odessa!M11+MAX(145,'Dnepr, Bila Tserkva'!M$2*вспомогат!$J$7)</f>
        <v>815.56363636363631</v>
      </c>
      <c r="N11" s="96">
        <f>Odessa!N11+MAX(145,'Dnepr, Bila Tserkva'!N$2*вспомогат!$J$7)</f>
        <v>933.07272727272721</v>
      </c>
      <c r="O11" s="96">
        <f>Odessa!O11+MAX(145,'Dnepr, Bila Tserkva'!O$2*вспомогат!$J$7)</f>
        <v>1050.5818181818181</v>
      </c>
      <c r="P11" s="96">
        <f>Odessa!P11+MAX(145,'Dnepr, Bila Tserkva'!P$2*вспомогат!$J$7)</f>
        <v>1168.090909090909</v>
      </c>
      <c r="Q11" s="96">
        <f>Odessa!Q11+MAX(145,'Dnepr, Bila Tserkva'!Q$2*вспомогат!$J$7)</f>
        <v>1235.5999999999999</v>
      </c>
      <c r="R11" s="96">
        <f>Odessa!R11+MAX(145,'Dnepr, Bila Tserkva'!R$2*вспомогат!$J$7)</f>
        <v>1353.1090909090908</v>
      </c>
      <c r="S11" s="96">
        <f>Odessa!S11+MAX(145,'Dnepr, Bila Tserkva'!S$2*вспомогат!$J$7)</f>
        <v>1470.6181818181817</v>
      </c>
      <c r="T11" s="96">
        <f>Odessa!T11+MAX(145,'Dnepr, Bila Tserkva'!T$2*вспомогат!$J$7)</f>
        <v>1588.1272727272726</v>
      </c>
      <c r="U11" s="96">
        <f>Odessa!U11+MAX(145,'Dnepr, Bila Tserkva'!U$2*вспомогат!$J$7)</f>
        <v>1705.6363636363635</v>
      </c>
      <c r="V11" s="96">
        <f>Odessa!V11+MAX(145,'Dnepr, Bila Tserkva'!V$2*вспомогат!$J$7)</f>
        <v>1823.1454545454544</v>
      </c>
      <c r="W11" s="96">
        <f>Odessa!W11+MAX(145,'Dnepr, Bila Tserkva'!W$2*вспомогат!$J$7)</f>
        <v>1940.6545454545453</v>
      </c>
      <c r="X11" s="96">
        <f>Odessa!X11+MAX(145,'Dnepr, Bila Tserkva'!X$2*вспомогат!$J$7)</f>
        <v>2058.1636363636362</v>
      </c>
      <c r="Y11" s="96">
        <f>Odessa!Y11+MAX(145,'Dnepr, Bila Tserkva'!Y$2*вспомогат!$J$7)</f>
        <v>2175.6727272727271</v>
      </c>
      <c r="Z11" s="96">
        <f>Odessa!Z11+MAX(145,'Dnepr, Bila Tserkva'!Z$2*вспомогат!$J$7)</f>
        <v>2293.181818181818</v>
      </c>
    </row>
    <row r="12" spans="2:26">
      <c r="B12" s="88" t="s">
        <v>25</v>
      </c>
      <c r="C12" s="88" t="s">
        <v>24</v>
      </c>
      <c r="D12" s="89" t="s">
        <v>13</v>
      </c>
      <c r="E12" s="94"/>
      <c r="F12" s="95"/>
      <c r="G12" s="96">
        <f>Odessa!G12+MAX(145,'Dnepr, Bila Tserkva'!G$2*вспомогат!$J$7)</f>
        <v>283.5090909090909</v>
      </c>
      <c r="H12" s="96">
        <f>Odessa!H12+MAX(145,'Dnepr, Bila Tserkva'!H$2*вспомогат!$J$7)</f>
        <v>379.0181818181818</v>
      </c>
      <c r="I12" s="96">
        <f>Odessa!I12+MAX(145,'Dnepr, Bila Tserkva'!I$2*вспомогат!$J$7)</f>
        <v>474.5272727272727</v>
      </c>
      <c r="J12" s="96">
        <f>Odessa!J12+MAX(145,'Dnepr, Bila Tserkva'!J$2*вспомогат!$J$7)</f>
        <v>570.0363636363636</v>
      </c>
      <c r="K12" s="96">
        <f>Odessa!K12+MAX(145,'Dnepr, Bila Tserkva'!K$2*вспомогат!$J$7)</f>
        <v>615.5454545454545</v>
      </c>
      <c r="L12" s="96">
        <f>Odessa!L12+MAX(145,'Dnepr, Bila Tserkva'!L$2*вспомогат!$J$7)</f>
        <v>716.0545454545454</v>
      </c>
      <c r="M12" s="96">
        <f>Odessa!M12+MAX(145,'Dnepr, Bila Tserkva'!M$2*вспомогат!$J$7)</f>
        <v>836.56363636363631</v>
      </c>
      <c r="N12" s="96">
        <f>Odessa!N12+MAX(145,'Dnepr, Bila Tserkva'!N$2*вспомогат!$J$7)</f>
        <v>957.07272727272721</v>
      </c>
      <c r="O12" s="96">
        <f>Odessa!O12+MAX(145,'Dnepr, Bila Tserkva'!O$2*вспомогат!$J$7)</f>
        <v>1077.5818181818181</v>
      </c>
      <c r="P12" s="96">
        <f>Odessa!P12+MAX(145,'Dnepr, Bila Tserkva'!P$2*вспомогат!$J$7)</f>
        <v>1198.090909090909</v>
      </c>
      <c r="Q12" s="96">
        <f>Odessa!Q12+MAX(145,'Dnepr, Bila Tserkva'!Q$2*вспомогат!$J$7)</f>
        <v>1268.5999999999999</v>
      </c>
      <c r="R12" s="96">
        <f>Odessa!R12+MAX(145,'Dnepr, Bila Tserkva'!R$2*вспомогат!$J$7)</f>
        <v>1389.1090909090908</v>
      </c>
      <c r="S12" s="96">
        <f>Odessa!S12+MAX(145,'Dnepr, Bila Tserkva'!S$2*вспомогат!$J$7)</f>
        <v>1509.6181818181817</v>
      </c>
      <c r="T12" s="96">
        <f>Odessa!T12+MAX(145,'Dnepr, Bila Tserkva'!T$2*вспомогат!$J$7)</f>
        <v>1630.1272727272726</v>
      </c>
      <c r="U12" s="96">
        <f>Odessa!U12+MAX(145,'Dnepr, Bila Tserkva'!U$2*вспомогат!$J$7)</f>
        <v>1750.6363636363635</v>
      </c>
      <c r="V12" s="96">
        <f>Odessa!V12+MAX(145,'Dnepr, Bila Tserkva'!V$2*вспомогат!$J$7)</f>
        <v>1871.1454545454544</v>
      </c>
      <c r="W12" s="96">
        <f>Odessa!W12+MAX(145,'Dnepr, Bila Tserkva'!W$2*вспомогат!$J$7)</f>
        <v>1991.6545454545453</v>
      </c>
      <c r="X12" s="96">
        <f>Odessa!X12+MAX(145,'Dnepr, Bila Tserkva'!X$2*вспомогат!$J$7)</f>
        <v>2112.1636363636362</v>
      </c>
      <c r="Y12" s="96">
        <f>Odessa!Y12+MAX(145,'Dnepr, Bila Tserkva'!Y$2*вспомогат!$J$7)</f>
        <v>2232.6727272727271</v>
      </c>
      <c r="Z12" s="96">
        <f>Odessa!Z12+MAX(145,'Dnepr, Bila Tserkva'!Z$2*вспомогат!$J$7)</f>
        <v>2353.181818181818</v>
      </c>
    </row>
    <row r="13" spans="2:26">
      <c r="B13" s="88" t="s">
        <v>26</v>
      </c>
      <c r="C13" s="88" t="s">
        <v>24</v>
      </c>
      <c r="D13" s="89" t="s">
        <v>13</v>
      </c>
      <c r="E13" s="94"/>
      <c r="F13" s="95"/>
      <c r="G13" s="96">
        <f>Odessa!G13+MAX(145,'Dnepr, Bila Tserkva'!G$2*вспомогат!$J$7)</f>
        <v>280.5090909090909</v>
      </c>
      <c r="H13" s="96">
        <f>Odessa!H13+MAX(145,'Dnepr, Bila Tserkva'!H$2*вспомогат!$J$7)</f>
        <v>373.0181818181818</v>
      </c>
      <c r="I13" s="96">
        <f>Odessa!I13+MAX(145,'Dnepr, Bila Tserkva'!I$2*вспомогат!$J$7)</f>
        <v>465.5272727272727</v>
      </c>
      <c r="J13" s="96">
        <f>Odessa!J13+MAX(145,'Dnepr, Bila Tserkva'!J$2*вспомогат!$J$7)</f>
        <v>558.0363636363636</v>
      </c>
      <c r="K13" s="96">
        <f>Odessa!K13+MAX(145,'Dnepr, Bila Tserkva'!K$2*вспомогат!$J$7)</f>
        <v>600.5454545454545</v>
      </c>
      <c r="L13" s="96">
        <f>Odessa!L13+MAX(145,'Dnepr, Bila Tserkva'!L$2*вспомогат!$J$7)</f>
        <v>698.0545454545454</v>
      </c>
      <c r="M13" s="96">
        <f>Odessa!M13+MAX(145,'Dnepr, Bila Tserkva'!M$2*вспомогат!$J$7)</f>
        <v>815.56363636363631</v>
      </c>
      <c r="N13" s="96">
        <f>Odessa!N13+MAX(145,'Dnepr, Bila Tserkva'!N$2*вспомогат!$J$7)</f>
        <v>933.07272727272721</v>
      </c>
      <c r="O13" s="96">
        <f>Odessa!O13+MAX(145,'Dnepr, Bila Tserkva'!O$2*вспомогат!$J$7)</f>
        <v>1050.5818181818181</v>
      </c>
      <c r="P13" s="96">
        <f>Odessa!P13+MAX(145,'Dnepr, Bila Tserkva'!P$2*вспомогат!$J$7)</f>
        <v>1168.090909090909</v>
      </c>
      <c r="Q13" s="96">
        <f>Odessa!Q13+MAX(145,'Dnepr, Bila Tserkva'!Q$2*вспомогат!$J$7)</f>
        <v>1235.5999999999999</v>
      </c>
      <c r="R13" s="96">
        <f>Odessa!R13+MAX(145,'Dnepr, Bila Tserkva'!R$2*вспомогат!$J$7)</f>
        <v>1353.1090909090908</v>
      </c>
      <c r="S13" s="96">
        <f>Odessa!S13+MAX(145,'Dnepr, Bila Tserkva'!S$2*вспомогат!$J$7)</f>
        <v>1470.6181818181817</v>
      </c>
      <c r="T13" s="96">
        <f>Odessa!T13+MAX(145,'Dnepr, Bila Tserkva'!T$2*вспомогат!$J$7)</f>
        <v>1588.1272727272726</v>
      </c>
      <c r="U13" s="96">
        <f>Odessa!U13+MAX(145,'Dnepr, Bila Tserkva'!U$2*вспомогат!$J$7)</f>
        <v>1705.6363636363635</v>
      </c>
      <c r="V13" s="96">
        <f>Odessa!V13+MAX(145,'Dnepr, Bila Tserkva'!V$2*вспомогат!$J$7)</f>
        <v>1823.1454545454544</v>
      </c>
      <c r="W13" s="96">
        <f>Odessa!W13+MAX(145,'Dnepr, Bila Tserkva'!W$2*вспомогат!$J$7)</f>
        <v>1940.6545454545453</v>
      </c>
      <c r="X13" s="96">
        <f>Odessa!X13+MAX(145,'Dnepr, Bila Tserkva'!X$2*вспомогат!$J$7)</f>
        <v>2058.1636363636362</v>
      </c>
      <c r="Y13" s="96">
        <f>Odessa!Y13+MAX(145,'Dnepr, Bila Tserkva'!Y$2*вспомогат!$J$7)</f>
        <v>2175.6727272727271</v>
      </c>
      <c r="Z13" s="96">
        <f>Odessa!Z13+MAX(145,'Dnepr, Bila Tserkva'!Z$2*вспомогат!$J$7)</f>
        <v>2293.181818181818</v>
      </c>
    </row>
    <row r="14" spans="2:26">
      <c r="B14" s="88" t="s">
        <v>27</v>
      </c>
      <c r="C14" s="88" t="s">
        <v>24</v>
      </c>
      <c r="D14" s="89" t="s">
        <v>13</v>
      </c>
      <c r="E14" s="94"/>
      <c r="F14" s="95"/>
      <c r="G14" s="96">
        <f>Odessa!G14+MAX(145,'Dnepr, Bila Tserkva'!G$2*вспомогат!$J$7)</f>
        <v>267.5090909090909</v>
      </c>
      <c r="H14" s="96">
        <f>Odessa!H14+MAX(145,'Dnepr, Bila Tserkva'!H$2*вспомогат!$J$7)</f>
        <v>347.0181818181818</v>
      </c>
      <c r="I14" s="96">
        <f>Odessa!I14+MAX(145,'Dnepr, Bila Tserkva'!I$2*вспомогат!$J$7)</f>
        <v>426.5272727272727</v>
      </c>
      <c r="J14" s="96">
        <f>Odessa!J14+MAX(145,'Dnepr, Bila Tserkva'!J$2*вспомогат!$J$7)</f>
        <v>506.0363636363636</v>
      </c>
      <c r="K14" s="96">
        <f>Odessa!K14+MAX(145,'Dnepr, Bila Tserkva'!K$2*вспомогат!$J$7)</f>
        <v>535.5454545454545</v>
      </c>
      <c r="L14" s="96">
        <f>Odessa!L14+MAX(145,'Dnepr, Bila Tserkva'!L$2*вспомогат!$J$7)</f>
        <v>620.0545454545454</v>
      </c>
      <c r="M14" s="96">
        <f>Odessa!M14+MAX(145,'Dnepr, Bila Tserkva'!M$2*вспомогат!$J$7)</f>
        <v>724.56363636363631</v>
      </c>
      <c r="N14" s="96">
        <f>Odessa!N14+MAX(145,'Dnepr, Bila Tserkva'!N$2*вспомогат!$J$7)</f>
        <v>829.07272727272721</v>
      </c>
      <c r="O14" s="96">
        <f>Odessa!O14+MAX(145,'Dnepr, Bila Tserkva'!O$2*вспомогат!$J$7)</f>
        <v>933.58181818181811</v>
      </c>
      <c r="P14" s="96">
        <f>Odessa!P14+MAX(145,'Dnepr, Bila Tserkva'!P$2*вспомогат!$J$7)</f>
        <v>1038.090909090909</v>
      </c>
      <c r="Q14" s="96">
        <f>Odessa!Q14+MAX(145,'Dnepr, Bila Tserkva'!Q$2*вспомогат!$J$7)</f>
        <v>1092.5999999999999</v>
      </c>
      <c r="R14" s="96">
        <f>Odessa!R14+MAX(145,'Dnepr, Bila Tserkva'!R$2*вспомогат!$J$7)</f>
        <v>1197.1090909090908</v>
      </c>
      <c r="S14" s="96">
        <f>Odessa!S14+MAX(145,'Dnepr, Bila Tserkva'!S$2*вспомогат!$J$7)</f>
        <v>1301.6181818181817</v>
      </c>
      <c r="T14" s="96">
        <f>Odessa!T14+MAX(145,'Dnepr, Bila Tserkva'!T$2*вспомогат!$J$7)</f>
        <v>1406.1272727272726</v>
      </c>
      <c r="U14" s="96">
        <f>Odessa!U14+MAX(145,'Dnepr, Bila Tserkva'!U$2*вспомогат!$J$7)</f>
        <v>1510.6363636363635</v>
      </c>
      <c r="V14" s="96">
        <f>Odessa!V14+MAX(145,'Dnepr, Bila Tserkva'!V$2*вспомогат!$J$7)</f>
        <v>1615.1454545454544</v>
      </c>
      <c r="W14" s="96">
        <f>Odessa!W14+MAX(145,'Dnepr, Bila Tserkva'!W$2*вспомогат!$J$7)</f>
        <v>1719.6545454545453</v>
      </c>
      <c r="X14" s="96">
        <f>Odessa!X14+MAX(145,'Dnepr, Bila Tserkva'!X$2*вспомогат!$J$7)</f>
        <v>1824.1636363636362</v>
      </c>
      <c r="Y14" s="96">
        <f>Odessa!Y14+MAX(145,'Dnepr, Bila Tserkva'!Y$2*вспомогат!$J$7)</f>
        <v>1928.6727272727271</v>
      </c>
      <c r="Z14" s="96">
        <f>Odessa!Z14+MAX(145,'Dnepr, Bila Tserkva'!Z$2*вспомогат!$J$7)</f>
        <v>2033.181818181818</v>
      </c>
    </row>
    <row r="15" spans="2:26">
      <c r="B15" s="88" t="s">
        <v>28</v>
      </c>
      <c r="C15" s="88" t="s">
        <v>24</v>
      </c>
      <c r="D15" s="89" t="s">
        <v>13</v>
      </c>
      <c r="E15" s="94"/>
      <c r="F15" s="95"/>
      <c r="G15" s="96">
        <f>Odessa!G15+MAX(145,'Dnepr, Bila Tserkva'!G$2*вспомогат!$J$7)</f>
        <v>272.5090909090909</v>
      </c>
      <c r="H15" s="96">
        <f>Odessa!H15+MAX(145,'Dnepr, Bila Tserkva'!H$2*вспомогат!$J$7)</f>
        <v>357.0181818181818</v>
      </c>
      <c r="I15" s="96">
        <f>Odessa!I15+MAX(145,'Dnepr, Bila Tserkva'!I$2*вспомогат!$J$7)</f>
        <v>441.5272727272727</v>
      </c>
      <c r="J15" s="96">
        <f>Odessa!J15+MAX(145,'Dnepr, Bila Tserkva'!J$2*вспомогат!$J$7)</f>
        <v>526.0363636363636</v>
      </c>
      <c r="K15" s="96">
        <f>Odessa!K15+MAX(145,'Dnepr, Bila Tserkva'!K$2*вспомогат!$J$7)</f>
        <v>560.5454545454545</v>
      </c>
      <c r="L15" s="96">
        <f>Odessa!L15+MAX(145,'Dnepr, Bila Tserkva'!L$2*вспомогат!$J$7)</f>
        <v>650.0545454545454</v>
      </c>
      <c r="M15" s="96">
        <f>Odessa!M15+MAX(145,'Dnepr, Bila Tserkva'!M$2*вспомогат!$J$7)</f>
        <v>759.56363636363631</v>
      </c>
      <c r="N15" s="96">
        <f>Odessa!N15+MAX(145,'Dnepr, Bila Tserkva'!N$2*вспомогат!$J$7)</f>
        <v>869.07272727272721</v>
      </c>
      <c r="O15" s="96">
        <f>Odessa!O15+MAX(145,'Dnepr, Bila Tserkva'!O$2*вспомогат!$J$7)</f>
        <v>978.58181818181811</v>
      </c>
      <c r="P15" s="96">
        <f>Odessa!P15+MAX(145,'Dnepr, Bila Tserkva'!P$2*вспомогат!$J$7)</f>
        <v>1088.090909090909</v>
      </c>
      <c r="Q15" s="96">
        <f>Odessa!Q15+MAX(145,'Dnepr, Bila Tserkva'!Q$2*вспомогат!$J$7)</f>
        <v>1147.5999999999999</v>
      </c>
      <c r="R15" s="96">
        <f>Odessa!R15+MAX(145,'Dnepr, Bila Tserkva'!R$2*вспомогат!$J$7)</f>
        <v>1257.1090909090908</v>
      </c>
      <c r="S15" s="96">
        <f>Odessa!S15+MAX(145,'Dnepr, Bila Tserkva'!S$2*вспомогат!$J$7)</f>
        <v>1366.6181818181817</v>
      </c>
      <c r="T15" s="96">
        <f>Odessa!T15+MAX(145,'Dnepr, Bila Tserkva'!T$2*вспомогат!$J$7)</f>
        <v>1476.1272727272726</v>
      </c>
      <c r="U15" s="96">
        <f>Odessa!U15+MAX(145,'Dnepr, Bila Tserkva'!U$2*вспомогат!$J$7)</f>
        <v>1585.6363636363635</v>
      </c>
      <c r="V15" s="96">
        <f>Odessa!V15+MAX(145,'Dnepr, Bila Tserkva'!V$2*вспомогат!$J$7)</f>
        <v>1695.1454545454544</v>
      </c>
      <c r="W15" s="96">
        <f>Odessa!W15+MAX(145,'Dnepr, Bila Tserkva'!W$2*вспомогат!$J$7)</f>
        <v>1804.6545454545453</v>
      </c>
      <c r="X15" s="96">
        <f>Odessa!X15+MAX(145,'Dnepr, Bila Tserkva'!X$2*вспомогат!$J$7)</f>
        <v>1914.1636363636362</v>
      </c>
      <c r="Y15" s="96">
        <f>Odessa!Y15+MAX(145,'Dnepr, Bila Tserkva'!Y$2*вспомогат!$J$7)</f>
        <v>2023.6727272727271</v>
      </c>
      <c r="Z15" s="96">
        <f>Odessa!Z15+MAX(145,'Dnepr, Bila Tserkva'!Z$2*вспомогат!$J$7)</f>
        <v>2133.181818181818</v>
      </c>
    </row>
    <row r="16" spans="2:26">
      <c r="B16" s="85" t="s">
        <v>114</v>
      </c>
      <c r="C16" s="85" t="s">
        <v>24</v>
      </c>
      <c r="D16" s="89" t="s">
        <v>13</v>
      </c>
      <c r="E16" s="94"/>
      <c r="F16" s="95"/>
      <c r="G16" s="96">
        <f>Odessa!G16+MAX(145,'Dnepr, Bila Tserkva'!G$2*вспомогат!$J$7)</f>
        <v>280.5090909090909</v>
      </c>
      <c r="H16" s="96">
        <f>Odessa!H16+MAX(145,'Dnepr, Bila Tserkva'!H$2*вспомогат!$J$7)</f>
        <v>373.0181818181818</v>
      </c>
      <c r="I16" s="96">
        <f>Odessa!I16+MAX(145,'Dnepr, Bila Tserkva'!I$2*вспомогат!$J$7)</f>
        <v>465.5272727272727</v>
      </c>
      <c r="J16" s="96">
        <f>Odessa!J16+MAX(145,'Dnepr, Bila Tserkva'!J$2*вспомогат!$J$7)</f>
        <v>558.0363636363636</v>
      </c>
      <c r="K16" s="96">
        <f>Odessa!K16+MAX(145,'Dnepr, Bila Tserkva'!K$2*вспомогат!$J$7)</f>
        <v>600.5454545454545</v>
      </c>
      <c r="L16" s="96">
        <f>Odessa!L16+MAX(145,'Dnepr, Bila Tserkva'!L$2*вспомогат!$J$7)</f>
        <v>698.0545454545454</v>
      </c>
      <c r="M16" s="96">
        <f>Odessa!M16+MAX(145,'Dnepr, Bila Tserkva'!M$2*вспомогат!$J$7)</f>
        <v>815.56363636363631</v>
      </c>
      <c r="N16" s="96">
        <f>Odessa!N16+MAX(145,'Dnepr, Bila Tserkva'!N$2*вспомогат!$J$7)</f>
        <v>933.07272727272721</v>
      </c>
      <c r="O16" s="96">
        <f>Odessa!O16+MAX(145,'Dnepr, Bila Tserkva'!O$2*вспомогат!$J$7)</f>
        <v>1050.5818181818181</v>
      </c>
      <c r="P16" s="96">
        <f>Odessa!P16+MAX(145,'Dnepr, Bila Tserkva'!P$2*вспомогат!$J$7)</f>
        <v>1168.090909090909</v>
      </c>
      <c r="Q16" s="96">
        <f>Odessa!Q16+MAX(145,'Dnepr, Bila Tserkva'!Q$2*вспомогат!$J$7)</f>
        <v>1235.5999999999999</v>
      </c>
      <c r="R16" s="96">
        <f>Odessa!R16+MAX(145,'Dnepr, Bila Tserkva'!R$2*вспомогат!$J$7)</f>
        <v>1353.1090909090908</v>
      </c>
      <c r="S16" s="96">
        <f>Odessa!S16+MAX(145,'Dnepr, Bila Tserkva'!S$2*вспомогат!$J$7)</f>
        <v>1470.6181818181817</v>
      </c>
      <c r="T16" s="96">
        <f>Odessa!T16+MAX(145,'Dnepr, Bila Tserkva'!T$2*вспомогат!$J$7)</f>
        <v>1588.1272727272726</v>
      </c>
      <c r="U16" s="96">
        <f>Odessa!U16+MAX(145,'Dnepr, Bila Tserkva'!U$2*вспомогат!$J$7)</f>
        <v>1705.6363636363635</v>
      </c>
      <c r="V16" s="96">
        <f>Odessa!V16+MAX(145,'Dnepr, Bila Tserkva'!V$2*вспомогат!$J$7)</f>
        <v>1823.1454545454544</v>
      </c>
      <c r="W16" s="96">
        <f>Odessa!W16+MAX(145,'Dnepr, Bila Tserkva'!W$2*вспомогат!$J$7)</f>
        <v>1940.6545454545453</v>
      </c>
      <c r="X16" s="96">
        <f>Odessa!X16+MAX(145,'Dnepr, Bila Tserkva'!X$2*вспомогат!$J$7)</f>
        <v>2058.1636363636362</v>
      </c>
      <c r="Y16" s="96">
        <f>Odessa!Y16+MAX(145,'Dnepr, Bila Tserkva'!Y$2*вспомогат!$J$7)</f>
        <v>2175.6727272727271</v>
      </c>
      <c r="Z16" s="96">
        <f>Odessa!Z16+MAX(145,'Dnepr, Bila Tserkva'!Z$2*вспомогат!$J$7)</f>
        <v>2293.181818181818</v>
      </c>
    </row>
    <row r="17" spans="2:26">
      <c r="B17" s="88" t="s">
        <v>116</v>
      </c>
      <c r="C17" s="88" t="s">
        <v>24</v>
      </c>
      <c r="D17" s="89" t="s">
        <v>13</v>
      </c>
      <c r="E17" s="94"/>
      <c r="F17" s="95"/>
      <c r="G17" s="96">
        <f>Odessa!G17+MAX(145,'Dnepr, Bila Tserkva'!G$2*вспомогат!$J$7)</f>
        <v>280.5090909090909</v>
      </c>
      <c r="H17" s="96">
        <f>Odessa!H17+MAX(145,'Dnepr, Bila Tserkva'!H$2*вспомогат!$J$7)</f>
        <v>373.0181818181818</v>
      </c>
      <c r="I17" s="96">
        <f>Odessa!I17+MAX(145,'Dnepr, Bila Tserkva'!I$2*вспомогат!$J$7)</f>
        <v>465.5272727272727</v>
      </c>
      <c r="J17" s="96">
        <f>Odessa!J17+MAX(145,'Dnepr, Bila Tserkva'!J$2*вспомогат!$J$7)</f>
        <v>558.0363636363636</v>
      </c>
      <c r="K17" s="96">
        <f>Odessa!K17+MAX(145,'Dnepr, Bila Tserkva'!K$2*вспомогат!$J$7)</f>
        <v>600.5454545454545</v>
      </c>
      <c r="L17" s="96">
        <f>Odessa!L17+MAX(145,'Dnepr, Bila Tserkva'!L$2*вспомогат!$J$7)</f>
        <v>698.0545454545454</v>
      </c>
      <c r="M17" s="96">
        <f>Odessa!M17+MAX(145,'Dnepr, Bila Tserkva'!M$2*вспомогат!$J$7)</f>
        <v>815.56363636363631</v>
      </c>
      <c r="N17" s="96">
        <f>Odessa!N17+MAX(145,'Dnepr, Bila Tserkva'!N$2*вспомогат!$J$7)</f>
        <v>933.07272727272721</v>
      </c>
      <c r="O17" s="96">
        <f>Odessa!O17+MAX(145,'Dnepr, Bila Tserkva'!O$2*вспомогат!$J$7)</f>
        <v>1050.5818181818181</v>
      </c>
      <c r="P17" s="96">
        <f>Odessa!P17+MAX(145,'Dnepr, Bila Tserkva'!P$2*вспомогат!$J$7)</f>
        <v>1168.090909090909</v>
      </c>
      <c r="Q17" s="96">
        <f>Odessa!Q17+MAX(145,'Dnepr, Bila Tserkva'!Q$2*вспомогат!$J$7)</f>
        <v>1235.5999999999999</v>
      </c>
      <c r="R17" s="96">
        <f>Odessa!R17+MAX(145,'Dnepr, Bila Tserkva'!R$2*вспомогат!$J$7)</f>
        <v>1353.1090909090908</v>
      </c>
      <c r="S17" s="96">
        <f>Odessa!S17+MAX(145,'Dnepr, Bila Tserkva'!S$2*вспомогат!$J$7)</f>
        <v>1470.6181818181817</v>
      </c>
      <c r="T17" s="96">
        <f>Odessa!T17+MAX(145,'Dnepr, Bila Tserkva'!T$2*вспомогат!$J$7)</f>
        <v>1588.1272727272726</v>
      </c>
      <c r="U17" s="96">
        <f>Odessa!U17+MAX(145,'Dnepr, Bila Tserkva'!U$2*вспомогат!$J$7)</f>
        <v>1705.6363636363635</v>
      </c>
      <c r="V17" s="96">
        <f>Odessa!V17+MAX(145,'Dnepr, Bila Tserkva'!V$2*вспомогат!$J$7)</f>
        <v>1823.1454545454544</v>
      </c>
      <c r="W17" s="96">
        <f>Odessa!W17+MAX(145,'Dnepr, Bila Tserkva'!W$2*вспомогат!$J$7)</f>
        <v>1940.6545454545453</v>
      </c>
      <c r="X17" s="96">
        <f>Odessa!X17+MAX(145,'Dnepr, Bila Tserkva'!X$2*вспомогат!$J$7)</f>
        <v>2058.1636363636362</v>
      </c>
      <c r="Y17" s="96">
        <f>Odessa!Y17+MAX(145,'Dnepr, Bila Tserkva'!Y$2*вспомогат!$J$7)</f>
        <v>2175.6727272727271</v>
      </c>
      <c r="Z17" s="96">
        <f>Odessa!Z17+MAX(145,'Dnepr, Bila Tserkva'!Z$2*вспомогат!$J$7)</f>
        <v>2293.181818181818</v>
      </c>
    </row>
    <row r="18" spans="2:26">
      <c r="B18" s="85" t="s">
        <v>113</v>
      </c>
      <c r="C18" s="85" t="s">
        <v>24</v>
      </c>
      <c r="D18" s="89" t="s">
        <v>191</v>
      </c>
      <c r="E18" s="94"/>
      <c r="F18" s="95"/>
      <c r="G18" s="96">
        <f>Odessa!G18+MAX(145,'Dnepr, Bila Tserkva'!G$2*вспомогат!$J$7)</f>
        <v>259.32727272727271</v>
      </c>
      <c r="H18" s="96">
        <f>Odessa!H18+MAX(145,'Dnepr, Bila Tserkva'!H$2*вспомогат!$J$7)</f>
        <v>330.65454545454543</v>
      </c>
      <c r="I18" s="96">
        <f>Odessa!I18+MAX(145,'Dnepr, Bila Tserkva'!I$2*вспомогат!$J$7)</f>
        <v>401.9818181818182</v>
      </c>
      <c r="J18" s="96">
        <f>Odessa!J18+MAX(145,'Dnepr, Bila Tserkva'!J$2*вспомогат!$J$7)</f>
        <v>473.30909090909091</v>
      </c>
      <c r="K18" s="96">
        <f>Odessa!K18+MAX(145,'Dnepr, Bila Tserkva'!K$2*вспомогат!$J$7)</f>
        <v>494.63636363636363</v>
      </c>
      <c r="L18" s="96">
        <f>Odessa!L18+MAX(145,'Dnepr, Bila Tserkva'!L$2*вспомогат!$J$7)</f>
        <v>570.9636363636364</v>
      </c>
      <c r="M18" s="96">
        <f>Odessa!M18+MAX(145,'Dnepr, Bila Tserkva'!M$2*вспомогат!$J$7)</f>
        <v>667.29090909090905</v>
      </c>
      <c r="N18" s="96">
        <f>Odessa!N18+MAX(145,'Dnepr, Bila Tserkva'!N$2*вспомогат!$J$7)</f>
        <v>763.61818181818182</v>
      </c>
      <c r="O18" s="96">
        <f>Odessa!O18+MAX(145,'Dnepr, Bila Tserkva'!O$2*вспомогат!$J$7)</f>
        <v>859.9454545454546</v>
      </c>
      <c r="P18" s="96">
        <f>Odessa!P18+MAX(145,'Dnepr, Bila Tserkva'!P$2*вспомогат!$J$7)</f>
        <v>956.27272727272725</v>
      </c>
      <c r="Q18" s="96">
        <f>Odessa!Q18+MAX(145,'Dnepr, Bila Tserkva'!Q$2*вспомогат!$J$7)</f>
        <v>1002.6</v>
      </c>
      <c r="R18" s="96">
        <f>Odessa!R18+MAX(145,'Dnepr, Bila Tserkva'!R$2*вспомогат!$J$7)</f>
        <v>1098.9272727272728</v>
      </c>
      <c r="S18" s="96">
        <f>Odessa!S18+MAX(145,'Dnepr, Bila Tserkva'!S$2*вспомогат!$J$7)</f>
        <v>1195.2545454545455</v>
      </c>
      <c r="T18" s="96">
        <f>Odessa!T18+MAX(145,'Dnepr, Bila Tserkva'!T$2*вспомогат!$J$7)</f>
        <v>1291.5818181818181</v>
      </c>
      <c r="U18" s="96">
        <f>Odessa!U18+MAX(145,'Dnepr, Bila Tserkva'!U$2*вспомогат!$J$7)</f>
        <v>1387.909090909091</v>
      </c>
      <c r="V18" s="96">
        <f>Odessa!V18+MAX(145,'Dnepr, Bila Tserkva'!V$2*вспомогат!$J$7)</f>
        <v>1484.2363636363636</v>
      </c>
      <c r="W18" s="96">
        <f>Odessa!W18+MAX(145,'Dnepr, Bila Tserkva'!W$2*вспомогат!$J$7)</f>
        <v>1580.5636363636363</v>
      </c>
      <c r="X18" s="96">
        <f>Odessa!X18+MAX(145,'Dnepr, Bila Tserkva'!X$2*вспомогат!$J$7)</f>
        <v>1676.8909090909092</v>
      </c>
      <c r="Y18" s="96">
        <f>Odessa!Y18+MAX(145,'Dnepr, Bila Tserkva'!Y$2*вспомогат!$J$7)</f>
        <v>1773.2181818181818</v>
      </c>
      <c r="Z18" s="96">
        <f>Odessa!Z18+MAX(145,'Dnepr, Bila Tserkva'!Z$2*вспомогат!$J$7)</f>
        <v>1869.5454545454545</v>
      </c>
    </row>
    <row r="19" spans="2:26">
      <c r="B19" s="88" t="s">
        <v>160</v>
      </c>
      <c r="C19" s="88" t="s">
        <v>24</v>
      </c>
      <c r="D19" s="89" t="s">
        <v>13</v>
      </c>
      <c r="E19" s="94"/>
      <c r="F19" s="95"/>
      <c r="G19" s="96">
        <f>Odessa!G19+MAX(145,'Dnepr, Bila Tserkva'!G$2*вспомогат!$J$7)</f>
        <v>264.5090909090909</v>
      </c>
      <c r="H19" s="96">
        <f>Odessa!H19+MAX(145,'Dnepr, Bila Tserkva'!H$2*вспомогат!$J$7)</f>
        <v>341.0181818181818</v>
      </c>
      <c r="I19" s="96">
        <f>Odessa!I19+MAX(145,'Dnepr, Bila Tserkva'!I$2*вспомогат!$J$7)</f>
        <v>417.5272727272727</v>
      </c>
      <c r="J19" s="96">
        <f>Odessa!J19+MAX(145,'Dnepr, Bila Tserkva'!J$2*вспомогат!$J$7)</f>
        <v>494.0363636363636</v>
      </c>
      <c r="K19" s="96">
        <f>Odessa!K19+MAX(145,'Dnepr, Bila Tserkva'!K$2*вспомогат!$J$7)</f>
        <v>520.5454545454545</v>
      </c>
      <c r="L19" s="96">
        <f>Odessa!L19+MAX(145,'Dnepr, Bila Tserkva'!L$2*вспомогат!$J$7)</f>
        <v>602.0545454545454</v>
      </c>
      <c r="M19" s="96">
        <f>Odessa!M19+MAX(145,'Dnepr, Bila Tserkva'!M$2*вспомогат!$J$7)</f>
        <v>703.56363636363631</v>
      </c>
      <c r="N19" s="96">
        <f>Odessa!N19+MAX(145,'Dnepr, Bila Tserkva'!N$2*вспомогат!$J$7)</f>
        <v>805.07272727272721</v>
      </c>
      <c r="O19" s="96">
        <f>Odessa!O19+MAX(145,'Dnepr, Bila Tserkva'!O$2*вспомогат!$J$7)</f>
        <v>906.58181818181811</v>
      </c>
      <c r="P19" s="96">
        <f>Odessa!P19+MAX(145,'Dnepr, Bila Tserkva'!P$2*вспомогат!$J$7)</f>
        <v>1008.090909090909</v>
      </c>
      <c r="Q19" s="96">
        <f>Odessa!Q19+MAX(145,'Dnepr, Bila Tserkva'!Q$2*вспомогат!$J$7)</f>
        <v>1059.5999999999999</v>
      </c>
      <c r="R19" s="96">
        <f>Odessa!R19+MAX(145,'Dnepr, Bila Tserkva'!R$2*вспомогат!$J$7)</f>
        <v>1161.1090909090908</v>
      </c>
      <c r="S19" s="96">
        <f>Odessa!S19+MAX(145,'Dnepr, Bila Tserkva'!S$2*вспомогат!$J$7)</f>
        <v>1262.6181818181817</v>
      </c>
      <c r="T19" s="96">
        <f>Odessa!T19+MAX(145,'Dnepr, Bila Tserkva'!T$2*вспомогат!$J$7)</f>
        <v>1364.1272727272726</v>
      </c>
      <c r="U19" s="96">
        <f>Odessa!U19+MAX(145,'Dnepr, Bila Tserkva'!U$2*вспомогат!$J$7)</f>
        <v>1465.6363636363635</v>
      </c>
      <c r="V19" s="96">
        <f>Odessa!V19+MAX(145,'Dnepr, Bila Tserkva'!V$2*вспомогат!$J$7)</f>
        <v>1567.1454545454544</v>
      </c>
      <c r="W19" s="96">
        <f>Odessa!W19+MAX(145,'Dnepr, Bila Tserkva'!W$2*вспомогат!$J$7)</f>
        <v>1668.6545454545453</v>
      </c>
      <c r="X19" s="96">
        <f>Odessa!X19+MAX(145,'Dnepr, Bila Tserkva'!X$2*вспомогат!$J$7)</f>
        <v>1770.1636363636362</v>
      </c>
      <c r="Y19" s="96">
        <f>Odessa!Y19+MAX(145,'Dnepr, Bila Tserkva'!Y$2*вспомогат!$J$7)</f>
        <v>1871.6727272727271</v>
      </c>
      <c r="Z19" s="96">
        <f>Odessa!Z19+MAX(145,'Dnepr, Bila Tserkva'!Z$2*вспомогат!$J$7)</f>
        <v>1973.181818181818</v>
      </c>
    </row>
    <row r="20" spans="2:26">
      <c r="B20" s="88" t="s">
        <v>29</v>
      </c>
      <c r="C20" s="88" t="s">
        <v>24</v>
      </c>
      <c r="D20" s="89" t="s">
        <v>13</v>
      </c>
      <c r="E20" s="94"/>
      <c r="F20" s="95"/>
      <c r="G20" s="96">
        <f>Odessa!G20+MAX(145,'Dnepr, Bila Tserkva'!G$2*вспомогат!$J$7)</f>
        <v>277.5090909090909</v>
      </c>
      <c r="H20" s="96">
        <f>Odessa!H20+MAX(145,'Dnepr, Bila Tserkva'!H$2*вспомогат!$J$7)</f>
        <v>367.0181818181818</v>
      </c>
      <c r="I20" s="96">
        <f>Odessa!I20+MAX(145,'Dnepr, Bila Tserkva'!I$2*вспомогат!$J$7)</f>
        <v>456.5272727272727</v>
      </c>
      <c r="J20" s="96">
        <f>Odessa!J20+MAX(145,'Dnepr, Bila Tserkva'!J$2*вспомогат!$J$7)</f>
        <v>546.0363636363636</v>
      </c>
      <c r="K20" s="96">
        <f>Odessa!K20+MAX(145,'Dnepr, Bila Tserkva'!K$2*вспомогат!$J$7)</f>
        <v>585.5454545454545</v>
      </c>
      <c r="L20" s="96">
        <f>Odessa!L20+MAX(145,'Dnepr, Bila Tserkva'!L$2*вспомогат!$J$7)</f>
        <v>680.0545454545454</v>
      </c>
      <c r="M20" s="96">
        <f>Odessa!M20+MAX(145,'Dnepr, Bila Tserkva'!M$2*вспомогат!$J$7)</f>
        <v>794.56363636363631</v>
      </c>
      <c r="N20" s="96">
        <f>Odessa!N20+MAX(145,'Dnepr, Bila Tserkva'!N$2*вспомогат!$J$7)</f>
        <v>909.07272727272721</v>
      </c>
      <c r="O20" s="96">
        <f>Odessa!O20+MAX(145,'Dnepr, Bila Tserkva'!O$2*вспомогат!$J$7)</f>
        <v>1023.5818181818181</v>
      </c>
      <c r="P20" s="96">
        <f>Odessa!P20+MAX(145,'Dnepr, Bila Tserkva'!P$2*вспомогат!$J$7)</f>
        <v>1138.090909090909</v>
      </c>
      <c r="Q20" s="96">
        <f>Odessa!Q20+MAX(145,'Dnepr, Bila Tserkva'!Q$2*вспомогат!$J$7)</f>
        <v>1202.5999999999999</v>
      </c>
      <c r="R20" s="96">
        <f>Odessa!R20+MAX(145,'Dnepr, Bila Tserkva'!R$2*вспомогат!$J$7)</f>
        <v>1317.1090909090908</v>
      </c>
      <c r="S20" s="96">
        <f>Odessa!S20+MAX(145,'Dnepr, Bila Tserkva'!S$2*вспомогат!$J$7)</f>
        <v>1431.6181818181817</v>
      </c>
      <c r="T20" s="96">
        <f>Odessa!T20+MAX(145,'Dnepr, Bila Tserkva'!T$2*вспомогат!$J$7)</f>
        <v>1546.1272727272726</v>
      </c>
      <c r="U20" s="96">
        <f>Odessa!U20+MAX(145,'Dnepr, Bila Tserkva'!U$2*вспомогат!$J$7)</f>
        <v>1660.6363636363635</v>
      </c>
      <c r="V20" s="96">
        <f>Odessa!V20+MAX(145,'Dnepr, Bila Tserkva'!V$2*вспомогат!$J$7)</f>
        <v>1775.1454545454544</v>
      </c>
      <c r="W20" s="96">
        <f>Odessa!W20+MAX(145,'Dnepr, Bila Tserkva'!W$2*вспомогат!$J$7)</f>
        <v>1889.6545454545453</v>
      </c>
      <c r="X20" s="96">
        <f>Odessa!X20+MAX(145,'Dnepr, Bila Tserkva'!X$2*вспомогат!$J$7)</f>
        <v>2004.1636363636362</v>
      </c>
      <c r="Y20" s="96">
        <f>Odessa!Y20+MAX(145,'Dnepr, Bila Tserkva'!Y$2*вспомогат!$J$7)</f>
        <v>2118.6727272727271</v>
      </c>
      <c r="Z20" s="96">
        <f>Odessa!Z20+MAX(145,'Dnepr, Bila Tserkva'!Z$2*вспомогат!$J$7)</f>
        <v>2233.181818181818</v>
      </c>
    </row>
    <row r="21" spans="2:26">
      <c r="B21" s="88" t="s">
        <v>30</v>
      </c>
      <c r="C21" s="88" t="s">
        <v>24</v>
      </c>
      <c r="D21" s="89" t="s">
        <v>13</v>
      </c>
      <c r="E21" s="94"/>
      <c r="F21" s="95"/>
      <c r="G21" s="96">
        <f>Odessa!G21+MAX(145,'Dnepr, Bila Tserkva'!G$2*вспомогат!$J$7)</f>
        <v>280.5090909090909</v>
      </c>
      <c r="H21" s="96">
        <f>Odessa!H21+MAX(145,'Dnepr, Bila Tserkva'!H$2*вспомогат!$J$7)</f>
        <v>373.0181818181818</v>
      </c>
      <c r="I21" s="96">
        <f>Odessa!I21+MAX(145,'Dnepr, Bila Tserkva'!I$2*вспомогат!$J$7)</f>
        <v>465.5272727272727</v>
      </c>
      <c r="J21" s="96">
        <f>Odessa!J21+MAX(145,'Dnepr, Bila Tserkva'!J$2*вспомогат!$J$7)</f>
        <v>558.0363636363636</v>
      </c>
      <c r="K21" s="96">
        <f>Odessa!K21+MAX(145,'Dnepr, Bila Tserkva'!K$2*вспомогат!$J$7)</f>
        <v>600.5454545454545</v>
      </c>
      <c r="L21" s="96">
        <f>Odessa!L21+MAX(145,'Dnepr, Bila Tserkva'!L$2*вспомогат!$J$7)</f>
        <v>698.0545454545454</v>
      </c>
      <c r="M21" s="96">
        <f>Odessa!M21+MAX(145,'Dnepr, Bila Tserkva'!M$2*вспомогат!$J$7)</f>
        <v>815.56363636363631</v>
      </c>
      <c r="N21" s="96">
        <f>Odessa!N21+MAX(145,'Dnepr, Bila Tserkva'!N$2*вспомогат!$J$7)</f>
        <v>933.07272727272721</v>
      </c>
      <c r="O21" s="96">
        <f>Odessa!O21+MAX(145,'Dnepr, Bila Tserkva'!O$2*вспомогат!$J$7)</f>
        <v>1050.5818181818181</v>
      </c>
      <c r="P21" s="96">
        <f>Odessa!P21+MAX(145,'Dnepr, Bila Tserkva'!P$2*вспомогат!$J$7)</f>
        <v>1168.090909090909</v>
      </c>
      <c r="Q21" s="96">
        <f>Odessa!Q21+MAX(145,'Dnepr, Bila Tserkva'!Q$2*вспомогат!$J$7)</f>
        <v>1235.5999999999999</v>
      </c>
      <c r="R21" s="96">
        <f>Odessa!R21+MAX(145,'Dnepr, Bila Tserkva'!R$2*вспомогат!$J$7)</f>
        <v>1353.1090909090908</v>
      </c>
      <c r="S21" s="96">
        <f>Odessa!S21+MAX(145,'Dnepr, Bila Tserkva'!S$2*вспомогат!$J$7)</f>
        <v>1470.6181818181817</v>
      </c>
      <c r="T21" s="96">
        <f>Odessa!T21+MAX(145,'Dnepr, Bila Tserkva'!T$2*вспомогат!$J$7)</f>
        <v>1588.1272727272726</v>
      </c>
      <c r="U21" s="96">
        <f>Odessa!U21+MAX(145,'Dnepr, Bila Tserkva'!U$2*вспомогат!$J$7)</f>
        <v>1705.6363636363635</v>
      </c>
      <c r="V21" s="96">
        <f>Odessa!V21+MAX(145,'Dnepr, Bila Tserkva'!V$2*вспомогат!$J$7)</f>
        <v>1823.1454545454544</v>
      </c>
      <c r="W21" s="96">
        <f>Odessa!W21+MAX(145,'Dnepr, Bila Tserkva'!W$2*вспомогат!$J$7)</f>
        <v>1940.6545454545453</v>
      </c>
      <c r="X21" s="96">
        <f>Odessa!X21+MAX(145,'Dnepr, Bila Tserkva'!X$2*вспомогат!$J$7)</f>
        <v>2058.1636363636362</v>
      </c>
      <c r="Y21" s="96">
        <f>Odessa!Y21+MAX(145,'Dnepr, Bila Tserkva'!Y$2*вспомогат!$J$7)</f>
        <v>2175.6727272727271</v>
      </c>
      <c r="Z21" s="96">
        <f>Odessa!Z21+MAX(145,'Dnepr, Bila Tserkva'!Z$2*вспомогат!$J$7)</f>
        <v>2293.181818181818</v>
      </c>
    </row>
    <row r="22" spans="2:26">
      <c r="B22" s="88" t="s">
        <v>31</v>
      </c>
      <c r="C22" s="88" t="s">
        <v>24</v>
      </c>
      <c r="D22" s="89" t="s">
        <v>13</v>
      </c>
      <c r="E22" s="94"/>
      <c r="F22" s="95"/>
      <c r="G22" s="96">
        <f>Odessa!G22+MAX(145,'Dnepr, Bila Tserkva'!G$2*вспомогат!$J$7)</f>
        <v>280.5090909090909</v>
      </c>
      <c r="H22" s="96">
        <f>Odessa!H22+MAX(145,'Dnepr, Bila Tserkva'!H$2*вспомогат!$J$7)</f>
        <v>373.0181818181818</v>
      </c>
      <c r="I22" s="96">
        <f>Odessa!I22+MAX(145,'Dnepr, Bila Tserkva'!I$2*вспомогат!$J$7)</f>
        <v>465.5272727272727</v>
      </c>
      <c r="J22" s="96">
        <f>Odessa!J22+MAX(145,'Dnepr, Bila Tserkva'!J$2*вспомогат!$J$7)</f>
        <v>558.0363636363636</v>
      </c>
      <c r="K22" s="96">
        <f>Odessa!K22+MAX(145,'Dnepr, Bila Tserkva'!K$2*вспомогат!$J$7)</f>
        <v>600.5454545454545</v>
      </c>
      <c r="L22" s="96">
        <f>Odessa!L22+MAX(145,'Dnepr, Bila Tserkva'!L$2*вспомогат!$J$7)</f>
        <v>698.0545454545454</v>
      </c>
      <c r="M22" s="96">
        <f>Odessa!M22+MAX(145,'Dnepr, Bila Tserkva'!M$2*вспомогат!$J$7)</f>
        <v>815.56363636363631</v>
      </c>
      <c r="N22" s="96">
        <f>Odessa!N22+MAX(145,'Dnepr, Bila Tserkva'!N$2*вспомогат!$J$7)</f>
        <v>933.07272727272721</v>
      </c>
      <c r="O22" s="96">
        <f>Odessa!O22+MAX(145,'Dnepr, Bila Tserkva'!O$2*вспомогат!$J$7)</f>
        <v>1050.5818181818181</v>
      </c>
      <c r="P22" s="96">
        <f>Odessa!P22+MAX(145,'Dnepr, Bila Tserkva'!P$2*вспомогат!$J$7)</f>
        <v>1168.090909090909</v>
      </c>
      <c r="Q22" s="96">
        <f>Odessa!Q22+MAX(145,'Dnepr, Bila Tserkva'!Q$2*вспомогат!$J$7)</f>
        <v>1235.5999999999999</v>
      </c>
      <c r="R22" s="96">
        <f>Odessa!R22+MAX(145,'Dnepr, Bila Tserkva'!R$2*вспомогат!$J$7)</f>
        <v>1353.1090909090908</v>
      </c>
      <c r="S22" s="96">
        <f>Odessa!S22+MAX(145,'Dnepr, Bila Tserkva'!S$2*вспомогат!$J$7)</f>
        <v>1470.6181818181817</v>
      </c>
      <c r="T22" s="96">
        <f>Odessa!T22+MAX(145,'Dnepr, Bila Tserkva'!T$2*вспомогат!$J$7)</f>
        <v>1588.1272727272726</v>
      </c>
      <c r="U22" s="96">
        <f>Odessa!U22+MAX(145,'Dnepr, Bila Tserkva'!U$2*вспомогат!$J$7)</f>
        <v>1705.6363636363635</v>
      </c>
      <c r="V22" s="96">
        <f>Odessa!V22+MAX(145,'Dnepr, Bila Tserkva'!V$2*вспомогат!$J$7)</f>
        <v>1823.1454545454544</v>
      </c>
      <c r="W22" s="96">
        <f>Odessa!W22+MAX(145,'Dnepr, Bila Tserkva'!W$2*вспомогат!$J$7)</f>
        <v>1940.6545454545453</v>
      </c>
      <c r="X22" s="96">
        <f>Odessa!X22+MAX(145,'Dnepr, Bila Tserkva'!X$2*вспомогат!$J$7)</f>
        <v>2058.1636363636362</v>
      </c>
      <c r="Y22" s="96">
        <f>Odessa!Y22+MAX(145,'Dnepr, Bila Tserkva'!Y$2*вспомогат!$J$7)</f>
        <v>2175.6727272727271</v>
      </c>
      <c r="Z22" s="96">
        <f>Odessa!Z22+MAX(145,'Dnepr, Bila Tserkva'!Z$2*вспомогат!$J$7)</f>
        <v>2293.181818181818</v>
      </c>
    </row>
    <row r="23" spans="2:26">
      <c r="B23" s="88" t="s">
        <v>32</v>
      </c>
      <c r="C23" s="88" t="s">
        <v>24</v>
      </c>
      <c r="D23" s="89" t="s">
        <v>13</v>
      </c>
      <c r="E23" s="94"/>
      <c r="F23" s="95"/>
      <c r="G23" s="96">
        <f>Odessa!G23+MAX(145,'Dnepr, Bila Tserkva'!G$2*вспомогат!$J$7)</f>
        <v>280.5090909090909</v>
      </c>
      <c r="H23" s="96">
        <f>Odessa!H23+MAX(145,'Dnepr, Bila Tserkva'!H$2*вспомогат!$J$7)</f>
        <v>373.0181818181818</v>
      </c>
      <c r="I23" s="96">
        <f>Odessa!I23+MAX(145,'Dnepr, Bila Tserkva'!I$2*вспомогат!$J$7)</f>
        <v>465.5272727272727</v>
      </c>
      <c r="J23" s="96">
        <f>Odessa!J23+MAX(145,'Dnepr, Bila Tserkva'!J$2*вспомогат!$J$7)</f>
        <v>558.0363636363636</v>
      </c>
      <c r="K23" s="96">
        <f>Odessa!K23+MAX(145,'Dnepr, Bila Tserkva'!K$2*вспомогат!$J$7)</f>
        <v>600.5454545454545</v>
      </c>
      <c r="L23" s="96">
        <f>Odessa!L23+MAX(145,'Dnepr, Bila Tserkva'!L$2*вспомогат!$J$7)</f>
        <v>698.0545454545454</v>
      </c>
      <c r="M23" s="96">
        <f>Odessa!M23+MAX(145,'Dnepr, Bila Tserkva'!M$2*вспомогат!$J$7)</f>
        <v>815.56363636363631</v>
      </c>
      <c r="N23" s="96">
        <f>Odessa!N23+MAX(145,'Dnepr, Bila Tserkva'!N$2*вспомогат!$J$7)</f>
        <v>933.07272727272721</v>
      </c>
      <c r="O23" s="96">
        <f>Odessa!O23+MAX(145,'Dnepr, Bila Tserkva'!O$2*вспомогат!$J$7)</f>
        <v>1050.5818181818181</v>
      </c>
      <c r="P23" s="96">
        <f>Odessa!P23+MAX(145,'Dnepr, Bila Tserkva'!P$2*вспомогат!$J$7)</f>
        <v>1168.090909090909</v>
      </c>
      <c r="Q23" s="96">
        <f>Odessa!Q23+MAX(145,'Dnepr, Bila Tserkva'!Q$2*вспомогат!$J$7)</f>
        <v>1235.5999999999999</v>
      </c>
      <c r="R23" s="96">
        <f>Odessa!R23+MAX(145,'Dnepr, Bila Tserkva'!R$2*вспомогат!$J$7)</f>
        <v>1353.1090909090908</v>
      </c>
      <c r="S23" s="96">
        <f>Odessa!S23+MAX(145,'Dnepr, Bila Tserkva'!S$2*вспомогат!$J$7)</f>
        <v>1470.6181818181817</v>
      </c>
      <c r="T23" s="96">
        <f>Odessa!T23+MAX(145,'Dnepr, Bila Tserkva'!T$2*вспомогат!$J$7)</f>
        <v>1588.1272727272726</v>
      </c>
      <c r="U23" s="96">
        <f>Odessa!U23+MAX(145,'Dnepr, Bila Tserkva'!U$2*вспомогат!$J$7)</f>
        <v>1705.6363636363635</v>
      </c>
      <c r="V23" s="96">
        <f>Odessa!V23+MAX(145,'Dnepr, Bila Tserkva'!V$2*вспомогат!$J$7)</f>
        <v>1823.1454545454544</v>
      </c>
      <c r="W23" s="96">
        <f>Odessa!W23+MAX(145,'Dnepr, Bila Tserkva'!W$2*вспомогат!$J$7)</f>
        <v>1940.6545454545453</v>
      </c>
      <c r="X23" s="96">
        <f>Odessa!X23+MAX(145,'Dnepr, Bila Tserkva'!X$2*вспомогат!$J$7)</f>
        <v>2058.1636363636362</v>
      </c>
      <c r="Y23" s="96">
        <f>Odessa!Y23+MAX(145,'Dnepr, Bila Tserkva'!Y$2*вспомогат!$J$7)</f>
        <v>2175.6727272727271</v>
      </c>
      <c r="Z23" s="96">
        <f>Odessa!Z23+MAX(145,'Dnepr, Bila Tserkva'!Z$2*вспомогат!$J$7)</f>
        <v>2293.181818181818</v>
      </c>
    </row>
    <row r="24" spans="2:26">
      <c r="B24" s="88" t="s">
        <v>34</v>
      </c>
      <c r="C24" s="88" t="s">
        <v>24</v>
      </c>
      <c r="D24" s="89" t="s">
        <v>13</v>
      </c>
      <c r="E24" s="94"/>
      <c r="F24" s="95"/>
      <c r="G24" s="96">
        <f>Odessa!G24+MAX(145,'Dnepr, Bila Tserkva'!G$2*вспомогат!$J$7)</f>
        <v>272.5090909090909</v>
      </c>
      <c r="H24" s="96">
        <f>Odessa!H24+MAX(145,'Dnepr, Bila Tserkva'!H$2*вспомогат!$J$7)</f>
        <v>357.0181818181818</v>
      </c>
      <c r="I24" s="96">
        <f>Odessa!I24+MAX(145,'Dnepr, Bila Tserkva'!I$2*вспомогат!$J$7)</f>
        <v>441.5272727272727</v>
      </c>
      <c r="J24" s="96">
        <f>Odessa!J24+MAX(145,'Dnepr, Bila Tserkva'!J$2*вспомогат!$J$7)</f>
        <v>526.0363636363636</v>
      </c>
      <c r="K24" s="96">
        <f>Odessa!K24+MAX(145,'Dnepr, Bila Tserkva'!K$2*вспомогат!$J$7)</f>
        <v>560.5454545454545</v>
      </c>
      <c r="L24" s="96">
        <f>Odessa!L24+MAX(145,'Dnepr, Bila Tserkva'!L$2*вспомогат!$J$7)</f>
        <v>650.0545454545454</v>
      </c>
      <c r="M24" s="96">
        <f>Odessa!M24+MAX(145,'Dnepr, Bila Tserkva'!M$2*вспомогат!$J$7)</f>
        <v>759.56363636363631</v>
      </c>
      <c r="N24" s="96">
        <f>Odessa!N24+MAX(145,'Dnepr, Bila Tserkva'!N$2*вспомогат!$J$7)</f>
        <v>869.07272727272721</v>
      </c>
      <c r="O24" s="96">
        <f>Odessa!O24+MAX(145,'Dnepr, Bila Tserkva'!O$2*вспомогат!$J$7)</f>
        <v>978.58181818181811</v>
      </c>
      <c r="P24" s="96">
        <f>Odessa!P24+MAX(145,'Dnepr, Bila Tserkva'!P$2*вспомогат!$J$7)</f>
        <v>1088.090909090909</v>
      </c>
      <c r="Q24" s="96">
        <f>Odessa!Q24+MAX(145,'Dnepr, Bila Tserkva'!Q$2*вспомогат!$J$7)</f>
        <v>1147.5999999999999</v>
      </c>
      <c r="R24" s="96">
        <f>Odessa!R24+MAX(145,'Dnepr, Bila Tserkva'!R$2*вспомогат!$J$7)</f>
        <v>1257.1090909090908</v>
      </c>
      <c r="S24" s="96">
        <f>Odessa!S24+MAX(145,'Dnepr, Bila Tserkva'!S$2*вспомогат!$J$7)</f>
        <v>1366.6181818181817</v>
      </c>
      <c r="T24" s="96">
        <f>Odessa!T24+MAX(145,'Dnepr, Bila Tserkva'!T$2*вспомогат!$J$7)</f>
        <v>1476.1272727272726</v>
      </c>
      <c r="U24" s="96">
        <f>Odessa!U24+MAX(145,'Dnepr, Bila Tserkva'!U$2*вспомогат!$J$7)</f>
        <v>1585.6363636363635</v>
      </c>
      <c r="V24" s="96">
        <f>Odessa!V24+MAX(145,'Dnepr, Bila Tserkva'!V$2*вспомогат!$J$7)</f>
        <v>1695.1454545454544</v>
      </c>
      <c r="W24" s="96">
        <f>Odessa!W24+MAX(145,'Dnepr, Bila Tserkva'!W$2*вспомогат!$J$7)</f>
        <v>1804.6545454545453</v>
      </c>
      <c r="X24" s="96">
        <f>Odessa!X24+MAX(145,'Dnepr, Bila Tserkva'!X$2*вспомогат!$J$7)</f>
        <v>1914.1636363636362</v>
      </c>
      <c r="Y24" s="96">
        <f>Odessa!Y24+MAX(145,'Dnepr, Bila Tserkva'!Y$2*вспомогат!$J$7)</f>
        <v>2023.6727272727271</v>
      </c>
      <c r="Z24" s="96">
        <f>Odessa!Z24+MAX(145,'Dnepr, Bila Tserkva'!Z$2*вспомогат!$J$7)</f>
        <v>2133.181818181818</v>
      </c>
    </row>
    <row r="25" spans="2:26">
      <c r="B25" s="88" t="s">
        <v>35</v>
      </c>
      <c r="C25" s="88" t="s">
        <v>24</v>
      </c>
      <c r="D25" s="89" t="s">
        <v>13</v>
      </c>
      <c r="E25" s="94"/>
      <c r="F25" s="95"/>
      <c r="G25" s="96">
        <f>Odessa!G25+MAX(145,'Dnepr, Bila Tserkva'!G$2*вспомогат!$J$7)</f>
        <v>272.5090909090909</v>
      </c>
      <c r="H25" s="96">
        <f>Odessa!H25+MAX(145,'Dnepr, Bila Tserkva'!H$2*вспомогат!$J$7)</f>
        <v>357.0181818181818</v>
      </c>
      <c r="I25" s="96">
        <f>Odessa!I25+MAX(145,'Dnepr, Bila Tserkva'!I$2*вспомогат!$J$7)</f>
        <v>441.5272727272727</v>
      </c>
      <c r="J25" s="96">
        <f>Odessa!J25+MAX(145,'Dnepr, Bila Tserkva'!J$2*вспомогат!$J$7)</f>
        <v>526.0363636363636</v>
      </c>
      <c r="K25" s="96">
        <f>Odessa!K25+MAX(145,'Dnepr, Bila Tserkva'!K$2*вспомогат!$J$7)</f>
        <v>560.5454545454545</v>
      </c>
      <c r="L25" s="96">
        <f>Odessa!L25+MAX(145,'Dnepr, Bila Tserkva'!L$2*вспомогат!$J$7)</f>
        <v>650.0545454545454</v>
      </c>
      <c r="M25" s="96">
        <f>Odessa!M25+MAX(145,'Dnepr, Bila Tserkva'!M$2*вспомогат!$J$7)</f>
        <v>759.56363636363631</v>
      </c>
      <c r="N25" s="96">
        <f>Odessa!N25+MAX(145,'Dnepr, Bila Tserkva'!N$2*вспомогат!$J$7)</f>
        <v>869.07272727272721</v>
      </c>
      <c r="O25" s="96">
        <f>Odessa!O25+MAX(145,'Dnepr, Bila Tserkva'!O$2*вспомогат!$J$7)</f>
        <v>978.58181818181811</v>
      </c>
      <c r="P25" s="96">
        <f>Odessa!P25+MAX(145,'Dnepr, Bila Tserkva'!P$2*вспомогат!$J$7)</f>
        <v>1088.090909090909</v>
      </c>
      <c r="Q25" s="96">
        <f>Odessa!Q25+MAX(145,'Dnepr, Bila Tserkva'!Q$2*вспомогат!$J$7)</f>
        <v>1147.5999999999999</v>
      </c>
      <c r="R25" s="96">
        <f>Odessa!R25+MAX(145,'Dnepr, Bila Tserkva'!R$2*вспомогат!$J$7)</f>
        <v>1257.1090909090908</v>
      </c>
      <c r="S25" s="96">
        <f>Odessa!S25+MAX(145,'Dnepr, Bila Tserkva'!S$2*вспомогат!$J$7)</f>
        <v>1366.6181818181817</v>
      </c>
      <c r="T25" s="96">
        <f>Odessa!T25+MAX(145,'Dnepr, Bila Tserkva'!T$2*вспомогат!$J$7)</f>
        <v>1476.1272727272726</v>
      </c>
      <c r="U25" s="96">
        <f>Odessa!U25+MAX(145,'Dnepr, Bila Tserkva'!U$2*вспомогат!$J$7)</f>
        <v>1585.6363636363635</v>
      </c>
      <c r="V25" s="96">
        <f>Odessa!V25+MAX(145,'Dnepr, Bila Tserkva'!V$2*вспомогат!$J$7)</f>
        <v>1695.1454545454544</v>
      </c>
      <c r="W25" s="96">
        <f>Odessa!W25+MAX(145,'Dnepr, Bila Tserkva'!W$2*вспомогат!$J$7)</f>
        <v>1804.6545454545453</v>
      </c>
      <c r="X25" s="96">
        <f>Odessa!X25+MAX(145,'Dnepr, Bila Tserkva'!X$2*вспомогат!$J$7)</f>
        <v>1914.1636363636362</v>
      </c>
      <c r="Y25" s="96">
        <f>Odessa!Y25+MAX(145,'Dnepr, Bila Tserkva'!Y$2*вспомогат!$J$7)</f>
        <v>2023.6727272727271</v>
      </c>
      <c r="Z25" s="96">
        <f>Odessa!Z25+MAX(145,'Dnepr, Bila Tserkva'!Z$2*вспомогат!$J$7)</f>
        <v>2133.181818181818</v>
      </c>
    </row>
    <row r="26" spans="2:26">
      <c r="B26" s="85" t="s">
        <v>230</v>
      </c>
      <c r="C26" s="88" t="s">
        <v>230</v>
      </c>
      <c r="D26" s="89" t="s">
        <v>282</v>
      </c>
      <c r="E26" s="94"/>
      <c r="F26" s="95"/>
      <c r="G26" s="96">
        <f>Odessa!G26+MAX(145,'Dnepr, Bila Tserkva'!G$2*вспомогат!$J$7)</f>
        <v>304.60000000000002</v>
      </c>
      <c r="H26" s="96">
        <f>Odessa!H26+MAX(145,'Dnepr, Bila Tserkva'!H$2*вспомогат!$J$7)</f>
        <v>421.2</v>
      </c>
      <c r="I26" s="96">
        <f>Odessa!I26+MAX(145,'Dnepr, Bila Tserkva'!I$2*вспомогат!$J$7)</f>
        <v>537.79999999999995</v>
      </c>
      <c r="J26" s="96">
        <f>Odessa!J26+MAX(145,'Dnepr, Bila Tserkva'!J$2*вспомогат!$J$7)</f>
        <v>654.4</v>
      </c>
      <c r="K26" s="96">
        <f>Odessa!K26+MAX(145,'Dnepr, Bila Tserkva'!K$2*вспомогат!$J$7)</f>
        <v>721</v>
      </c>
      <c r="L26" s="96">
        <f>Odessa!L26+MAX(145,'Dnepr, Bila Tserkva'!L$2*вспомогат!$J$7)</f>
        <v>842.59999999999991</v>
      </c>
      <c r="M26" s="96">
        <f>Odessa!M26+MAX(145,'Dnepr, Bila Tserkva'!M$2*вспомогат!$J$7)</f>
        <v>984.19999999999993</v>
      </c>
      <c r="N26" s="96">
        <f>Odessa!N26+MAX(145,'Dnepr, Bila Tserkva'!N$2*вспомогат!$J$7)</f>
        <v>1125.8</v>
      </c>
      <c r="O26" s="96">
        <f>Odessa!O26+MAX(145,'Dnepr, Bila Tserkva'!O$2*вспомогат!$J$7)</f>
        <v>1267.3999999999999</v>
      </c>
      <c r="P26" s="96">
        <f>Odessa!P26+MAX(145,'Dnepr, Bila Tserkva'!P$2*вспомогат!$J$7)</f>
        <v>1359</v>
      </c>
      <c r="Q26" s="96">
        <f>Odessa!Q26+MAX(145,'Dnepr, Bila Tserkva'!Q$2*вспомогат!$J$7)</f>
        <v>1500.6</v>
      </c>
      <c r="R26" s="96">
        <f>Odessa!R26+MAX(145,'Dnepr, Bila Tserkva'!R$2*вспомогат!$J$7)</f>
        <v>1642.1999999999998</v>
      </c>
      <c r="S26" s="96">
        <f>Odessa!S26+MAX(145,'Dnepr, Bila Tserkva'!S$2*вспомогат!$J$7)</f>
        <v>1783.8</v>
      </c>
      <c r="T26" s="96">
        <f>Odessa!T26+MAX(145,'Dnepr, Bila Tserkva'!T$2*вспомогат!$J$7)</f>
        <v>1925.3999999999999</v>
      </c>
      <c r="U26" s="96">
        <f>Odessa!U26+MAX(145,'Dnepr, Bila Tserkva'!U$2*вспомогат!$J$7)</f>
        <v>2067</v>
      </c>
      <c r="V26" s="96">
        <f>Odessa!V26+MAX(145,'Dnepr, Bila Tserkva'!V$2*вспомогат!$J$7)</f>
        <v>2208.6</v>
      </c>
      <c r="W26" s="96">
        <f>Odessa!W26+MAX(145,'Dnepr, Bila Tserkva'!W$2*вспомогат!$J$7)</f>
        <v>2350.1999999999998</v>
      </c>
      <c r="X26" s="96">
        <f>Odessa!X26+MAX(145,'Dnepr, Bila Tserkva'!X$2*вспомогат!$J$7)</f>
        <v>2491.7999999999997</v>
      </c>
      <c r="Y26" s="96">
        <f>Odessa!Y26+MAX(145,'Dnepr, Bila Tserkva'!Y$2*вспомогат!$J$7)</f>
        <v>2633.4</v>
      </c>
      <c r="Z26" s="96">
        <f>Odessa!Z26+MAX(145,'Dnepr, Bila Tserkva'!Z$2*вспомогат!$J$7)</f>
        <v>2775</v>
      </c>
    </row>
    <row r="27" spans="2:26">
      <c r="B27" s="85" t="s">
        <v>13</v>
      </c>
      <c r="C27" s="85" t="s">
        <v>192</v>
      </c>
      <c r="D27" s="89" t="s">
        <v>191</v>
      </c>
      <c r="E27" s="94"/>
      <c r="F27" s="95"/>
      <c r="G27" s="96">
        <f>Odessa!G27+MAX(145,'Dnepr, Bila Tserkva'!G$2*вспомогат!$J$7)</f>
        <v>257.5090909090909</v>
      </c>
      <c r="H27" s="96">
        <f>Odessa!H27+MAX(145,'Dnepr, Bila Tserkva'!H$2*вспомогат!$J$7)</f>
        <v>327.0181818181818</v>
      </c>
      <c r="I27" s="96">
        <f>Odessa!I27+MAX(145,'Dnepr, Bila Tserkva'!I$2*вспомогат!$J$7)</f>
        <v>396.5272727272727</v>
      </c>
      <c r="J27" s="96">
        <f>Odessa!J27+MAX(145,'Dnepr, Bila Tserkva'!J$2*вспомогат!$J$7)</f>
        <v>466.0363636363636</v>
      </c>
      <c r="K27" s="96">
        <f>Odessa!K27+MAX(145,'Dnepr, Bila Tserkva'!K$2*вспомогат!$J$7)</f>
        <v>485.5454545454545</v>
      </c>
      <c r="L27" s="96">
        <f>Odessa!L27+MAX(145,'Dnepr, Bila Tserkva'!L$2*вспомогат!$J$7)</f>
        <v>560.0545454545454</v>
      </c>
      <c r="M27" s="96">
        <f>Odessa!M27+MAX(145,'Dnepr, Bila Tserkva'!M$2*вспомогат!$J$7)</f>
        <v>654.56363636363631</v>
      </c>
      <c r="N27" s="96">
        <f>Odessa!N27+MAX(145,'Dnepr, Bila Tserkva'!N$2*вспомогат!$J$7)</f>
        <v>749.07272727272721</v>
      </c>
      <c r="O27" s="96">
        <f>Odessa!O27+MAX(145,'Dnepr, Bila Tserkva'!O$2*вспомогат!$J$7)</f>
        <v>843.58181818181811</v>
      </c>
      <c r="P27" s="96">
        <f>Odessa!P27+MAX(145,'Dnepr, Bila Tserkva'!P$2*вспомогат!$J$7)</f>
        <v>938.09090909090901</v>
      </c>
      <c r="Q27" s="96">
        <f>Odessa!Q27+MAX(145,'Dnepr, Bila Tserkva'!Q$2*вспомогат!$J$7)</f>
        <v>982.59999999999991</v>
      </c>
      <c r="R27" s="96">
        <f>Odessa!R27+MAX(145,'Dnepr, Bila Tserkva'!R$2*вспомогат!$J$7)</f>
        <v>1077.1090909090908</v>
      </c>
      <c r="S27" s="96">
        <f>Odessa!S27+MAX(145,'Dnepr, Bila Tserkva'!S$2*вспомогат!$J$7)</f>
        <v>1171.6181818181817</v>
      </c>
      <c r="T27" s="96">
        <f>Odessa!T27+MAX(145,'Dnepr, Bila Tserkva'!T$2*вспомогат!$J$7)</f>
        <v>1266.1272727272726</v>
      </c>
      <c r="U27" s="96">
        <f>Odessa!U27+MAX(145,'Dnepr, Bila Tserkva'!U$2*вспомогат!$J$7)</f>
        <v>1360.6363636363635</v>
      </c>
      <c r="V27" s="96">
        <f>Odessa!V27+MAX(145,'Dnepr, Bila Tserkva'!V$2*вспомогат!$J$7)</f>
        <v>1455.1454545454544</v>
      </c>
      <c r="W27" s="96">
        <f>Odessa!W27+MAX(145,'Dnepr, Bila Tserkva'!W$2*вспомогат!$J$7)</f>
        <v>1549.6545454545453</v>
      </c>
      <c r="X27" s="96">
        <f>Odessa!X27+MAX(145,'Dnepr, Bila Tserkva'!X$2*вспомогат!$J$7)</f>
        <v>1644.1636363636362</v>
      </c>
      <c r="Y27" s="96">
        <f>Odessa!Y27+MAX(145,'Dnepr, Bila Tserkva'!Y$2*вспомогат!$J$7)</f>
        <v>1738.6727272727271</v>
      </c>
      <c r="Z27" s="96">
        <f>Odessa!Z27+MAX(145,'Dnepr, Bila Tserkva'!Z$2*вспомогат!$J$7)</f>
        <v>1833.181818181818</v>
      </c>
    </row>
    <row r="28" spans="2:26">
      <c r="B28" s="88" t="s">
        <v>38</v>
      </c>
      <c r="C28" s="88" t="s">
        <v>39</v>
      </c>
      <c r="D28" s="89" t="s">
        <v>9</v>
      </c>
      <c r="E28" s="94"/>
      <c r="F28" s="95"/>
      <c r="G28" s="96">
        <f>Odessa!G28+MAX(145,'Dnepr, Bila Tserkva'!G$2*вспомогат!$J$7)</f>
        <v>371.6</v>
      </c>
      <c r="H28" s="96">
        <f>Odessa!H28+MAX(145,'Dnepr, Bila Tserkva'!H$2*вспомогат!$J$7)</f>
        <v>555.20000000000005</v>
      </c>
      <c r="I28" s="96">
        <f>Odessa!I28+MAX(145,'Dnepr, Bila Tserkva'!I$2*вспомогат!$J$7)</f>
        <v>738.8</v>
      </c>
      <c r="J28" s="96">
        <f>Odessa!J28+MAX(145,'Dnepr, Bila Tserkva'!J$2*вспомогат!$J$7)</f>
        <v>922.4</v>
      </c>
      <c r="K28" s="96">
        <f>Odessa!K28+MAX(145,'Dnepr, Bila Tserkva'!K$2*вспомогат!$J$7)</f>
        <v>1056</v>
      </c>
      <c r="L28" s="96">
        <f>Odessa!L28+MAX(145,'Dnepr, Bila Tserkva'!L$2*вспомогат!$J$7)</f>
        <v>1244.5999999999999</v>
      </c>
      <c r="M28" s="96">
        <f>Odessa!M28+MAX(145,'Dnepr, Bila Tserkva'!M$2*вспомогат!$J$7)</f>
        <v>1453.1999999999998</v>
      </c>
      <c r="N28" s="96">
        <f>Odessa!N28+MAX(145,'Dnepr, Bila Tserkva'!N$2*вспомогат!$J$7)</f>
        <v>1661.8</v>
      </c>
      <c r="O28" s="96">
        <f>Odessa!O28+MAX(145,'Dnepr, Bila Tserkva'!O$2*вспомогат!$J$7)</f>
        <v>1870.4</v>
      </c>
      <c r="P28" s="96">
        <f>Odessa!P28+MAX(145,'Dnepr, Bila Tserkva'!P$2*вспомогат!$J$7)</f>
        <v>2079</v>
      </c>
      <c r="Q28" s="96">
        <f>Odessa!Q28+MAX(145,'Dnepr, Bila Tserkva'!Q$2*вспомогат!$J$7)</f>
        <v>2237.6</v>
      </c>
      <c r="R28" s="96">
        <f>Odessa!R28+MAX(145,'Dnepr, Bila Tserkva'!R$2*вспомогат!$J$7)</f>
        <v>2446.1999999999998</v>
      </c>
      <c r="S28" s="96">
        <f>Odessa!S28+MAX(145,'Dnepr, Bila Tserkva'!S$2*вспомогат!$J$7)</f>
        <v>2654.8</v>
      </c>
      <c r="T28" s="96">
        <f>Odessa!T28+MAX(145,'Dnepr, Bila Tserkva'!T$2*вспомогат!$J$7)</f>
        <v>2863.3999999999996</v>
      </c>
      <c r="U28" s="96">
        <f>Odessa!U28+MAX(145,'Dnepr, Bila Tserkva'!U$2*вспомогат!$J$7)</f>
        <v>3072</v>
      </c>
      <c r="V28" s="96">
        <f>Odessa!V28+MAX(145,'Dnepr, Bila Tserkva'!V$2*вспомогат!$J$7)</f>
        <v>3280.6</v>
      </c>
      <c r="W28" s="96">
        <f>Odessa!W28+MAX(145,'Dnepr, Bila Tserkva'!W$2*вспомогат!$J$7)</f>
        <v>3489.2</v>
      </c>
      <c r="X28" s="96">
        <f>Odessa!X28+MAX(145,'Dnepr, Bila Tserkva'!X$2*вспомогат!$J$7)</f>
        <v>3697.8</v>
      </c>
      <c r="Y28" s="96">
        <f>Odessa!Y28+MAX(145,'Dnepr, Bila Tserkva'!Y$2*вспомогат!$J$7)</f>
        <v>3906.3999999999996</v>
      </c>
      <c r="Z28" s="96">
        <f>Odessa!Z28+MAX(145,'Dnepr, Bila Tserkva'!Z$2*вспомогат!$J$7)</f>
        <v>4115</v>
      </c>
    </row>
    <row r="29" spans="2:26">
      <c r="B29" s="88" t="s">
        <v>40</v>
      </c>
      <c r="C29" s="88" t="s">
        <v>39</v>
      </c>
      <c r="D29" s="89" t="s">
        <v>9</v>
      </c>
      <c r="E29" s="94"/>
      <c r="F29" s="95"/>
      <c r="G29" s="96">
        <f>Odessa!G29+MAX(145,'Dnepr, Bila Tserkva'!G$2*вспомогат!$J$7)</f>
        <v>369.6</v>
      </c>
      <c r="H29" s="96">
        <f>Odessa!H29+MAX(145,'Dnepr, Bila Tserkva'!H$2*вспомогат!$J$7)</f>
        <v>551.20000000000005</v>
      </c>
      <c r="I29" s="96">
        <f>Odessa!I29+MAX(145,'Dnepr, Bila Tserkva'!I$2*вспомогат!$J$7)</f>
        <v>732.8</v>
      </c>
      <c r="J29" s="96">
        <f>Odessa!J29+MAX(145,'Dnepr, Bila Tserkva'!J$2*вспомогат!$J$7)</f>
        <v>914.4</v>
      </c>
      <c r="K29" s="96">
        <f>Odessa!K29+MAX(145,'Dnepr, Bila Tserkva'!K$2*вспомогат!$J$7)</f>
        <v>1046</v>
      </c>
      <c r="L29" s="96">
        <f>Odessa!L29+MAX(145,'Dnepr, Bila Tserkva'!L$2*вспомогат!$J$7)</f>
        <v>1232.5999999999999</v>
      </c>
      <c r="M29" s="96">
        <f>Odessa!M29+MAX(145,'Dnepr, Bila Tserkva'!M$2*вспомогат!$J$7)</f>
        <v>1439.1999999999998</v>
      </c>
      <c r="N29" s="96">
        <f>Odessa!N29+MAX(145,'Dnepr, Bila Tserkva'!N$2*вспомогат!$J$7)</f>
        <v>1645.8</v>
      </c>
      <c r="O29" s="96">
        <f>Odessa!O29+MAX(145,'Dnepr, Bila Tserkva'!O$2*вспомогат!$J$7)</f>
        <v>1852.4</v>
      </c>
      <c r="P29" s="96">
        <f>Odessa!P29+MAX(145,'Dnepr, Bila Tserkva'!P$2*вспомогат!$J$7)</f>
        <v>2059</v>
      </c>
      <c r="Q29" s="96">
        <f>Odessa!Q29+MAX(145,'Dnepr, Bila Tserkva'!Q$2*вспомогат!$J$7)</f>
        <v>2215.6</v>
      </c>
      <c r="R29" s="96">
        <f>Odessa!R29+MAX(145,'Dnepr, Bila Tserkva'!R$2*вспомогат!$J$7)</f>
        <v>2422.1999999999998</v>
      </c>
      <c r="S29" s="96">
        <f>Odessa!S29+MAX(145,'Dnepr, Bila Tserkva'!S$2*вспомогат!$J$7)</f>
        <v>2628.8</v>
      </c>
      <c r="T29" s="96">
        <f>Odessa!T29+MAX(145,'Dnepr, Bila Tserkva'!T$2*вспомогат!$J$7)</f>
        <v>2835.3999999999996</v>
      </c>
      <c r="U29" s="96">
        <f>Odessa!U29+MAX(145,'Dnepr, Bila Tserkva'!U$2*вспомогат!$J$7)</f>
        <v>3042</v>
      </c>
      <c r="V29" s="96">
        <f>Odessa!V29+MAX(145,'Dnepr, Bila Tserkva'!V$2*вспомогат!$J$7)</f>
        <v>3248.6</v>
      </c>
      <c r="W29" s="96">
        <f>Odessa!W29+MAX(145,'Dnepr, Bila Tserkva'!W$2*вспомогат!$J$7)</f>
        <v>3455.2</v>
      </c>
      <c r="X29" s="96">
        <f>Odessa!X29+MAX(145,'Dnepr, Bila Tserkva'!X$2*вспомогат!$J$7)</f>
        <v>3661.8</v>
      </c>
      <c r="Y29" s="96">
        <f>Odessa!Y29+MAX(145,'Dnepr, Bila Tserkva'!Y$2*вспомогат!$J$7)</f>
        <v>3868.3999999999996</v>
      </c>
      <c r="Z29" s="96">
        <f>Odessa!Z29+MAX(145,'Dnepr, Bila Tserkva'!Z$2*вспомогат!$J$7)</f>
        <v>4075</v>
      </c>
    </row>
    <row r="30" spans="2:26">
      <c r="B30" s="88" t="s">
        <v>41</v>
      </c>
      <c r="C30" s="88" t="s">
        <v>39</v>
      </c>
      <c r="D30" s="89" t="s">
        <v>9</v>
      </c>
      <c r="E30" s="94"/>
      <c r="F30" s="95"/>
      <c r="G30" s="96">
        <f>Odessa!G30+MAX(145,'Dnepr, Bila Tserkva'!G$2*вспомогат!$J$7)</f>
        <v>330.6</v>
      </c>
      <c r="H30" s="96">
        <f>Odessa!H30+MAX(145,'Dnepr, Bila Tserkva'!H$2*вспомогат!$J$7)</f>
        <v>473.2</v>
      </c>
      <c r="I30" s="96">
        <f>Odessa!I30+MAX(145,'Dnepr, Bila Tserkva'!I$2*вспомогат!$J$7)</f>
        <v>615.79999999999995</v>
      </c>
      <c r="J30" s="96">
        <f>Odessa!J30+MAX(145,'Dnepr, Bila Tserkva'!J$2*вспомогат!$J$7)</f>
        <v>758.4</v>
      </c>
      <c r="K30" s="96">
        <f>Odessa!K30+MAX(145,'Dnepr, Bila Tserkva'!K$2*вспомогат!$J$7)</f>
        <v>851</v>
      </c>
      <c r="L30" s="96">
        <f>Odessa!L30+MAX(145,'Dnepr, Bila Tserkva'!L$2*вспомогат!$J$7)</f>
        <v>998.59999999999991</v>
      </c>
      <c r="M30" s="96">
        <f>Odessa!M30+MAX(145,'Dnepr, Bila Tserkva'!M$2*вспомогат!$J$7)</f>
        <v>1166.1999999999998</v>
      </c>
      <c r="N30" s="96">
        <f>Odessa!N30+MAX(145,'Dnepr, Bila Tserkva'!N$2*вспомогат!$J$7)</f>
        <v>1333.8</v>
      </c>
      <c r="O30" s="96">
        <f>Odessa!O30+MAX(145,'Dnepr, Bila Tserkva'!O$2*вспомогат!$J$7)</f>
        <v>1501.4</v>
      </c>
      <c r="P30" s="96">
        <f>Odessa!P30+MAX(145,'Dnepr, Bila Tserkva'!P$2*вспомогат!$J$7)</f>
        <v>1669</v>
      </c>
      <c r="Q30" s="96">
        <f>Odessa!Q30+MAX(145,'Dnepr, Bila Tserkva'!Q$2*вспомогат!$J$7)</f>
        <v>1786.6</v>
      </c>
      <c r="R30" s="96">
        <f>Odessa!R30+MAX(145,'Dnepr, Bila Tserkva'!R$2*вспомогат!$J$7)</f>
        <v>1954.1999999999998</v>
      </c>
      <c r="S30" s="96">
        <f>Odessa!S30+MAX(145,'Dnepr, Bila Tserkva'!S$2*вспомогат!$J$7)</f>
        <v>2121.8000000000002</v>
      </c>
      <c r="T30" s="96">
        <f>Odessa!T30+MAX(145,'Dnepr, Bila Tserkva'!T$2*вспомогат!$J$7)</f>
        <v>2289.3999999999996</v>
      </c>
      <c r="U30" s="96">
        <f>Odessa!U30+MAX(145,'Dnepr, Bila Tserkva'!U$2*вспомогат!$J$7)</f>
        <v>2457</v>
      </c>
      <c r="V30" s="96">
        <f>Odessa!V30+MAX(145,'Dnepr, Bila Tserkva'!V$2*вспомогат!$J$7)</f>
        <v>2624.6</v>
      </c>
      <c r="W30" s="96">
        <f>Odessa!W30+MAX(145,'Dnepr, Bila Tserkva'!W$2*вспомогат!$J$7)</f>
        <v>2792.2</v>
      </c>
      <c r="X30" s="96">
        <f>Odessa!X30+MAX(145,'Dnepr, Bila Tserkva'!X$2*вспомогат!$J$7)</f>
        <v>2959.8</v>
      </c>
      <c r="Y30" s="96">
        <f>Odessa!Y30+MAX(145,'Dnepr, Bila Tserkva'!Y$2*вспомогат!$J$7)</f>
        <v>3127.3999999999996</v>
      </c>
      <c r="Z30" s="96">
        <f>Odessa!Z30+MAX(145,'Dnepr, Bila Tserkva'!Z$2*вспомогат!$J$7)</f>
        <v>3295</v>
      </c>
    </row>
    <row r="31" spans="2:26">
      <c r="B31" s="88" t="s">
        <v>42</v>
      </c>
      <c r="C31" s="88" t="s">
        <v>39</v>
      </c>
      <c r="D31" s="89" t="s">
        <v>9</v>
      </c>
      <c r="E31" s="94"/>
      <c r="F31" s="95"/>
      <c r="G31" s="96">
        <f>Odessa!G31+MAX(145,'Dnepr, Bila Tserkva'!G$2*вспомогат!$J$7)</f>
        <v>324.60000000000002</v>
      </c>
      <c r="H31" s="96">
        <f>Odessa!H31+MAX(145,'Dnepr, Bila Tserkva'!H$2*вспомогат!$J$7)</f>
        <v>461.2</v>
      </c>
      <c r="I31" s="96">
        <f>Odessa!I31+MAX(145,'Dnepr, Bila Tserkva'!I$2*вспомогат!$J$7)</f>
        <v>597.79999999999995</v>
      </c>
      <c r="J31" s="96">
        <f>Odessa!J31+MAX(145,'Dnepr, Bila Tserkva'!J$2*вспомогат!$J$7)</f>
        <v>734.4</v>
      </c>
      <c r="K31" s="96">
        <f>Odessa!K31+MAX(145,'Dnepr, Bila Tserkva'!K$2*вспомогат!$J$7)</f>
        <v>821</v>
      </c>
      <c r="L31" s="96">
        <f>Odessa!L31+MAX(145,'Dnepr, Bila Tserkva'!L$2*вспомогат!$J$7)</f>
        <v>962.59999999999991</v>
      </c>
      <c r="M31" s="96">
        <f>Odessa!M31+MAX(145,'Dnepr, Bila Tserkva'!M$2*вспомогат!$J$7)</f>
        <v>1124.1999999999998</v>
      </c>
      <c r="N31" s="96">
        <f>Odessa!N31+MAX(145,'Dnepr, Bila Tserkva'!N$2*вспомогат!$J$7)</f>
        <v>1285.8</v>
      </c>
      <c r="O31" s="96">
        <f>Odessa!O31+MAX(145,'Dnepr, Bila Tserkva'!O$2*вспомогат!$J$7)</f>
        <v>1447.4</v>
      </c>
      <c r="P31" s="96">
        <f>Odessa!P31+MAX(145,'Dnepr, Bila Tserkva'!P$2*вспомогат!$J$7)</f>
        <v>1609</v>
      </c>
      <c r="Q31" s="96">
        <f>Odessa!Q31+MAX(145,'Dnepr, Bila Tserkva'!Q$2*вспомогат!$J$7)</f>
        <v>1720.6</v>
      </c>
      <c r="R31" s="96">
        <f>Odessa!R31+MAX(145,'Dnepr, Bila Tserkva'!R$2*вспомогат!$J$7)</f>
        <v>1882.1999999999998</v>
      </c>
      <c r="S31" s="96">
        <f>Odessa!S31+MAX(145,'Dnepr, Bila Tserkva'!S$2*вспомогат!$J$7)</f>
        <v>2043.8</v>
      </c>
      <c r="T31" s="96">
        <f>Odessa!T31+MAX(145,'Dnepr, Bila Tserkva'!T$2*вспомогат!$J$7)</f>
        <v>2205.3999999999996</v>
      </c>
      <c r="U31" s="96">
        <f>Odessa!U31+MAX(145,'Dnepr, Bila Tserkva'!U$2*вспомогат!$J$7)</f>
        <v>2367</v>
      </c>
      <c r="V31" s="96">
        <f>Odessa!V31+MAX(145,'Dnepr, Bila Tserkva'!V$2*вспомогат!$J$7)</f>
        <v>2528.6</v>
      </c>
      <c r="W31" s="96">
        <f>Odessa!W31+MAX(145,'Dnepr, Bila Tserkva'!W$2*вспомогат!$J$7)</f>
        <v>2690.2</v>
      </c>
      <c r="X31" s="96">
        <f>Odessa!X31+MAX(145,'Dnepr, Bila Tserkva'!X$2*вспомогат!$J$7)</f>
        <v>2851.8</v>
      </c>
      <c r="Y31" s="96">
        <f>Odessa!Y31+MAX(145,'Dnepr, Bila Tserkva'!Y$2*вспомогат!$J$7)</f>
        <v>3013.3999999999996</v>
      </c>
      <c r="Z31" s="96">
        <f>Odessa!Z31+MAX(145,'Dnepr, Bila Tserkva'!Z$2*вспомогат!$J$7)</f>
        <v>3175</v>
      </c>
    </row>
    <row r="32" spans="2:26">
      <c r="B32" s="88" t="s">
        <v>43</v>
      </c>
      <c r="C32" s="88" t="s">
        <v>39</v>
      </c>
      <c r="D32" s="89" t="s">
        <v>9</v>
      </c>
      <c r="E32" s="94"/>
      <c r="F32" s="95"/>
      <c r="G32" s="96">
        <f>Odessa!G32+MAX(145,'Dnepr, Bila Tserkva'!G$2*вспомогат!$J$7)</f>
        <v>369.6</v>
      </c>
      <c r="H32" s="96">
        <f>Odessa!H32+MAX(145,'Dnepr, Bila Tserkva'!H$2*вспомогат!$J$7)</f>
        <v>551.20000000000005</v>
      </c>
      <c r="I32" s="96">
        <f>Odessa!I32+MAX(145,'Dnepr, Bila Tserkva'!I$2*вспомогат!$J$7)</f>
        <v>732.8</v>
      </c>
      <c r="J32" s="96">
        <f>Odessa!J32+MAX(145,'Dnepr, Bila Tserkva'!J$2*вспомогат!$J$7)</f>
        <v>914.4</v>
      </c>
      <c r="K32" s="96">
        <f>Odessa!K32+MAX(145,'Dnepr, Bila Tserkva'!K$2*вспомогат!$J$7)</f>
        <v>1046</v>
      </c>
      <c r="L32" s="96">
        <f>Odessa!L32+MAX(145,'Dnepr, Bila Tserkva'!L$2*вспомогат!$J$7)</f>
        <v>1232.5999999999999</v>
      </c>
      <c r="M32" s="96">
        <f>Odessa!M32+MAX(145,'Dnepr, Bila Tserkva'!M$2*вспомогат!$J$7)</f>
        <v>1439.1999999999998</v>
      </c>
      <c r="N32" s="96">
        <f>Odessa!N32+MAX(145,'Dnepr, Bila Tserkva'!N$2*вспомогат!$J$7)</f>
        <v>1645.8</v>
      </c>
      <c r="O32" s="96">
        <f>Odessa!O32+MAX(145,'Dnepr, Bila Tserkva'!O$2*вспомогат!$J$7)</f>
        <v>1852.4</v>
      </c>
      <c r="P32" s="96">
        <f>Odessa!P32+MAX(145,'Dnepr, Bila Tserkva'!P$2*вспомогат!$J$7)</f>
        <v>2059</v>
      </c>
      <c r="Q32" s="96">
        <f>Odessa!Q32+MAX(145,'Dnepr, Bila Tserkva'!Q$2*вспомогат!$J$7)</f>
        <v>2215.6</v>
      </c>
      <c r="R32" s="96">
        <f>Odessa!R32+MAX(145,'Dnepr, Bila Tserkva'!R$2*вспомогат!$J$7)</f>
        <v>2422.1999999999998</v>
      </c>
      <c r="S32" s="96">
        <f>Odessa!S32+MAX(145,'Dnepr, Bila Tserkva'!S$2*вспомогат!$J$7)</f>
        <v>2628.8</v>
      </c>
      <c r="T32" s="96">
        <f>Odessa!T32+MAX(145,'Dnepr, Bila Tserkva'!T$2*вспомогат!$J$7)</f>
        <v>2835.3999999999996</v>
      </c>
      <c r="U32" s="96">
        <f>Odessa!U32+MAX(145,'Dnepr, Bila Tserkva'!U$2*вспомогат!$J$7)</f>
        <v>3042</v>
      </c>
      <c r="V32" s="96">
        <f>Odessa!V32+MAX(145,'Dnepr, Bila Tserkva'!V$2*вспомогат!$J$7)</f>
        <v>3248.6</v>
      </c>
      <c r="W32" s="96">
        <f>Odessa!W32+MAX(145,'Dnepr, Bila Tserkva'!W$2*вспомогат!$J$7)</f>
        <v>3455.2</v>
      </c>
      <c r="X32" s="96">
        <f>Odessa!X32+MAX(145,'Dnepr, Bila Tserkva'!X$2*вспомогат!$J$7)</f>
        <v>3661.8</v>
      </c>
      <c r="Y32" s="96">
        <f>Odessa!Y32+MAX(145,'Dnepr, Bila Tserkva'!Y$2*вспомогат!$J$7)</f>
        <v>3868.3999999999996</v>
      </c>
      <c r="Z32" s="96">
        <f>Odessa!Z32+MAX(145,'Dnepr, Bila Tserkva'!Z$2*вспомогат!$J$7)</f>
        <v>4075</v>
      </c>
    </row>
    <row r="33" spans="2:26">
      <c r="B33" s="88" t="s">
        <v>44</v>
      </c>
      <c r="C33" s="88" t="s">
        <v>39</v>
      </c>
      <c r="D33" s="89" t="s">
        <v>9</v>
      </c>
      <c r="E33" s="94"/>
      <c r="F33" s="95"/>
      <c r="G33" s="96">
        <f>Odessa!G33+MAX(145,'Dnepr, Bila Tserkva'!G$2*вспомогат!$J$7)</f>
        <v>322.60000000000002</v>
      </c>
      <c r="H33" s="96">
        <f>Odessa!H33+MAX(145,'Dnepr, Bila Tserkva'!H$2*вспомогат!$J$7)</f>
        <v>457.2</v>
      </c>
      <c r="I33" s="96">
        <f>Odessa!I33+MAX(145,'Dnepr, Bila Tserkva'!I$2*вспомогат!$J$7)</f>
        <v>591.79999999999995</v>
      </c>
      <c r="J33" s="96">
        <f>Odessa!J33+MAX(145,'Dnepr, Bila Tserkva'!J$2*вспомогат!$J$7)</f>
        <v>726.4</v>
      </c>
      <c r="K33" s="96">
        <f>Odessa!K33+MAX(145,'Dnepr, Bila Tserkva'!K$2*вспомогат!$J$7)</f>
        <v>811</v>
      </c>
      <c r="L33" s="96">
        <f>Odessa!L33+MAX(145,'Dnepr, Bila Tserkva'!L$2*вспомогат!$J$7)</f>
        <v>950.59999999999991</v>
      </c>
      <c r="M33" s="96">
        <f>Odessa!M33+MAX(145,'Dnepr, Bila Tserkva'!M$2*вспомогат!$J$7)</f>
        <v>1110.1999999999998</v>
      </c>
      <c r="N33" s="96">
        <f>Odessa!N33+MAX(145,'Dnepr, Bila Tserkva'!N$2*вспомогат!$J$7)</f>
        <v>1269.8</v>
      </c>
      <c r="O33" s="96">
        <f>Odessa!O33+MAX(145,'Dnepr, Bila Tserkva'!O$2*вспомогат!$J$7)</f>
        <v>1429.4</v>
      </c>
      <c r="P33" s="96">
        <f>Odessa!P33+MAX(145,'Dnepr, Bila Tserkva'!P$2*вспомогат!$J$7)</f>
        <v>1589</v>
      </c>
      <c r="Q33" s="96">
        <f>Odessa!Q33+MAX(145,'Dnepr, Bila Tserkva'!Q$2*вспомогат!$J$7)</f>
        <v>1698.6</v>
      </c>
      <c r="R33" s="96">
        <f>Odessa!R33+MAX(145,'Dnepr, Bila Tserkva'!R$2*вспомогат!$J$7)</f>
        <v>1858.1999999999998</v>
      </c>
      <c r="S33" s="96">
        <f>Odessa!S33+MAX(145,'Dnepr, Bila Tserkva'!S$2*вспомогат!$J$7)</f>
        <v>2017.8</v>
      </c>
      <c r="T33" s="96">
        <f>Odessa!T33+MAX(145,'Dnepr, Bila Tserkva'!T$2*вспомогат!$J$7)</f>
        <v>2177.3999999999996</v>
      </c>
      <c r="U33" s="96">
        <f>Odessa!U33+MAX(145,'Dnepr, Bila Tserkva'!U$2*вспомогат!$J$7)</f>
        <v>2337</v>
      </c>
      <c r="V33" s="96">
        <f>Odessa!V33+MAX(145,'Dnepr, Bila Tserkva'!V$2*вспомогат!$J$7)</f>
        <v>2496.6</v>
      </c>
      <c r="W33" s="96">
        <f>Odessa!W33+MAX(145,'Dnepr, Bila Tserkva'!W$2*вспомогат!$J$7)</f>
        <v>2656.2</v>
      </c>
      <c r="X33" s="96">
        <f>Odessa!X33+MAX(145,'Dnepr, Bila Tserkva'!X$2*вспомогат!$J$7)</f>
        <v>2815.8</v>
      </c>
      <c r="Y33" s="96">
        <f>Odessa!Y33+MAX(145,'Dnepr, Bila Tserkva'!Y$2*вспомогат!$J$7)</f>
        <v>2975.3999999999996</v>
      </c>
      <c r="Z33" s="96">
        <f>Odessa!Z33+MAX(145,'Dnepr, Bila Tserkva'!Z$2*вспомогат!$J$7)</f>
        <v>3135</v>
      </c>
    </row>
    <row r="34" spans="2:26">
      <c r="B34" s="88" t="s">
        <v>45</v>
      </c>
      <c r="C34" s="88" t="s">
        <v>39</v>
      </c>
      <c r="D34" s="89" t="s">
        <v>9</v>
      </c>
      <c r="E34" s="94"/>
      <c r="F34" s="95"/>
      <c r="G34" s="96">
        <f>Odessa!G34+MAX(145,'Dnepr, Bila Tserkva'!G$2*вспомогат!$J$7)</f>
        <v>371.6</v>
      </c>
      <c r="H34" s="96">
        <f>Odessa!H34+MAX(145,'Dnepr, Bila Tserkva'!H$2*вспомогат!$J$7)</f>
        <v>555.20000000000005</v>
      </c>
      <c r="I34" s="96">
        <f>Odessa!I34+MAX(145,'Dnepr, Bila Tserkva'!I$2*вспомогат!$J$7)</f>
        <v>738.8</v>
      </c>
      <c r="J34" s="96">
        <f>Odessa!J34+MAX(145,'Dnepr, Bila Tserkva'!J$2*вспомогат!$J$7)</f>
        <v>922.4</v>
      </c>
      <c r="K34" s="96">
        <f>Odessa!K34+MAX(145,'Dnepr, Bila Tserkva'!K$2*вспомогат!$J$7)</f>
        <v>1056</v>
      </c>
      <c r="L34" s="96">
        <f>Odessa!L34+MAX(145,'Dnepr, Bila Tserkva'!L$2*вспомогат!$J$7)</f>
        <v>1244.5999999999999</v>
      </c>
      <c r="M34" s="96">
        <f>Odessa!M34+MAX(145,'Dnepr, Bila Tserkva'!M$2*вспомогат!$J$7)</f>
        <v>1453.1999999999998</v>
      </c>
      <c r="N34" s="96">
        <f>Odessa!N34+MAX(145,'Dnepr, Bila Tserkva'!N$2*вспомогат!$J$7)</f>
        <v>1661.8</v>
      </c>
      <c r="O34" s="96">
        <f>Odessa!O34+MAX(145,'Dnepr, Bila Tserkva'!O$2*вспомогат!$J$7)</f>
        <v>1870.4</v>
      </c>
      <c r="P34" s="96">
        <f>Odessa!P34+MAX(145,'Dnepr, Bila Tserkva'!P$2*вспомогат!$J$7)</f>
        <v>2079</v>
      </c>
      <c r="Q34" s="96">
        <f>Odessa!Q34+MAX(145,'Dnepr, Bila Tserkva'!Q$2*вспомогат!$J$7)</f>
        <v>2237.6</v>
      </c>
      <c r="R34" s="96">
        <f>Odessa!R34+MAX(145,'Dnepr, Bila Tserkva'!R$2*вспомогат!$J$7)</f>
        <v>2446.1999999999998</v>
      </c>
      <c r="S34" s="96">
        <f>Odessa!S34+MAX(145,'Dnepr, Bila Tserkva'!S$2*вспомогат!$J$7)</f>
        <v>2654.8</v>
      </c>
      <c r="T34" s="96">
        <f>Odessa!T34+MAX(145,'Dnepr, Bila Tserkva'!T$2*вспомогат!$J$7)</f>
        <v>2863.3999999999996</v>
      </c>
      <c r="U34" s="96">
        <f>Odessa!U34+MAX(145,'Dnepr, Bila Tserkva'!U$2*вспомогат!$J$7)</f>
        <v>3072</v>
      </c>
      <c r="V34" s="96">
        <f>Odessa!V34+MAX(145,'Dnepr, Bila Tserkva'!V$2*вспомогат!$J$7)</f>
        <v>3280.6</v>
      </c>
      <c r="W34" s="96">
        <f>Odessa!W34+MAX(145,'Dnepr, Bila Tserkva'!W$2*вспомогат!$J$7)</f>
        <v>3489.2</v>
      </c>
      <c r="X34" s="96">
        <f>Odessa!X34+MAX(145,'Dnepr, Bila Tserkva'!X$2*вспомогат!$J$7)</f>
        <v>3697.8</v>
      </c>
      <c r="Y34" s="96">
        <f>Odessa!Y34+MAX(145,'Dnepr, Bila Tserkva'!Y$2*вспомогат!$J$7)</f>
        <v>3906.3999999999996</v>
      </c>
      <c r="Z34" s="96">
        <f>Odessa!Z34+MAX(145,'Dnepr, Bila Tserkva'!Z$2*вспомогат!$J$7)</f>
        <v>4115</v>
      </c>
    </row>
    <row r="35" spans="2:26">
      <c r="B35" s="88" t="s">
        <v>46</v>
      </c>
      <c r="C35" s="88" t="s">
        <v>39</v>
      </c>
      <c r="D35" s="89" t="s">
        <v>9</v>
      </c>
      <c r="E35" s="94"/>
      <c r="F35" s="95"/>
      <c r="G35" s="96">
        <f>Odessa!G35+MAX(145,'Dnepr, Bila Tserkva'!G$2*вспомогат!$J$7)</f>
        <v>371.6</v>
      </c>
      <c r="H35" s="96">
        <f>Odessa!H35+MAX(145,'Dnepr, Bila Tserkva'!H$2*вспомогат!$J$7)</f>
        <v>555.20000000000005</v>
      </c>
      <c r="I35" s="96">
        <f>Odessa!I35+MAX(145,'Dnepr, Bila Tserkva'!I$2*вспомогат!$J$7)</f>
        <v>738.8</v>
      </c>
      <c r="J35" s="96">
        <f>Odessa!J35+MAX(145,'Dnepr, Bila Tserkva'!J$2*вспомогат!$J$7)</f>
        <v>922.4</v>
      </c>
      <c r="K35" s="96">
        <f>Odessa!K35+MAX(145,'Dnepr, Bila Tserkva'!K$2*вспомогат!$J$7)</f>
        <v>1056</v>
      </c>
      <c r="L35" s="96">
        <f>Odessa!L35+MAX(145,'Dnepr, Bila Tserkva'!L$2*вспомогат!$J$7)</f>
        <v>1244.5999999999999</v>
      </c>
      <c r="M35" s="96">
        <f>Odessa!M35+MAX(145,'Dnepr, Bila Tserkva'!M$2*вспомогат!$J$7)</f>
        <v>1453.1999999999998</v>
      </c>
      <c r="N35" s="96">
        <f>Odessa!N35+MAX(145,'Dnepr, Bila Tserkva'!N$2*вспомогат!$J$7)</f>
        <v>1661.8</v>
      </c>
      <c r="O35" s="96">
        <f>Odessa!O35+MAX(145,'Dnepr, Bila Tserkva'!O$2*вспомогат!$J$7)</f>
        <v>1870.4</v>
      </c>
      <c r="P35" s="96">
        <f>Odessa!P35+MAX(145,'Dnepr, Bila Tserkva'!P$2*вспомогат!$J$7)</f>
        <v>2079</v>
      </c>
      <c r="Q35" s="96">
        <f>Odessa!Q35+MAX(145,'Dnepr, Bila Tserkva'!Q$2*вспомогат!$J$7)</f>
        <v>2237.6</v>
      </c>
      <c r="R35" s="96">
        <f>Odessa!R35+MAX(145,'Dnepr, Bila Tserkva'!R$2*вспомогат!$J$7)</f>
        <v>2446.1999999999998</v>
      </c>
      <c r="S35" s="96">
        <f>Odessa!S35+MAX(145,'Dnepr, Bila Tserkva'!S$2*вспомогат!$J$7)</f>
        <v>2654.8</v>
      </c>
      <c r="T35" s="96">
        <f>Odessa!T35+MAX(145,'Dnepr, Bila Tserkva'!T$2*вспомогат!$J$7)</f>
        <v>2863.3999999999996</v>
      </c>
      <c r="U35" s="96">
        <f>Odessa!U35+MAX(145,'Dnepr, Bila Tserkva'!U$2*вспомогат!$J$7)</f>
        <v>3072</v>
      </c>
      <c r="V35" s="96">
        <f>Odessa!V35+MAX(145,'Dnepr, Bila Tserkva'!V$2*вспомогат!$J$7)</f>
        <v>3280.6</v>
      </c>
      <c r="W35" s="96">
        <f>Odessa!W35+MAX(145,'Dnepr, Bila Tserkva'!W$2*вспомогат!$J$7)</f>
        <v>3489.2</v>
      </c>
      <c r="X35" s="96">
        <f>Odessa!X35+MAX(145,'Dnepr, Bila Tserkva'!X$2*вспомогат!$J$7)</f>
        <v>3697.8</v>
      </c>
      <c r="Y35" s="96">
        <f>Odessa!Y35+MAX(145,'Dnepr, Bila Tserkva'!Y$2*вспомогат!$J$7)</f>
        <v>3906.3999999999996</v>
      </c>
      <c r="Z35" s="96">
        <f>Odessa!Z35+MAX(145,'Dnepr, Bila Tserkva'!Z$2*вспомогат!$J$7)</f>
        <v>4115</v>
      </c>
    </row>
    <row r="36" spans="2:26">
      <c r="B36" s="88" t="s">
        <v>47</v>
      </c>
      <c r="C36" s="88" t="s">
        <v>39</v>
      </c>
      <c r="D36" s="89" t="s">
        <v>9</v>
      </c>
      <c r="E36" s="94"/>
      <c r="F36" s="95"/>
      <c r="G36" s="96">
        <f>Odessa!G36+MAX(145,'Dnepr, Bila Tserkva'!G$2*вспомогат!$J$7)</f>
        <v>371.6</v>
      </c>
      <c r="H36" s="96">
        <f>Odessa!H36+MAX(145,'Dnepr, Bila Tserkva'!H$2*вспомогат!$J$7)</f>
        <v>555.20000000000005</v>
      </c>
      <c r="I36" s="96">
        <f>Odessa!I36+MAX(145,'Dnepr, Bila Tserkva'!I$2*вспомогат!$J$7)</f>
        <v>738.8</v>
      </c>
      <c r="J36" s="96">
        <f>Odessa!J36+MAX(145,'Dnepr, Bila Tserkva'!J$2*вспомогат!$J$7)</f>
        <v>922.4</v>
      </c>
      <c r="K36" s="96">
        <f>Odessa!K36+MAX(145,'Dnepr, Bila Tserkva'!K$2*вспомогат!$J$7)</f>
        <v>1056</v>
      </c>
      <c r="L36" s="96">
        <f>Odessa!L36+MAX(145,'Dnepr, Bila Tserkva'!L$2*вспомогат!$J$7)</f>
        <v>1244.5999999999999</v>
      </c>
      <c r="M36" s="96">
        <f>Odessa!M36+MAX(145,'Dnepr, Bila Tserkva'!M$2*вспомогат!$J$7)</f>
        <v>1453.1999999999998</v>
      </c>
      <c r="N36" s="96">
        <f>Odessa!N36+MAX(145,'Dnepr, Bila Tserkva'!N$2*вспомогат!$J$7)</f>
        <v>1661.8</v>
      </c>
      <c r="O36" s="96">
        <f>Odessa!O36+MAX(145,'Dnepr, Bila Tserkva'!O$2*вспомогат!$J$7)</f>
        <v>1870.4</v>
      </c>
      <c r="P36" s="96">
        <f>Odessa!P36+MAX(145,'Dnepr, Bila Tserkva'!P$2*вспомогат!$J$7)</f>
        <v>2079</v>
      </c>
      <c r="Q36" s="96">
        <f>Odessa!Q36+MAX(145,'Dnepr, Bila Tserkva'!Q$2*вспомогат!$J$7)</f>
        <v>2237.6</v>
      </c>
      <c r="R36" s="96">
        <f>Odessa!R36+MAX(145,'Dnepr, Bila Tserkva'!R$2*вспомогат!$J$7)</f>
        <v>2446.1999999999998</v>
      </c>
      <c r="S36" s="96">
        <f>Odessa!S36+MAX(145,'Dnepr, Bila Tserkva'!S$2*вспомогат!$J$7)</f>
        <v>2654.8</v>
      </c>
      <c r="T36" s="96">
        <f>Odessa!T36+MAX(145,'Dnepr, Bila Tserkva'!T$2*вспомогат!$J$7)</f>
        <v>2863.3999999999996</v>
      </c>
      <c r="U36" s="96">
        <f>Odessa!U36+MAX(145,'Dnepr, Bila Tserkva'!U$2*вспомогат!$J$7)</f>
        <v>3072</v>
      </c>
      <c r="V36" s="96">
        <f>Odessa!V36+MAX(145,'Dnepr, Bila Tserkva'!V$2*вспомогат!$J$7)</f>
        <v>3280.6</v>
      </c>
      <c r="W36" s="96">
        <f>Odessa!W36+MAX(145,'Dnepr, Bila Tserkva'!W$2*вспомогат!$J$7)</f>
        <v>3489.2</v>
      </c>
      <c r="X36" s="96">
        <f>Odessa!X36+MAX(145,'Dnepr, Bila Tserkva'!X$2*вспомогат!$J$7)</f>
        <v>3697.8</v>
      </c>
      <c r="Y36" s="96">
        <f>Odessa!Y36+MAX(145,'Dnepr, Bila Tserkva'!Y$2*вспомогат!$J$7)</f>
        <v>3906.3999999999996</v>
      </c>
      <c r="Z36" s="96">
        <f>Odessa!Z36+MAX(145,'Dnepr, Bila Tserkva'!Z$2*вспомогат!$J$7)</f>
        <v>4115</v>
      </c>
    </row>
    <row r="37" spans="2:26">
      <c r="B37" s="88" t="s">
        <v>48</v>
      </c>
      <c r="C37" s="88" t="s">
        <v>39</v>
      </c>
      <c r="D37" s="89" t="s">
        <v>9</v>
      </c>
      <c r="E37" s="94"/>
      <c r="F37" s="95"/>
      <c r="G37" s="96">
        <f>Odessa!G37+MAX(145,'Dnepr, Bila Tserkva'!G$2*вспомогат!$J$7)</f>
        <v>371.6</v>
      </c>
      <c r="H37" s="96">
        <f>Odessa!H37+MAX(145,'Dnepr, Bila Tserkva'!H$2*вспомогат!$J$7)</f>
        <v>555.20000000000005</v>
      </c>
      <c r="I37" s="96">
        <f>Odessa!I37+MAX(145,'Dnepr, Bila Tserkva'!I$2*вспомогат!$J$7)</f>
        <v>738.8</v>
      </c>
      <c r="J37" s="96">
        <f>Odessa!J37+MAX(145,'Dnepr, Bila Tserkva'!J$2*вспомогат!$J$7)</f>
        <v>922.4</v>
      </c>
      <c r="K37" s="96">
        <f>Odessa!K37+MAX(145,'Dnepr, Bila Tserkva'!K$2*вспомогат!$J$7)</f>
        <v>1056</v>
      </c>
      <c r="L37" s="96">
        <f>Odessa!L37+MAX(145,'Dnepr, Bila Tserkva'!L$2*вспомогат!$J$7)</f>
        <v>1244.5999999999999</v>
      </c>
      <c r="M37" s="96">
        <f>Odessa!M37+MAX(145,'Dnepr, Bila Tserkva'!M$2*вспомогат!$J$7)</f>
        <v>1453.1999999999998</v>
      </c>
      <c r="N37" s="96">
        <f>Odessa!N37+MAX(145,'Dnepr, Bila Tserkva'!N$2*вспомогат!$J$7)</f>
        <v>1661.8</v>
      </c>
      <c r="O37" s="96">
        <f>Odessa!O37+MAX(145,'Dnepr, Bila Tserkva'!O$2*вспомогат!$J$7)</f>
        <v>1870.4</v>
      </c>
      <c r="P37" s="96">
        <f>Odessa!P37+MAX(145,'Dnepr, Bila Tserkva'!P$2*вспомогат!$J$7)</f>
        <v>2079</v>
      </c>
      <c r="Q37" s="96">
        <f>Odessa!Q37+MAX(145,'Dnepr, Bila Tserkva'!Q$2*вспомогат!$J$7)</f>
        <v>2237.6</v>
      </c>
      <c r="R37" s="96">
        <f>Odessa!R37+MAX(145,'Dnepr, Bila Tserkva'!R$2*вспомогат!$J$7)</f>
        <v>2446.1999999999998</v>
      </c>
      <c r="S37" s="96">
        <f>Odessa!S37+MAX(145,'Dnepr, Bila Tserkva'!S$2*вспомогат!$J$7)</f>
        <v>2654.8</v>
      </c>
      <c r="T37" s="96">
        <f>Odessa!T37+MAX(145,'Dnepr, Bila Tserkva'!T$2*вспомогат!$J$7)</f>
        <v>2863.3999999999996</v>
      </c>
      <c r="U37" s="96">
        <f>Odessa!U37+MAX(145,'Dnepr, Bila Tserkva'!U$2*вспомогат!$J$7)</f>
        <v>3072</v>
      </c>
      <c r="V37" s="96">
        <f>Odessa!V37+MAX(145,'Dnepr, Bila Tserkva'!V$2*вспомогат!$J$7)</f>
        <v>3280.6</v>
      </c>
      <c r="W37" s="96">
        <f>Odessa!W37+MAX(145,'Dnepr, Bila Tserkva'!W$2*вспомогат!$J$7)</f>
        <v>3489.2</v>
      </c>
      <c r="X37" s="96">
        <f>Odessa!X37+MAX(145,'Dnepr, Bila Tserkva'!X$2*вспомогат!$J$7)</f>
        <v>3697.8</v>
      </c>
      <c r="Y37" s="96">
        <f>Odessa!Y37+MAX(145,'Dnepr, Bila Tserkva'!Y$2*вспомогат!$J$7)</f>
        <v>3906.3999999999996</v>
      </c>
      <c r="Z37" s="96">
        <f>Odessa!Z37+MAX(145,'Dnepr, Bila Tserkva'!Z$2*вспомогат!$J$7)</f>
        <v>4115</v>
      </c>
    </row>
    <row r="38" spans="2:26">
      <c r="B38" s="88" t="s">
        <v>49</v>
      </c>
      <c r="C38" s="88" t="s">
        <v>39</v>
      </c>
      <c r="D38" s="89" t="s">
        <v>9</v>
      </c>
      <c r="E38" s="94"/>
      <c r="F38" s="95"/>
      <c r="G38" s="96">
        <f>Odessa!G38+MAX(145,'Dnepr, Bila Tserkva'!G$2*вспомогат!$J$7)</f>
        <v>318.60000000000002</v>
      </c>
      <c r="H38" s="96">
        <f>Odessa!H38+MAX(145,'Dnepr, Bila Tserkva'!H$2*вспомогат!$J$7)</f>
        <v>449.2</v>
      </c>
      <c r="I38" s="96">
        <f>Odessa!I38+MAX(145,'Dnepr, Bila Tserkva'!I$2*вспомогат!$J$7)</f>
        <v>579.79999999999995</v>
      </c>
      <c r="J38" s="96">
        <f>Odessa!J38+MAX(145,'Dnepr, Bila Tserkva'!J$2*вспомогат!$J$7)</f>
        <v>710.4</v>
      </c>
      <c r="K38" s="96">
        <f>Odessa!K38+MAX(145,'Dnepr, Bila Tserkva'!K$2*вспомогат!$J$7)</f>
        <v>791</v>
      </c>
      <c r="L38" s="96">
        <f>Odessa!L38+MAX(145,'Dnepr, Bila Tserkva'!L$2*вспомогат!$J$7)</f>
        <v>926.59999999999991</v>
      </c>
      <c r="M38" s="96">
        <f>Odessa!M38+MAX(145,'Dnepr, Bila Tserkva'!M$2*вспомогат!$J$7)</f>
        <v>1082.1999999999998</v>
      </c>
      <c r="N38" s="96">
        <f>Odessa!N38+MAX(145,'Dnepr, Bila Tserkva'!N$2*вспомогат!$J$7)</f>
        <v>1237.8</v>
      </c>
      <c r="O38" s="96">
        <f>Odessa!O38+MAX(145,'Dnepr, Bila Tserkva'!O$2*вспомогат!$J$7)</f>
        <v>1393.4</v>
      </c>
      <c r="P38" s="96">
        <f>Odessa!P38+MAX(145,'Dnepr, Bila Tserkva'!P$2*вспомогат!$J$7)</f>
        <v>1549</v>
      </c>
      <c r="Q38" s="96">
        <f>Odessa!Q38+MAX(145,'Dnepr, Bila Tserkva'!Q$2*вспомогат!$J$7)</f>
        <v>1654.6</v>
      </c>
      <c r="R38" s="96">
        <f>Odessa!R38+MAX(145,'Dnepr, Bila Tserkva'!R$2*вспомогат!$J$7)</f>
        <v>1810.1999999999998</v>
      </c>
      <c r="S38" s="96">
        <f>Odessa!S38+MAX(145,'Dnepr, Bila Tserkva'!S$2*вспомогат!$J$7)</f>
        <v>1965.8</v>
      </c>
      <c r="T38" s="96">
        <f>Odessa!T38+MAX(145,'Dnepr, Bila Tserkva'!T$2*вспомогат!$J$7)</f>
        <v>2121.3999999999996</v>
      </c>
      <c r="U38" s="96">
        <f>Odessa!U38+MAX(145,'Dnepr, Bila Tserkva'!U$2*вспомогат!$J$7)</f>
        <v>2277</v>
      </c>
      <c r="V38" s="96">
        <f>Odessa!V38+MAX(145,'Dnepr, Bila Tserkva'!V$2*вспомогат!$J$7)</f>
        <v>2432.6</v>
      </c>
      <c r="W38" s="96">
        <f>Odessa!W38+MAX(145,'Dnepr, Bila Tserkva'!W$2*вспомогат!$J$7)</f>
        <v>2588.1999999999998</v>
      </c>
      <c r="X38" s="96">
        <f>Odessa!X38+MAX(145,'Dnepr, Bila Tserkva'!X$2*вспомогат!$J$7)</f>
        <v>2743.8</v>
      </c>
      <c r="Y38" s="96">
        <f>Odessa!Y38+MAX(145,'Dnepr, Bila Tserkva'!Y$2*вспомогат!$J$7)</f>
        <v>2899.3999999999996</v>
      </c>
      <c r="Z38" s="96">
        <f>Odessa!Z38+MAX(145,'Dnepr, Bila Tserkva'!Z$2*вспомогат!$J$7)</f>
        <v>3055</v>
      </c>
    </row>
    <row r="39" spans="2:26">
      <c r="B39" s="88" t="s">
        <v>50</v>
      </c>
      <c r="C39" s="88" t="s">
        <v>39</v>
      </c>
      <c r="D39" s="89" t="s">
        <v>9</v>
      </c>
      <c r="E39" s="94"/>
      <c r="F39" s="95"/>
      <c r="G39" s="96">
        <f>Odessa!G39+MAX(145,'Dnepr, Bila Tserkva'!G$2*вспомогат!$J$7)</f>
        <v>360.6</v>
      </c>
      <c r="H39" s="96">
        <f>Odessa!H39+MAX(145,'Dnepr, Bila Tserkva'!H$2*вспомогат!$J$7)</f>
        <v>533.20000000000005</v>
      </c>
      <c r="I39" s="96">
        <f>Odessa!I39+MAX(145,'Dnepr, Bila Tserkva'!I$2*вспомогат!$J$7)</f>
        <v>705.8</v>
      </c>
      <c r="J39" s="96">
        <f>Odessa!J39+MAX(145,'Dnepr, Bila Tserkva'!J$2*вспомогат!$J$7)</f>
        <v>878.4</v>
      </c>
      <c r="K39" s="96">
        <f>Odessa!K39+MAX(145,'Dnepr, Bila Tserkva'!K$2*вспомогат!$J$7)</f>
        <v>1001</v>
      </c>
      <c r="L39" s="96">
        <f>Odessa!L39+MAX(145,'Dnepr, Bila Tserkva'!L$2*вспомогат!$J$7)</f>
        <v>1178.5999999999999</v>
      </c>
      <c r="M39" s="96">
        <f>Odessa!M39+MAX(145,'Dnepr, Bila Tserkva'!M$2*вспомогат!$J$7)</f>
        <v>1376.1999999999998</v>
      </c>
      <c r="N39" s="96">
        <f>Odessa!N39+MAX(145,'Dnepr, Bila Tserkva'!N$2*вспомогат!$J$7)</f>
        <v>1573.8</v>
      </c>
      <c r="O39" s="96">
        <f>Odessa!O39+MAX(145,'Dnepr, Bila Tserkva'!O$2*вспомогат!$J$7)</f>
        <v>1771.4</v>
      </c>
      <c r="P39" s="96">
        <f>Odessa!P39+MAX(145,'Dnepr, Bila Tserkva'!P$2*вспомогат!$J$7)</f>
        <v>1969</v>
      </c>
      <c r="Q39" s="96">
        <f>Odessa!Q39+MAX(145,'Dnepr, Bila Tserkva'!Q$2*вспомогат!$J$7)</f>
        <v>2116.6</v>
      </c>
      <c r="R39" s="96">
        <f>Odessa!R39+MAX(145,'Dnepr, Bila Tserkva'!R$2*вспомогат!$J$7)</f>
        <v>2314.1999999999998</v>
      </c>
      <c r="S39" s="96">
        <f>Odessa!S39+MAX(145,'Dnepr, Bila Tserkva'!S$2*вспомогат!$J$7)</f>
        <v>2511.8000000000002</v>
      </c>
      <c r="T39" s="96">
        <f>Odessa!T39+MAX(145,'Dnepr, Bila Tserkva'!T$2*вспомогат!$J$7)</f>
        <v>2709.3999999999996</v>
      </c>
      <c r="U39" s="96">
        <f>Odessa!U39+MAX(145,'Dnepr, Bila Tserkva'!U$2*вспомогат!$J$7)</f>
        <v>2907</v>
      </c>
      <c r="V39" s="96">
        <f>Odessa!V39+MAX(145,'Dnepr, Bila Tserkva'!V$2*вспомогат!$J$7)</f>
        <v>3104.6</v>
      </c>
      <c r="W39" s="96">
        <f>Odessa!W39+MAX(145,'Dnepr, Bila Tserkva'!W$2*вспомогат!$J$7)</f>
        <v>3302.2</v>
      </c>
      <c r="X39" s="96">
        <f>Odessa!X39+MAX(145,'Dnepr, Bila Tserkva'!X$2*вспомогат!$J$7)</f>
        <v>3499.8</v>
      </c>
      <c r="Y39" s="96">
        <f>Odessa!Y39+MAX(145,'Dnepr, Bila Tserkva'!Y$2*вспомогат!$J$7)</f>
        <v>3697.3999999999996</v>
      </c>
      <c r="Z39" s="96">
        <f>Odessa!Z39+MAX(145,'Dnepr, Bila Tserkva'!Z$2*вспомогат!$J$7)</f>
        <v>3895</v>
      </c>
    </row>
    <row r="40" spans="2:26">
      <c r="B40" s="88" t="s">
        <v>51</v>
      </c>
      <c r="C40" s="88" t="s">
        <v>39</v>
      </c>
      <c r="D40" s="89" t="s">
        <v>9</v>
      </c>
      <c r="E40" s="94"/>
      <c r="F40" s="95"/>
      <c r="G40" s="96">
        <f>Odessa!G40+MAX(145,'Dnepr, Bila Tserkva'!G$2*вспомогат!$J$7)</f>
        <v>330.6</v>
      </c>
      <c r="H40" s="96">
        <f>Odessa!H40+MAX(145,'Dnepr, Bila Tserkva'!H$2*вспомогат!$J$7)</f>
        <v>473.2</v>
      </c>
      <c r="I40" s="96">
        <f>Odessa!I40+MAX(145,'Dnepr, Bila Tserkva'!I$2*вспомогат!$J$7)</f>
        <v>615.79999999999995</v>
      </c>
      <c r="J40" s="96">
        <f>Odessa!J40+MAX(145,'Dnepr, Bila Tserkva'!J$2*вспомогат!$J$7)</f>
        <v>758.4</v>
      </c>
      <c r="K40" s="96">
        <f>Odessa!K40+MAX(145,'Dnepr, Bila Tserkva'!K$2*вспомогат!$J$7)</f>
        <v>851</v>
      </c>
      <c r="L40" s="96">
        <f>Odessa!L40+MAX(145,'Dnepr, Bila Tserkva'!L$2*вспомогат!$J$7)</f>
        <v>998.59999999999991</v>
      </c>
      <c r="M40" s="96">
        <f>Odessa!M40+MAX(145,'Dnepr, Bila Tserkva'!M$2*вспомогат!$J$7)</f>
        <v>1166.1999999999998</v>
      </c>
      <c r="N40" s="96">
        <f>Odessa!N40+MAX(145,'Dnepr, Bila Tserkva'!N$2*вспомогат!$J$7)</f>
        <v>1333.8</v>
      </c>
      <c r="O40" s="96">
        <f>Odessa!O40+MAX(145,'Dnepr, Bila Tserkva'!O$2*вспомогат!$J$7)</f>
        <v>1501.4</v>
      </c>
      <c r="P40" s="96">
        <f>Odessa!P40+MAX(145,'Dnepr, Bila Tserkva'!P$2*вспомогат!$J$7)</f>
        <v>1669</v>
      </c>
      <c r="Q40" s="96">
        <f>Odessa!Q40+MAX(145,'Dnepr, Bila Tserkva'!Q$2*вспомогат!$J$7)</f>
        <v>1786.6</v>
      </c>
      <c r="R40" s="96">
        <f>Odessa!R40+MAX(145,'Dnepr, Bila Tserkva'!R$2*вспомогат!$J$7)</f>
        <v>1954.1999999999998</v>
      </c>
      <c r="S40" s="96">
        <f>Odessa!S40+MAX(145,'Dnepr, Bila Tserkva'!S$2*вспомогат!$J$7)</f>
        <v>2121.8000000000002</v>
      </c>
      <c r="T40" s="96">
        <f>Odessa!T40+MAX(145,'Dnepr, Bila Tserkva'!T$2*вспомогат!$J$7)</f>
        <v>2289.3999999999996</v>
      </c>
      <c r="U40" s="96">
        <f>Odessa!U40+MAX(145,'Dnepr, Bila Tserkva'!U$2*вспомогат!$J$7)</f>
        <v>2457</v>
      </c>
      <c r="V40" s="96">
        <f>Odessa!V40+MAX(145,'Dnepr, Bila Tserkva'!V$2*вспомогат!$J$7)</f>
        <v>2624.6</v>
      </c>
      <c r="W40" s="96">
        <f>Odessa!W40+MAX(145,'Dnepr, Bila Tserkva'!W$2*вспомогат!$J$7)</f>
        <v>2792.2</v>
      </c>
      <c r="X40" s="96">
        <f>Odessa!X40+MAX(145,'Dnepr, Bila Tserkva'!X$2*вспомогат!$J$7)</f>
        <v>2959.8</v>
      </c>
      <c r="Y40" s="96">
        <f>Odessa!Y40+MAX(145,'Dnepr, Bila Tserkva'!Y$2*вспомогат!$J$7)</f>
        <v>3127.3999999999996</v>
      </c>
      <c r="Z40" s="96">
        <f>Odessa!Z40+MAX(145,'Dnepr, Bila Tserkva'!Z$2*вспомогат!$J$7)</f>
        <v>3295</v>
      </c>
    </row>
    <row r="41" spans="2:26">
      <c r="B41" s="88" t="s">
        <v>52</v>
      </c>
      <c r="C41" s="88" t="s">
        <v>53</v>
      </c>
      <c r="D41" s="89" t="s">
        <v>9</v>
      </c>
      <c r="E41" s="94"/>
      <c r="F41" s="95"/>
      <c r="G41" s="96">
        <f>Odessa!G41+MAX(145,'Dnepr, Bila Tserkva'!G$2*вспомогат!$J$7)</f>
        <v>315.60000000000002</v>
      </c>
      <c r="H41" s="96">
        <f>Odessa!H41+MAX(145,'Dnepr, Bila Tserkva'!H$2*вспомогат!$J$7)</f>
        <v>443.2</v>
      </c>
      <c r="I41" s="96">
        <f>Odessa!I41+MAX(145,'Dnepr, Bila Tserkva'!I$2*вспомогат!$J$7)</f>
        <v>570.79999999999995</v>
      </c>
      <c r="J41" s="96">
        <f>Odessa!J41+MAX(145,'Dnepr, Bila Tserkva'!J$2*вспомогат!$J$7)</f>
        <v>698.4</v>
      </c>
      <c r="K41" s="96">
        <f>Odessa!K41+MAX(145,'Dnepr, Bila Tserkva'!K$2*вспомогат!$J$7)</f>
        <v>776</v>
      </c>
      <c r="L41" s="96">
        <f>Odessa!L41+MAX(145,'Dnepr, Bila Tserkva'!L$2*вспомогат!$J$7)</f>
        <v>908.59999999999991</v>
      </c>
      <c r="M41" s="96">
        <f>Odessa!M41+MAX(145,'Dnepr, Bila Tserkva'!M$2*вспомогат!$J$7)</f>
        <v>1061.1999999999998</v>
      </c>
      <c r="N41" s="96">
        <f>Odessa!N41+MAX(145,'Dnepr, Bila Tserkva'!N$2*вспомогат!$J$7)</f>
        <v>1213.8</v>
      </c>
      <c r="O41" s="96">
        <f>Odessa!O41+MAX(145,'Dnepr, Bila Tserkva'!O$2*вспомогат!$J$7)</f>
        <v>1366.4</v>
      </c>
      <c r="P41" s="96">
        <f>Odessa!P41+MAX(145,'Dnepr, Bila Tserkva'!P$2*вспомогат!$J$7)</f>
        <v>1519</v>
      </c>
      <c r="Q41" s="96">
        <f>Odessa!Q41+MAX(145,'Dnepr, Bila Tserkva'!Q$2*вспомогат!$J$7)</f>
        <v>1621.6</v>
      </c>
      <c r="R41" s="96">
        <f>Odessa!R41+MAX(145,'Dnepr, Bila Tserkva'!R$2*вспомогат!$J$7)</f>
        <v>1774.1999999999998</v>
      </c>
      <c r="S41" s="96">
        <f>Odessa!S41+MAX(145,'Dnepr, Bila Tserkva'!S$2*вспомогат!$J$7)</f>
        <v>1926.8</v>
      </c>
      <c r="T41" s="96">
        <f>Odessa!T41+MAX(145,'Dnepr, Bila Tserkva'!T$2*вспомогат!$J$7)</f>
        <v>2079.3999999999996</v>
      </c>
      <c r="U41" s="96">
        <f>Odessa!U41+MAX(145,'Dnepr, Bila Tserkva'!U$2*вспомогат!$J$7)</f>
        <v>2232</v>
      </c>
      <c r="V41" s="96">
        <f>Odessa!V41+MAX(145,'Dnepr, Bila Tserkva'!V$2*вспомогат!$J$7)</f>
        <v>2384.6</v>
      </c>
      <c r="W41" s="96">
        <f>Odessa!W41+MAX(145,'Dnepr, Bila Tserkva'!W$2*вспомогат!$J$7)</f>
        <v>2537.1999999999998</v>
      </c>
      <c r="X41" s="96">
        <f>Odessa!X41+MAX(145,'Dnepr, Bila Tserkva'!X$2*вспомогат!$J$7)</f>
        <v>2689.8</v>
      </c>
      <c r="Y41" s="96">
        <f>Odessa!Y41+MAX(145,'Dnepr, Bila Tserkva'!Y$2*вспомогат!$J$7)</f>
        <v>2842.3999999999996</v>
      </c>
      <c r="Z41" s="96">
        <f>Odessa!Z41+MAX(145,'Dnepr, Bila Tserkva'!Z$2*вспомогат!$J$7)</f>
        <v>2995</v>
      </c>
    </row>
    <row r="42" spans="2:26">
      <c r="B42" s="88" t="s">
        <v>54</v>
      </c>
      <c r="C42" s="88" t="s">
        <v>53</v>
      </c>
      <c r="D42" s="89" t="s">
        <v>9</v>
      </c>
      <c r="E42" s="94"/>
      <c r="F42" s="95"/>
      <c r="G42" s="96">
        <f>Odessa!G42+MAX(145,'Dnepr, Bila Tserkva'!G$2*вспомогат!$J$7)</f>
        <v>315.60000000000002</v>
      </c>
      <c r="H42" s="96">
        <f>Odessa!H42+MAX(145,'Dnepr, Bila Tserkva'!H$2*вспомогат!$J$7)</f>
        <v>443.2</v>
      </c>
      <c r="I42" s="96">
        <f>Odessa!I42+MAX(145,'Dnepr, Bila Tserkva'!I$2*вспомогат!$J$7)</f>
        <v>570.79999999999995</v>
      </c>
      <c r="J42" s="96">
        <f>Odessa!J42+MAX(145,'Dnepr, Bila Tserkva'!J$2*вспомогат!$J$7)</f>
        <v>698.4</v>
      </c>
      <c r="K42" s="96">
        <f>Odessa!K42+MAX(145,'Dnepr, Bila Tserkva'!K$2*вспомогат!$J$7)</f>
        <v>776</v>
      </c>
      <c r="L42" s="96">
        <f>Odessa!L42+MAX(145,'Dnepr, Bila Tserkva'!L$2*вспомогат!$J$7)</f>
        <v>908.59999999999991</v>
      </c>
      <c r="M42" s="96">
        <f>Odessa!M42+MAX(145,'Dnepr, Bila Tserkva'!M$2*вспомогат!$J$7)</f>
        <v>1061.1999999999998</v>
      </c>
      <c r="N42" s="96">
        <f>Odessa!N42+MAX(145,'Dnepr, Bila Tserkva'!N$2*вспомогат!$J$7)</f>
        <v>1213.8</v>
      </c>
      <c r="O42" s="96">
        <f>Odessa!O42+MAX(145,'Dnepr, Bila Tserkva'!O$2*вспомогат!$J$7)</f>
        <v>1366.4</v>
      </c>
      <c r="P42" s="96">
        <f>Odessa!P42+MAX(145,'Dnepr, Bila Tserkva'!P$2*вспомогат!$J$7)</f>
        <v>1519</v>
      </c>
      <c r="Q42" s="96">
        <f>Odessa!Q42+MAX(145,'Dnepr, Bila Tserkva'!Q$2*вспомогат!$J$7)</f>
        <v>1621.6</v>
      </c>
      <c r="R42" s="96">
        <f>Odessa!R42+MAX(145,'Dnepr, Bila Tserkva'!R$2*вспомогат!$J$7)</f>
        <v>1774.1999999999998</v>
      </c>
      <c r="S42" s="96">
        <f>Odessa!S42+MAX(145,'Dnepr, Bila Tserkva'!S$2*вспомогат!$J$7)</f>
        <v>1926.8</v>
      </c>
      <c r="T42" s="96">
        <f>Odessa!T42+MAX(145,'Dnepr, Bila Tserkva'!T$2*вспомогат!$J$7)</f>
        <v>2079.3999999999996</v>
      </c>
      <c r="U42" s="96">
        <f>Odessa!U42+MAX(145,'Dnepr, Bila Tserkva'!U$2*вспомогат!$J$7)</f>
        <v>2232</v>
      </c>
      <c r="V42" s="96">
        <f>Odessa!V42+MAX(145,'Dnepr, Bila Tserkva'!V$2*вспомогат!$J$7)</f>
        <v>2384.6</v>
      </c>
      <c r="W42" s="96">
        <f>Odessa!W42+MAX(145,'Dnepr, Bila Tserkva'!W$2*вспомогат!$J$7)</f>
        <v>2537.1999999999998</v>
      </c>
      <c r="X42" s="96">
        <f>Odessa!X42+MAX(145,'Dnepr, Bila Tserkva'!X$2*вспомогат!$J$7)</f>
        <v>2689.8</v>
      </c>
      <c r="Y42" s="96">
        <f>Odessa!Y42+MAX(145,'Dnepr, Bila Tserkva'!Y$2*вспомогат!$J$7)</f>
        <v>2842.3999999999996</v>
      </c>
      <c r="Z42" s="96">
        <f>Odessa!Z42+MAX(145,'Dnepr, Bila Tserkva'!Z$2*вспомогат!$J$7)</f>
        <v>2995</v>
      </c>
    </row>
    <row r="43" spans="2:26">
      <c r="B43" s="88" t="s">
        <v>55</v>
      </c>
      <c r="C43" s="88" t="s">
        <v>53</v>
      </c>
      <c r="D43" s="89" t="s">
        <v>9</v>
      </c>
      <c r="E43" s="94"/>
      <c r="F43" s="95"/>
      <c r="G43" s="96">
        <f>Odessa!G43+MAX(145,'Dnepr, Bila Tserkva'!G$2*вспомогат!$J$7)</f>
        <v>315.60000000000002</v>
      </c>
      <c r="H43" s="96">
        <f>Odessa!H43+MAX(145,'Dnepr, Bila Tserkva'!H$2*вспомогат!$J$7)</f>
        <v>443.2</v>
      </c>
      <c r="I43" s="96">
        <f>Odessa!I43+MAX(145,'Dnepr, Bila Tserkva'!I$2*вспомогат!$J$7)</f>
        <v>570.79999999999995</v>
      </c>
      <c r="J43" s="96">
        <f>Odessa!J43+MAX(145,'Dnepr, Bila Tserkva'!J$2*вспомогат!$J$7)</f>
        <v>698.4</v>
      </c>
      <c r="K43" s="96">
        <f>Odessa!K43+MAX(145,'Dnepr, Bila Tserkva'!K$2*вспомогат!$J$7)</f>
        <v>776</v>
      </c>
      <c r="L43" s="96">
        <f>Odessa!L43+MAX(145,'Dnepr, Bila Tserkva'!L$2*вспомогат!$J$7)</f>
        <v>908.59999999999991</v>
      </c>
      <c r="M43" s="96">
        <f>Odessa!M43+MAX(145,'Dnepr, Bila Tserkva'!M$2*вспомогат!$J$7)</f>
        <v>1061.1999999999998</v>
      </c>
      <c r="N43" s="96">
        <f>Odessa!N43+MAX(145,'Dnepr, Bila Tserkva'!N$2*вспомогат!$J$7)</f>
        <v>1213.8</v>
      </c>
      <c r="O43" s="96">
        <f>Odessa!O43+MAX(145,'Dnepr, Bila Tserkva'!O$2*вспомогат!$J$7)</f>
        <v>1366.4</v>
      </c>
      <c r="P43" s="96">
        <f>Odessa!P43+MAX(145,'Dnepr, Bila Tserkva'!P$2*вспомогат!$J$7)</f>
        <v>1519</v>
      </c>
      <c r="Q43" s="96">
        <f>Odessa!Q43+MAX(145,'Dnepr, Bila Tserkva'!Q$2*вспомогат!$J$7)</f>
        <v>1621.6</v>
      </c>
      <c r="R43" s="96">
        <f>Odessa!R43+MAX(145,'Dnepr, Bila Tserkva'!R$2*вспомогат!$J$7)</f>
        <v>1774.1999999999998</v>
      </c>
      <c r="S43" s="96">
        <f>Odessa!S43+MAX(145,'Dnepr, Bila Tserkva'!S$2*вспомогат!$J$7)</f>
        <v>1926.8</v>
      </c>
      <c r="T43" s="96">
        <f>Odessa!T43+MAX(145,'Dnepr, Bila Tserkva'!T$2*вспомогат!$J$7)</f>
        <v>2079.3999999999996</v>
      </c>
      <c r="U43" s="96">
        <f>Odessa!U43+MAX(145,'Dnepr, Bila Tserkva'!U$2*вспомогат!$J$7)</f>
        <v>2232</v>
      </c>
      <c r="V43" s="96">
        <f>Odessa!V43+MAX(145,'Dnepr, Bila Tserkva'!V$2*вспомогат!$J$7)</f>
        <v>2384.6</v>
      </c>
      <c r="W43" s="96">
        <f>Odessa!W43+MAX(145,'Dnepr, Bila Tserkva'!W$2*вспомогат!$J$7)</f>
        <v>2537.1999999999998</v>
      </c>
      <c r="X43" s="96">
        <f>Odessa!X43+MAX(145,'Dnepr, Bila Tserkva'!X$2*вспомогат!$J$7)</f>
        <v>2689.8</v>
      </c>
      <c r="Y43" s="96">
        <f>Odessa!Y43+MAX(145,'Dnepr, Bila Tserkva'!Y$2*вспомогат!$J$7)</f>
        <v>2842.3999999999996</v>
      </c>
      <c r="Z43" s="96">
        <f>Odessa!Z43+MAX(145,'Dnepr, Bila Tserkva'!Z$2*вспомогат!$J$7)</f>
        <v>2995</v>
      </c>
    </row>
    <row r="44" spans="2:26">
      <c r="B44" s="88" t="s">
        <v>56</v>
      </c>
      <c r="C44" s="88" t="s">
        <v>53</v>
      </c>
      <c r="D44" s="89" t="s">
        <v>9</v>
      </c>
      <c r="E44" s="94"/>
      <c r="F44" s="95"/>
      <c r="G44" s="96">
        <f>Odessa!G44+MAX(145,'Dnepr, Bila Tserkva'!G$2*вспомогат!$J$7)</f>
        <v>315.60000000000002</v>
      </c>
      <c r="H44" s="96">
        <f>Odessa!H44+MAX(145,'Dnepr, Bila Tserkva'!H$2*вспомогат!$J$7)</f>
        <v>443.2</v>
      </c>
      <c r="I44" s="96">
        <f>Odessa!I44+MAX(145,'Dnepr, Bila Tserkva'!I$2*вспомогат!$J$7)</f>
        <v>570.79999999999995</v>
      </c>
      <c r="J44" s="96">
        <f>Odessa!J44+MAX(145,'Dnepr, Bila Tserkva'!J$2*вспомогат!$J$7)</f>
        <v>698.4</v>
      </c>
      <c r="K44" s="96">
        <f>Odessa!K44+MAX(145,'Dnepr, Bila Tserkva'!K$2*вспомогат!$J$7)</f>
        <v>776</v>
      </c>
      <c r="L44" s="96">
        <f>Odessa!L44+MAX(145,'Dnepr, Bila Tserkva'!L$2*вспомогат!$J$7)</f>
        <v>908.59999999999991</v>
      </c>
      <c r="M44" s="96">
        <f>Odessa!M44+MAX(145,'Dnepr, Bila Tserkva'!M$2*вспомогат!$J$7)</f>
        <v>1061.1999999999998</v>
      </c>
      <c r="N44" s="96">
        <f>Odessa!N44+MAX(145,'Dnepr, Bila Tserkva'!N$2*вспомогат!$J$7)</f>
        <v>1213.8</v>
      </c>
      <c r="O44" s="96">
        <f>Odessa!O44+MAX(145,'Dnepr, Bila Tserkva'!O$2*вспомогат!$J$7)</f>
        <v>1366.4</v>
      </c>
      <c r="P44" s="96">
        <f>Odessa!P44+MAX(145,'Dnepr, Bila Tserkva'!P$2*вспомогат!$J$7)</f>
        <v>1519</v>
      </c>
      <c r="Q44" s="96">
        <f>Odessa!Q44+MAX(145,'Dnepr, Bila Tserkva'!Q$2*вспомогат!$J$7)</f>
        <v>1621.6</v>
      </c>
      <c r="R44" s="96">
        <f>Odessa!R44+MAX(145,'Dnepr, Bila Tserkva'!R$2*вспомогат!$J$7)</f>
        <v>1774.1999999999998</v>
      </c>
      <c r="S44" s="96">
        <f>Odessa!S44+MAX(145,'Dnepr, Bila Tserkva'!S$2*вспомогат!$J$7)</f>
        <v>1926.8</v>
      </c>
      <c r="T44" s="96">
        <f>Odessa!T44+MAX(145,'Dnepr, Bila Tserkva'!T$2*вспомогат!$J$7)</f>
        <v>2079.3999999999996</v>
      </c>
      <c r="U44" s="96">
        <f>Odessa!U44+MAX(145,'Dnepr, Bila Tserkva'!U$2*вспомогат!$J$7)</f>
        <v>2232</v>
      </c>
      <c r="V44" s="96">
        <f>Odessa!V44+MAX(145,'Dnepr, Bila Tserkva'!V$2*вспомогат!$J$7)</f>
        <v>2384.6</v>
      </c>
      <c r="W44" s="96">
        <f>Odessa!W44+MAX(145,'Dnepr, Bila Tserkva'!W$2*вспомогат!$J$7)</f>
        <v>2537.1999999999998</v>
      </c>
      <c r="X44" s="96">
        <f>Odessa!X44+MAX(145,'Dnepr, Bila Tserkva'!X$2*вспомогат!$J$7)</f>
        <v>2689.8</v>
      </c>
      <c r="Y44" s="96">
        <f>Odessa!Y44+MAX(145,'Dnepr, Bila Tserkva'!Y$2*вспомогат!$J$7)</f>
        <v>2842.3999999999996</v>
      </c>
      <c r="Z44" s="96">
        <f>Odessa!Z44+MAX(145,'Dnepr, Bila Tserkva'!Z$2*вспомогат!$J$7)</f>
        <v>2995</v>
      </c>
    </row>
    <row r="45" spans="2:26">
      <c r="B45" s="88" t="s">
        <v>59</v>
      </c>
      <c r="C45" s="88" t="s">
        <v>60</v>
      </c>
      <c r="D45" s="89" t="s">
        <v>13</v>
      </c>
      <c r="E45" s="94"/>
      <c r="F45" s="95"/>
      <c r="G45" s="96">
        <f>Odessa!G45+MAX(145,'Dnepr, Bila Tserkva'!G$2*вспомогат!$J$7)</f>
        <v>287.5090909090909</v>
      </c>
      <c r="H45" s="96">
        <f>Odessa!H45+MAX(145,'Dnepr, Bila Tserkva'!H$2*вспомогат!$J$7)</f>
        <v>387.0181818181818</v>
      </c>
      <c r="I45" s="96">
        <f>Odessa!I45+MAX(145,'Dnepr, Bila Tserkva'!I$2*вспомогат!$J$7)</f>
        <v>486.5272727272727</v>
      </c>
      <c r="J45" s="96">
        <f>Odessa!J45+MAX(145,'Dnepr, Bila Tserkva'!J$2*вспомогат!$J$7)</f>
        <v>586.0363636363636</v>
      </c>
      <c r="K45" s="96">
        <f>Odessa!K45+MAX(145,'Dnepr, Bila Tserkva'!K$2*вспомогат!$J$7)</f>
        <v>635.5454545454545</v>
      </c>
      <c r="L45" s="96">
        <f>Odessa!L45+MAX(145,'Dnepr, Bila Tserkva'!L$2*вспомогат!$J$7)</f>
        <v>740.0545454545454</v>
      </c>
      <c r="M45" s="96">
        <f>Odessa!M45+MAX(145,'Dnepr, Bila Tserkva'!M$2*вспомогат!$J$7)</f>
        <v>864.56363636363631</v>
      </c>
      <c r="N45" s="96">
        <f>Odessa!N45+MAX(145,'Dnepr, Bila Tserkva'!N$2*вспомогат!$J$7)</f>
        <v>989.07272727272721</v>
      </c>
      <c r="O45" s="96">
        <f>Odessa!O45+MAX(145,'Dnepr, Bila Tserkva'!O$2*вспомогат!$J$7)</f>
        <v>1113.5818181818181</v>
      </c>
      <c r="P45" s="96">
        <f>Odessa!P45+MAX(145,'Dnepr, Bila Tserkva'!P$2*вспомогат!$J$7)</f>
        <v>1238.090909090909</v>
      </c>
      <c r="Q45" s="96">
        <f>Odessa!Q45+MAX(145,'Dnepr, Bila Tserkva'!Q$2*вспомогат!$J$7)</f>
        <v>1312.6</v>
      </c>
      <c r="R45" s="96">
        <f>Odessa!R45+MAX(145,'Dnepr, Bila Tserkva'!R$2*вспомогат!$J$7)</f>
        <v>1437.1090909090908</v>
      </c>
      <c r="S45" s="96">
        <f>Odessa!S45+MAX(145,'Dnepr, Bila Tserkva'!S$2*вспомогат!$J$7)</f>
        <v>1561.6181818181817</v>
      </c>
      <c r="T45" s="96">
        <f>Odessa!T45+MAX(145,'Dnepr, Bila Tserkva'!T$2*вспомогат!$J$7)</f>
        <v>1686.1272727272726</v>
      </c>
      <c r="U45" s="96">
        <f>Odessa!U45+MAX(145,'Dnepr, Bila Tserkva'!U$2*вспомогат!$J$7)</f>
        <v>1810.6363636363635</v>
      </c>
      <c r="V45" s="96">
        <f>Odessa!V45+MAX(145,'Dnepr, Bila Tserkva'!V$2*вспомогат!$J$7)</f>
        <v>1935.1454545454544</v>
      </c>
      <c r="W45" s="96">
        <f>Odessa!W45+MAX(145,'Dnepr, Bila Tserkva'!W$2*вспомогат!$J$7)</f>
        <v>2059.6545454545453</v>
      </c>
      <c r="X45" s="96">
        <f>Odessa!X45+MAX(145,'Dnepr, Bila Tserkva'!X$2*вспомогат!$J$7)</f>
        <v>2184.1636363636362</v>
      </c>
      <c r="Y45" s="96">
        <f>Odessa!Y45+MAX(145,'Dnepr, Bila Tserkva'!Y$2*вспомогат!$J$7)</f>
        <v>2308.6727272727271</v>
      </c>
      <c r="Z45" s="96">
        <f>Odessa!Z45+MAX(145,'Dnepr, Bila Tserkva'!Z$2*вспомогат!$J$7)</f>
        <v>2433.181818181818</v>
      </c>
    </row>
    <row r="46" spans="2:26">
      <c r="B46" s="88" t="s">
        <v>61</v>
      </c>
      <c r="C46" s="88" t="s">
        <v>60</v>
      </c>
      <c r="D46" s="89" t="s">
        <v>13</v>
      </c>
      <c r="E46" s="94"/>
      <c r="F46" s="95"/>
      <c r="G46" s="96">
        <f>Odessa!G46+MAX(145,'Dnepr, Bila Tserkva'!G$2*вспомогат!$J$7)</f>
        <v>287.5090909090909</v>
      </c>
      <c r="H46" s="96">
        <f>Odessa!H46+MAX(145,'Dnepr, Bila Tserkva'!H$2*вспомогат!$J$7)</f>
        <v>387.0181818181818</v>
      </c>
      <c r="I46" s="96">
        <f>Odessa!I46+MAX(145,'Dnepr, Bila Tserkva'!I$2*вспомогат!$J$7)</f>
        <v>486.5272727272727</v>
      </c>
      <c r="J46" s="96">
        <f>Odessa!J46+MAX(145,'Dnepr, Bila Tserkva'!J$2*вспомогат!$J$7)</f>
        <v>586.0363636363636</v>
      </c>
      <c r="K46" s="96">
        <f>Odessa!K46+MAX(145,'Dnepr, Bila Tserkva'!K$2*вспомогат!$J$7)</f>
        <v>635.5454545454545</v>
      </c>
      <c r="L46" s="96">
        <f>Odessa!L46+MAX(145,'Dnepr, Bila Tserkva'!L$2*вспомогат!$J$7)</f>
        <v>740.0545454545454</v>
      </c>
      <c r="M46" s="96">
        <f>Odessa!M46+MAX(145,'Dnepr, Bila Tserkva'!M$2*вспомогат!$J$7)</f>
        <v>864.56363636363631</v>
      </c>
      <c r="N46" s="96">
        <f>Odessa!N46+MAX(145,'Dnepr, Bila Tserkva'!N$2*вспомогат!$J$7)</f>
        <v>989.07272727272721</v>
      </c>
      <c r="O46" s="96">
        <f>Odessa!O46+MAX(145,'Dnepr, Bila Tserkva'!O$2*вспомогат!$J$7)</f>
        <v>1113.5818181818181</v>
      </c>
      <c r="P46" s="96">
        <f>Odessa!P46+MAX(145,'Dnepr, Bila Tserkva'!P$2*вспомогат!$J$7)</f>
        <v>1238.090909090909</v>
      </c>
      <c r="Q46" s="96">
        <f>Odessa!Q46+MAX(145,'Dnepr, Bila Tserkva'!Q$2*вспомогат!$J$7)</f>
        <v>1312.6</v>
      </c>
      <c r="R46" s="96">
        <f>Odessa!R46+MAX(145,'Dnepr, Bila Tserkva'!R$2*вспомогат!$J$7)</f>
        <v>1437.1090909090908</v>
      </c>
      <c r="S46" s="96">
        <f>Odessa!S46+MAX(145,'Dnepr, Bila Tserkva'!S$2*вспомогат!$J$7)</f>
        <v>1561.6181818181817</v>
      </c>
      <c r="T46" s="96">
        <f>Odessa!T46+MAX(145,'Dnepr, Bila Tserkva'!T$2*вспомогат!$J$7)</f>
        <v>1686.1272727272726</v>
      </c>
      <c r="U46" s="96">
        <f>Odessa!U46+MAX(145,'Dnepr, Bila Tserkva'!U$2*вспомогат!$J$7)</f>
        <v>1810.6363636363635</v>
      </c>
      <c r="V46" s="96">
        <f>Odessa!V46+MAX(145,'Dnepr, Bila Tserkva'!V$2*вспомогат!$J$7)</f>
        <v>1935.1454545454544</v>
      </c>
      <c r="W46" s="96">
        <f>Odessa!W46+MAX(145,'Dnepr, Bila Tserkva'!W$2*вспомогат!$J$7)</f>
        <v>2059.6545454545453</v>
      </c>
      <c r="X46" s="96">
        <f>Odessa!X46+MAX(145,'Dnepr, Bila Tserkva'!X$2*вспомогат!$J$7)</f>
        <v>2184.1636363636362</v>
      </c>
      <c r="Y46" s="96">
        <f>Odessa!Y46+MAX(145,'Dnepr, Bila Tserkva'!Y$2*вспомогат!$J$7)</f>
        <v>2308.6727272727271</v>
      </c>
      <c r="Z46" s="96">
        <f>Odessa!Z46+MAX(145,'Dnepr, Bila Tserkva'!Z$2*вспомогат!$J$7)</f>
        <v>2433.181818181818</v>
      </c>
    </row>
    <row r="47" spans="2:26">
      <c r="B47" s="88" t="s">
        <v>62</v>
      </c>
      <c r="C47" s="88" t="s">
        <v>60</v>
      </c>
      <c r="D47" s="89" t="s">
        <v>13</v>
      </c>
      <c r="E47" s="94"/>
      <c r="F47" s="95"/>
      <c r="G47" s="96">
        <f>Odessa!G47+MAX(145,'Dnepr, Bila Tserkva'!G$2*вспомогат!$J$7)</f>
        <v>287.5090909090909</v>
      </c>
      <c r="H47" s="96">
        <f>Odessa!H47+MAX(145,'Dnepr, Bila Tserkva'!H$2*вспомогат!$J$7)</f>
        <v>387.0181818181818</v>
      </c>
      <c r="I47" s="96">
        <f>Odessa!I47+MAX(145,'Dnepr, Bila Tserkva'!I$2*вспомогат!$J$7)</f>
        <v>486.5272727272727</v>
      </c>
      <c r="J47" s="96">
        <f>Odessa!J47+MAX(145,'Dnepr, Bila Tserkva'!J$2*вспомогат!$J$7)</f>
        <v>586.0363636363636</v>
      </c>
      <c r="K47" s="96">
        <f>Odessa!K47+MAX(145,'Dnepr, Bila Tserkva'!K$2*вспомогат!$J$7)</f>
        <v>635.5454545454545</v>
      </c>
      <c r="L47" s="96">
        <f>Odessa!L47+MAX(145,'Dnepr, Bila Tserkva'!L$2*вспомогат!$J$7)</f>
        <v>740.0545454545454</v>
      </c>
      <c r="M47" s="96">
        <f>Odessa!M47+MAX(145,'Dnepr, Bila Tserkva'!M$2*вспомогат!$J$7)</f>
        <v>864.56363636363631</v>
      </c>
      <c r="N47" s="96">
        <f>Odessa!N47+MAX(145,'Dnepr, Bila Tserkva'!N$2*вспомогат!$J$7)</f>
        <v>989.07272727272721</v>
      </c>
      <c r="O47" s="96">
        <f>Odessa!O47+MAX(145,'Dnepr, Bila Tserkva'!O$2*вспомогат!$J$7)</f>
        <v>1113.5818181818181</v>
      </c>
      <c r="P47" s="96">
        <f>Odessa!P47+MAX(145,'Dnepr, Bila Tserkva'!P$2*вспомогат!$J$7)</f>
        <v>1238.090909090909</v>
      </c>
      <c r="Q47" s="96">
        <f>Odessa!Q47+MAX(145,'Dnepr, Bila Tserkva'!Q$2*вспомогат!$J$7)</f>
        <v>1312.6</v>
      </c>
      <c r="R47" s="96">
        <f>Odessa!R47+MAX(145,'Dnepr, Bila Tserkva'!R$2*вспомогат!$J$7)</f>
        <v>1437.1090909090908</v>
      </c>
      <c r="S47" s="96">
        <f>Odessa!S47+MAX(145,'Dnepr, Bila Tserkva'!S$2*вспомогат!$J$7)</f>
        <v>1561.6181818181817</v>
      </c>
      <c r="T47" s="96">
        <f>Odessa!T47+MAX(145,'Dnepr, Bila Tserkva'!T$2*вспомогат!$J$7)</f>
        <v>1686.1272727272726</v>
      </c>
      <c r="U47" s="96">
        <f>Odessa!U47+MAX(145,'Dnepr, Bila Tserkva'!U$2*вспомогат!$J$7)</f>
        <v>1810.6363636363635</v>
      </c>
      <c r="V47" s="96">
        <f>Odessa!V47+MAX(145,'Dnepr, Bila Tserkva'!V$2*вспомогат!$J$7)</f>
        <v>1935.1454545454544</v>
      </c>
      <c r="W47" s="96">
        <f>Odessa!W47+MAX(145,'Dnepr, Bila Tserkva'!W$2*вспомогат!$J$7)</f>
        <v>2059.6545454545453</v>
      </c>
      <c r="X47" s="96">
        <f>Odessa!X47+MAX(145,'Dnepr, Bila Tserkva'!X$2*вспомогат!$J$7)</f>
        <v>2184.1636363636362</v>
      </c>
      <c r="Y47" s="96">
        <f>Odessa!Y47+MAX(145,'Dnepr, Bila Tserkva'!Y$2*вспомогат!$J$7)</f>
        <v>2308.6727272727271</v>
      </c>
      <c r="Z47" s="96">
        <f>Odessa!Z47+MAX(145,'Dnepr, Bila Tserkva'!Z$2*вспомогат!$J$7)</f>
        <v>2433.181818181818</v>
      </c>
    </row>
    <row r="48" spans="2:26">
      <c r="B48" s="88" t="s">
        <v>63</v>
      </c>
      <c r="C48" s="88" t="s">
        <v>60</v>
      </c>
      <c r="D48" s="89" t="s">
        <v>13</v>
      </c>
      <c r="E48" s="94"/>
      <c r="F48" s="95"/>
      <c r="G48" s="96">
        <f>Odessa!G48+MAX(145,'Dnepr, Bila Tserkva'!G$2*вспомогат!$J$7)</f>
        <v>287.5090909090909</v>
      </c>
      <c r="H48" s="96">
        <f>Odessa!H48+MAX(145,'Dnepr, Bila Tserkva'!H$2*вспомогат!$J$7)</f>
        <v>387.0181818181818</v>
      </c>
      <c r="I48" s="96">
        <f>Odessa!I48+MAX(145,'Dnepr, Bila Tserkva'!I$2*вспомогат!$J$7)</f>
        <v>486.5272727272727</v>
      </c>
      <c r="J48" s="96">
        <f>Odessa!J48+MAX(145,'Dnepr, Bila Tserkva'!J$2*вспомогат!$J$7)</f>
        <v>586.0363636363636</v>
      </c>
      <c r="K48" s="96">
        <f>Odessa!K48+MAX(145,'Dnepr, Bila Tserkva'!K$2*вспомогат!$J$7)</f>
        <v>635.5454545454545</v>
      </c>
      <c r="L48" s="96">
        <f>Odessa!L48+MAX(145,'Dnepr, Bila Tserkva'!L$2*вспомогат!$J$7)</f>
        <v>740.0545454545454</v>
      </c>
      <c r="M48" s="96">
        <f>Odessa!M48+MAX(145,'Dnepr, Bila Tserkva'!M$2*вспомогат!$J$7)</f>
        <v>864.56363636363631</v>
      </c>
      <c r="N48" s="96">
        <f>Odessa!N48+MAX(145,'Dnepr, Bila Tserkva'!N$2*вспомогат!$J$7)</f>
        <v>989.07272727272721</v>
      </c>
      <c r="O48" s="96">
        <f>Odessa!O48+MAX(145,'Dnepr, Bila Tserkva'!O$2*вспомогат!$J$7)</f>
        <v>1113.5818181818181</v>
      </c>
      <c r="P48" s="96">
        <f>Odessa!P48+MAX(145,'Dnepr, Bila Tserkva'!P$2*вспомогат!$J$7)</f>
        <v>1238.090909090909</v>
      </c>
      <c r="Q48" s="96">
        <f>Odessa!Q48+MAX(145,'Dnepr, Bila Tserkva'!Q$2*вспомогат!$J$7)</f>
        <v>1312.6</v>
      </c>
      <c r="R48" s="96">
        <f>Odessa!R48+MAX(145,'Dnepr, Bila Tserkva'!R$2*вспомогат!$J$7)</f>
        <v>1437.1090909090908</v>
      </c>
      <c r="S48" s="96">
        <f>Odessa!S48+MAX(145,'Dnepr, Bila Tserkva'!S$2*вспомогат!$J$7)</f>
        <v>1561.6181818181817</v>
      </c>
      <c r="T48" s="96">
        <f>Odessa!T48+MAX(145,'Dnepr, Bila Tserkva'!T$2*вспомогат!$J$7)</f>
        <v>1686.1272727272726</v>
      </c>
      <c r="U48" s="96">
        <f>Odessa!U48+MAX(145,'Dnepr, Bila Tserkva'!U$2*вспомогат!$J$7)</f>
        <v>1810.6363636363635</v>
      </c>
      <c r="V48" s="96">
        <f>Odessa!V48+MAX(145,'Dnepr, Bila Tserkva'!V$2*вспомогат!$J$7)</f>
        <v>1935.1454545454544</v>
      </c>
      <c r="W48" s="96">
        <f>Odessa!W48+MAX(145,'Dnepr, Bila Tserkva'!W$2*вспомогат!$J$7)</f>
        <v>2059.6545454545453</v>
      </c>
      <c r="X48" s="96">
        <f>Odessa!X48+MAX(145,'Dnepr, Bila Tserkva'!X$2*вспомогат!$J$7)</f>
        <v>2184.1636363636362</v>
      </c>
      <c r="Y48" s="96">
        <f>Odessa!Y48+MAX(145,'Dnepr, Bila Tserkva'!Y$2*вспомогат!$J$7)</f>
        <v>2308.6727272727271</v>
      </c>
      <c r="Z48" s="96">
        <f>Odessa!Z48+MAX(145,'Dnepr, Bila Tserkva'!Z$2*вспомогат!$J$7)</f>
        <v>2433.181818181818</v>
      </c>
    </row>
    <row r="49" spans="2:26">
      <c r="B49" s="88" t="s">
        <v>64</v>
      </c>
      <c r="C49" s="88" t="s">
        <v>60</v>
      </c>
      <c r="D49" s="89" t="s">
        <v>13</v>
      </c>
      <c r="E49" s="94"/>
      <c r="F49" s="95"/>
      <c r="G49" s="96">
        <f>Odessa!G49+MAX(145,'Dnepr, Bila Tserkva'!G$2*вспомогат!$J$7)</f>
        <v>287.5090909090909</v>
      </c>
      <c r="H49" s="96">
        <f>Odessa!H49+MAX(145,'Dnepr, Bila Tserkva'!H$2*вспомогат!$J$7)</f>
        <v>387.0181818181818</v>
      </c>
      <c r="I49" s="96">
        <f>Odessa!I49+MAX(145,'Dnepr, Bila Tserkva'!I$2*вспомогат!$J$7)</f>
        <v>486.5272727272727</v>
      </c>
      <c r="J49" s="96">
        <f>Odessa!J49+MAX(145,'Dnepr, Bila Tserkva'!J$2*вспомогат!$J$7)</f>
        <v>586.0363636363636</v>
      </c>
      <c r="K49" s="96">
        <f>Odessa!K49+MAX(145,'Dnepr, Bila Tserkva'!K$2*вспомогат!$J$7)</f>
        <v>635.5454545454545</v>
      </c>
      <c r="L49" s="96">
        <f>Odessa!L49+MAX(145,'Dnepr, Bila Tserkva'!L$2*вспомогат!$J$7)</f>
        <v>740.0545454545454</v>
      </c>
      <c r="M49" s="96">
        <f>Odessa!M49+MAX(145,'Dnepr, Bila Tserkva'!M$2*вспомогат!$J$7)</f>
        <v>864.56363636363631</v>
      </c>
      <c r="N49" s="96">
        <f>Odessa!N49+MAX(145,'Dnepr, Bila Tserkva'!N$2*вспомогат!$J$7)</f>
        <v>989.07272727272721</v>
      </c>
      <c r="O49" s="96">
        <f>Odessa!O49+MAX(145,'Dnepr, Bila Tserkva'!O$2*вспомогат!$J$7)</f>
        <v>1113.5818181818181</v>
      </c>
      <c r="P49" s="96">
        <f>Odessa!P49+MAX(145,'Dnepr, Bila Tserkva'!P$2*вспомогат!$J$7)</f>
        <v>1238.090909090909</v>
      </c>
      <c r="Q49" s="96">
        <f>Odessa!Q49+MAX(145,'Dnepr, Bila Tserkva'!Q$2*вспомогат!$J$7)</f>
        <v>1312.6</v>
      </c>
      <c r="R49" s="96">
        <f>Odessa!R49+MAX(145,'Dnepr, Bila Tserkva'!R$2*вспомогат!$J$7)</f>
        <v>1437.1090909090908</v>
      </c>
      <c r="S49" s="96">
        <f>Odessa!S49+MAX(145,'Dnepr, Bila Tserkva'!S$2*вспомогат!$J$7)</f>
        <v>1561.6181818181817</v>
      </c>
      <c r="T49" s="96">
        <f>Odessa!T49+MAX(145,'Dnepr, Bila Tserkva'!T$2*вспомогат!$J$7)</f>
        <v>1686.1272727272726</v>
      </c>
      <c r="U49" s="96">
        <f>Odessa!U49+MAX(145,'Dnepr, Bila Tserkva'!U$2*вспомогат!$J$7)</f>
        <v>1810.6363636363635</v>
      </c>
      <c r="V49" s="96">
        <f>Odessa!V49+MAX(145,'Dnepr, Bila Tserkva'!V$2*вспомогат!$J$7)</f>
        <v>1935.1454545454544</v>
      </c>
      <c r="W49" s="96">
        <f>Odessa!W49+MAX(145,'Dnepr, Bila Tserkva'!W$2*вспомогат!$J$7)</f>
        <v>2059.6545454545453</v>
      </c>
      <c r="X49" s="96">
        <f>Odessa!X49+MAX(145,'Dnepr, Bila Tserkva'!X$2*вспомогат!$J$7)</f>
        <v>2184.1636363636362</v>
      </c>
      <c r="Y49" s="96">
        <f>Odessa!Y49+MAX(145,'Dnepr, Bila Tserkva'!Y$2*вспомогат!$J$7)</f>
        <v>2308.6727272727271</v>
      </c>
      <c r="Z49" s="96">
        <f>Odessa!Z49+MAX(145,'Dnepr, Bila Tserkva'!Z$2*вспомогат!$J$7)</f>
        <v>2433.181818181818</v>
      </c>
    </row>
    <row r="50" spans="2:26">
      <c r="B50" s="88" t="s">
        <v>65</v>
      </c>
      <c r="C50" s="88" t="s">
        <v>66</v>
      </c>
      <c r="D50" s="89" t="s">
        <v>9</v>
      </c>
      <c r="E50" s="94"/>
      <c r="F50" s="95"/>
      <c r="G50" s="96" t="e">
        <f>Odessa!G50+MAX(145,'Dnepr, Bila Tserkva'!G$2*вспомогат!$J$7)</f>
        <v>#VALUE!</v>
      </c>
      <c r="H50" s="96" t="e">
        <f>Odessa!H50+MAX(145,'Dnepr, Bila Tserkva'!H$2*вспомогат!$J$7)</f>
        <v>#VALUE!</v>
      </c>
      <c r="I50" s="96" t="e">
        <f>Odessa!I50+MAX(145,'Dnepr, Bila Tserkva'!I$2*вспомогат!$J$7)</f>
        <v>#VALUE!</v>
      </c>
      <c r="J50" s="96" t="e">
        <f>Odessa!J50+MAX(145,'Dnepr, Bila Tserkva'!J$2*вспомогат!$J$7)</f>
        <v>#VALUE!</v>
      </c>
      <c r="K50" s="96" t="e">
        <f>Odessa!K50+MAX(145,'Dnepr, Bila Tserkva'!K$2*вспомогат!$J$7)</f>
        <v>#VALUE!</v>
      </c>
      <c r="L50" s="96" t="e">
        <f>Odessa!L50+MAX(145,'Dnepr, Bila Tserkva'!L$2*вспомогат!$J$7)</f>
        <v>#VALUE!</v>
      </c>
      <c r="M50" s="96" t="e">
        <f>Odessa!M50+MAX(145,'Dnepr, Bila Tserkva'!M$2*вспомогат!$J$7)</f>
        <v>#VALUE!</v>
      </c>
      <c r="N50" s="96" t="e">
        <f>Odessa!N50+MAX(145,'Dnepr, Bila Tserkva'!N$2*вспомогат!$J$7)</f>
        <v>#VALUE!</v>
      </c>
      <c r="O50" s="96" t="e">
        <f>Odessa!O50+MAX(145,'Dnepr, Bila Tserkva'!O$2*вспомогат!$J$7)</f>
        <v>#VALUE!</v>
      </c>
      <c r="P50" s="96" t="e">
        <f>Odessa!P50+MAX(145,'Dnepr, Bila Tserkva'!P$2*вспомогат!$J$7)</f>
        <v>#VALUE!</v>
      </c>
      <c r="Q50" s="96" t="e">
        <f>Odessa!Q50+MAX(145,'Dnepr, Bila Tserkva'!Q$2*вспомогат!$J$7)</f>
        <v>#VALUE!</v>
      </c>
      <c r="R50" s="96" t="e">
        <f>Odessa!R50+MAX(145,'Dnepr, Bila Tserkva'!R$2*вспомогат!$J$7)</f>
        <v>#VALUE!</v>
      </c>
      <c r="S50" s="96" t="e">
        <f>Odessa!S50+MAX(145,'Dnepr, Bila Tserkva'!S$2*вспомогат!$J$7)</f>
        <v>#VALUE!</v>
      </c>
      <c r="T50" s="96" t="e">
        <f>Odessa!T50+MAX(145,'Dnepr, Bila Tserkva'!T$2*вспомогат!$J$7)</f>
        <v>#VALUE!</v>
      </c>
      <c r="U50" s="96" t="e">
        <f>Odessa!U50+MAX(145,'Dnepr, Bila Tserkva'!U$2*вспомогат!$J$7)</f>
        <v>#VALUE!</v>
      </c>
      <c r="V50" s="96" t="e">
        <f>Odessa!V50+MAX(145,'Dnepr, Bila Tserkva'!V$2*вспомогат!$J$7)</f>
        <v>#VALUE!</v>
      </c>
      <c r="W50" s="96" t="e">
        <f>Odessa!W50+MAX(145,'Dnepr, Bila Tserkva'!W$2*вспомогат!$J$7)</f>
        <v>#VALUE!</v>
      </c>
      <c r="X50" s="96" t="e">
        <f>Odessa!X50+MAX(145,'Dnepr, Bila Tserkva'!X$2*вспомогат!$J$7)</f>
        <v>#VALUE!</v>
      </c>
      <c r="Y50" s="96" t="e">
        <f>Odessa!Y50+MAX(145,'Dnepr, Bila Tserkva'!Y$2*вспомогат!$J$7)</f>
        <v>#VALUE!</v>
      </c>
      <c r="Z50" s="96" t="e">
        <f>Odessa!Z50+MAX(145,'Dnepr, Bila Tserkva'!Z$2*вспомогат!$J$7)</f>
        <v>#VALUE!</v>
      </c>
    </row>
    <row r="51" spans="2:26">
      <c r="B51" s="88" t="s">
        <v>67</v>
      </c>
      <c r="C51" s="88" t="s">
        <v>68</v>
      </c>
      <c r="D51" s="89" t="s">
        <v>9</v>
      </c>
      <c r="E51" s="94"/>
      <c r="F51" s="95"/>
      <c r="G51" s="96">
        <f>Odessa!G51+MAX(145,'Dnepr, Bila Tserkva'!G$2*вспомогат!$J$7)</f>
        <v>321.60000000000002</v>
      </c>
      <c r="H51" s="96">
        <f>Odessa!H51+MAX(145,'Dnepr, Bila Tserkva'!H$2*вспомогат!$J$7)</f>
        <v>455.2</v>
      </c>
      <c r="I51" s="96">
        <f>Odessa!I51+MAX(145,'Dnepr, Bila Tserkva'!I$2*вспомогат!$J$7)</f>
        <v>588.79999999999995</v>
      </c>
      <c r="J51" s="96">
        <f>Odessa!J51+MAX(145,'Dnepr, Bila Tserkva'!J$2*вспомогат!$J$7)</f>
        <v>722.4</v>
      </c>
      <c r="K51" s="96">
        <f>Odessa!K51+MAX(145,'Dnepr, Bila Tserkva'!K$2*вспомогат!$J$7)</f>
        <v>806</v>
      </c>
      <c r="L51" s="96">
        <f>Odessa!L51+MAX(145,'Dnepr, Bila Tserkva'!L$2*вспомогат!$J$7)</f>
        <v>944.59999999999991</v>
      </c>
      <c r="M51" s="96">
        <f>Odessa!M51+MAX(145,'Dnepr, Bila Tserkva'!M$2*вспомогат!$J$7)</f>
        <v>1103.1999999999998</v>
      </c>
      <c r="N51" s="96">
        <f>Odessa!N51+MAX(145,'Dnepr, Bila Tserkva'!N$2*вспомогат!$J$7)</f>
        <v>1261.8</v>
      </c>
      <c r="O51" s="96">
        <f>Odessa!O51+MAX(145,'Dnepr, Bila Tserkva'!O$2*вспомогат!$J$7)</f>
        <v>1420.4</v>
      </c>
      <c r="P51" s="96">
        <f>Odessa!P51+MAX(145,'Dnepr, Bila Tserkva'!P$2*вспомогат!$J$7)</f>
        <v>1579</v>
      </c>
      <c r="Q51" s="96">
        <f>Odessa!Q51+MAX(145,'Dnepr, Bila Tserkva'!Q$2*вспомогат!$J$7)</f>
        <v>1687.6</v>
      </c>
      <c r="R51" s="96">
        <f>Odessa!R51+MAX(145,'Dnepr, Bila Tserkva'!R$2*вспомогат!$J$7)</f>
        <v>1846.1999999999998</v>
      </c>
      <c r="S51" s="96">
        <f>Odessa!S51+MAX(145,'Dnepr, Bila Tserkva'!S$2*вспомогат!$J$7)</f>
        <v>2004.8</v>
      </c>
      <c r="T51" s="96">
        <f>Odessa!T51+MAX(145,'Dnepr, Bila Tserkva'!T$2*вспомогат!$J$7)</f>
        <v>2163.3999999999996</v>
      </c>
      <c r="U51" s="96">
        <f>Odessa!U51+MAX(145,'Dnepr, Bila Tserkva'!U$2*вспомогат!$J$7)</f>
        <v>2322</v>
      </c>
      <c r="V51" s="96">
        <f>Odessa!V51+MAX(145,'Dnepr, Bila Tserkva'!V$2*вспомогат!$J$7)</f>
        <v>2480.6</v>
      </c>
      <c r="W51" s="96">
        <f>Odessa!W51+MAX(145,'Dnepr, Bila Tserkva'!W$2*вспомогат!$J$7)</f>
        <v>2639.2</v>
      </c>
      <c r="X51" s="96">
        <f>Odessa!X51+MAX(145,'Dnepr, Bila Tserkva'!X$2*вспомогат!$J$7)</f>
        <v>2797.8</v>
      </c>
      <c r="Y51" s="96">
        <f>Odessa!Y51+MAX(145,'Dnepr, Bila Tserkva'!Y$2*вспомогат!$J$7)</f>
        <v>2956.3999999999996</v>
      </c>
      <c r="Z51" s="96">
        <f>Odessa!Z51+MAX(145,'Dnepr, Bila Tserkva'!Z$2*вспомогат!$J$7)</f>
        <v>3115</v>
      </c>
    </row>
    <row r="52" spans="2:26">
      <c r="B52" s="88" t="s">
        <v>69</v>
      </c>
      <c r="C52" s="88" t="s">
        <v>68</v>
      </c>
      <c r="D52" s="89" t="s">
        <v>9</v>
      </c>
      <c r="E52" s="94"/>
      <c r="F52" s="95"/>
      <c r="G52" s="96">
        <f>Odessa!G52+MAX(145,'Dnepr, Bila Tserkva'!G$2*вспомогат!$J$7)</f>
        <v>311.60000000000002</v>
      </c>
      <c r="H52" s="96">
        <f>Odessa!H52+MAX(145,'Dnepr, Bila Tserkva'!H$2*вспомогат!$J$7)</f>
        <v>435.2</v>
      </c>
      <c r="I52" s="96">
        <f>Odessa!I52+MAX(145,'Dnepr, Bila Tserkva'!I$2*вспомогат!$J$7)</f>
        <v>558.79999999999995</v>
      </c>
      <c r="J52" s="96">
        <f>Odessa!J52+MAX(145,'Dnepr, Bila Tserkva'!J$2*вспомогат!$J$7)</f>
        <v>682.4</v>
      </c>
      <c r="K52" s="96">
        <f>Odessa!K52+MAX(145,'Dnepr, Bila Tserkva'!K$2*вспомогат!$J$7)</f>
        <v>756</v>
      </c>
      <c r="L52" s="96">
        <f>Odessa!L52+MAX(145,'Dnepr, Bila Tserkva'!L$2*вспомогат!$J$7)</f>
        <v>884.59999999999991</v>
      </c>
      <c r="M52" s="96">
        <f>Odessa!M52+MAX(145,'Dnepr, Bila Tserkva'!M$2*вспомогат!$J$7)</f>
        <v>1033.1999999999998</v>
      </c>
      <c r="N52" s="96">
        <f>Odessa!N52+MAX(145,'Dnepr, Bila Tserkva'!N$2*вспомогат!$J$7)</f>
        <v>1181.8</v>
      </c>
      <c r="O52" s="96">
        <f>Odessa!O52+MAX(145,'Dnepr, Bila Tserkva'!O$2*вспомогат!$J$7)</f>
        <v>1330.4</v>
      </c>
      <c r="P52" s="96">
        <f>Odessa!P52+MAX(145,'Dnepr, Bila Tserkva'!P$2*вспомогат!$J$7)</f>
        <v>1479</v>
      </c>
      <c r="Q52" s="96">
        <f>Odessa!Q52+MAX(145,'Dnepr, Bila Tserkva'!Q$2*вспомогат!$J$7)</f>
        <v>1577.6</v>
      </c>
      <c r="R52" s="96">
        <f>Odessa!R52+MAX(145,'Dnepr, Bila Tserkva'!R$2*вспомогат!$J$7)</f>
        <v>1726.1999999999998</v>
      </c>
      <c r="S52" s="96">
        <f>Odessa!S52+MAX(145,'Dnepr, Bila Tserkva'!S$2*вспомогат!$J$7)</f>
        <v>1874.8</v>
      </c>
      <c r="T52" s="96">
        <f>Odessa!T52+MAX(145,'Dnepr, Bila Tserkva'!T$2*вспомогат!$J$7)</f>
        <v>2023.3999999999999</v>
      </c>
      <c r="U52" s="96">
        <f>Odessa!U52+MAX(145,'Dnepr, Bila Tserkva'!U$2*вспомогат!$J$7)</f>
        <v>2172</v>
      </c>
      <c r="V52" s="96">
        <f>Odessa!V52+MAX(145,'Dnepr, Bila Tserkva'!V$2*вспомогат!$J$7)</f>
        <v>2320.6</v>
      </c>
      <c r="W52" s="96">
        <f>Odessa!W52+MAX(145,'Dnepr, Bila Tserkva'!W$2*вспомогат!$J$7)</f>
        <v>2469.1999999999998</v>
      </c>
      <c r="X52" s="96">
        <f>Odessa!X52+MAX(145,'Dnepr, Bila Tserkva'!X$2*вспомогат!$J$7)</f>
        <v>2617.8000000000002</v>
      </c>
      <c r="Y52" s="96">
        <f>Odessa!Y52+MAX(145,'Dnepr, Bila Tserkva'!Y$2*вспомогат!$J$7)</f>
        <v>2766.3999999999996</v>
      </c>
      <c r="Z52" s="96">
        <f>Odessa!Z52+MAX(145,'Dnepr, Bila Tserkva'!Z$2*вспомогат!$J$7)</f>
        <v>2915</v>
      </c>
    </row>
    <row r="53" spans="2:26">
      <c r="B53" s="88" t="s">
        <v>70</v>
      </c>
      <c r="C53" s="88" t="s">
        <v>68</v>
      </c>
      <c r="D53" s="89" t="s">
        <v>9</v>
      </c>
      <c r="E53" s="94"/>
      <c r="F53" s="95"/>
      <c r="G53" s="96">
        <f>Odessa!G53+MAX(145,'Dnepr, Bila Tserkva'!G$2*вспомогат!$J$7)</f>
        <v>306.60000000000002</v>
      </c>
      <c r="H53" s="96">
        <f>Odessa!H53+MAX(145,'Dnepr, Bila Tserkva'!H$2*вспомогат!$J$7)</f>
        <v>425.2</v>
      </c>
      <c r="I53" s="96">
        <f>Odessa!I53+MAX(145,'Dnepr, Bila Tserkva'!I$2*вспомогат!$J$7)</f>
        <v>543.79999999999995</v>
      </c>
      <c r="J53" s="96">
        <f>Odessa!J53+MAX(145,'Dnepr, Bila Tserkva'!J$2*вспомогат!$J$7)</f>
        <v>662.4</v>
      </c>
      <c r="K53" s="96">
        <f>Odessa!K53+MAX(145,'Dnepr, Bila Tserkva'!K$2*вспомогат!$J$7)</f>
        <v>731</v>
      </c>
      <c r="L53" s="96">
        <f>Odessa!L53+MAX(145,'Dnepr, Bila Tserkva'!L$2*вспомогат!$J$7)</f>
        <v>854.59999999999991</v>
      </c>
      <c r="M53" s="96">
        <f>Odessa!M53+MAX(145,'Dnepr, Bila Tserkva'!M$2*вспомогат!$J$7)</f>
        <v>998.19999999999993</v>
      </c>
      <c r="N53" s="96">
        <f>Odessa!N53+MAX(145,'Dnepr, Bila Tserkva'!N$2*вспомогат!$J$7)</f>
        <v>1141.8</v>
      </c>
      <c r="O53" s="96">
        <f>Odessa!O53+MAX(145,'Dnepr, Bila Tserkva'!O$2*вспомогат!$J$7)</f>
        <v>1285.4000000000001</v>
      </c>
      <c r="P53" s="96">
        <f>Odessa!P53+MAX(145,'Dnepr, Bila Tserkva'!P$2*вспомогат!$J$7)</f>
        <v>1429</v>
      </c>
      <c r="Q53" s="96">
        <f>Odessa!Q53+MAX(145,'Dnepr, Bila Tserkva'!Q$2*вспомогат!$J$7)</f>
        <v>1522.6</v>
      </c>
      <c r="R53" s="96">
        <f>Odessa!R53+MAX(145,'Dnepr, Bila Tserkva'!R$2*вспомогат!$J$7)</f>
        <v>1666.1999999999998</v>
      </c>
      <c r="S53" s="96">
        <f>Odessa!S53+MAX(145,'Dnepr, Bila Tserkva'!S$2*вспомогат!$J$7)</f>
        <v>1809.8</v>
      </c>
      <c r="T53" s="96">
        <f>Odessa!T53+MAX(145,'Dnepr, Bila Tserkva'!T$2*вспомогат!$J$7)</f>
        <v>1953.3999999999999</v>
      </c>
      <c r="U53" s="96">
        <f>Odessa!U53+MAX(145,'Dnepr, Bila Tserkva'!U$2*вспомогат!$J$7)</f>
        <v>2097</v>
      </c>
      <c r="V53" s="96">
        <f>Odessa!V53+MAX(145,'Dnepr, Bila Tserkva'!V$2*вспомогат!$J$7)</f>
        <v>2240.6</v>
      </c>
      <c r="W53" s="96">
        <f>Odessa!W53+MAX(145,'Dnepr, Bila Tserkva'!W$2*вспомогат!$J$7)</f>
        <v>2384.1999999999998</v>
      </c>
      <c r="X53" s="96">
        <f>Odessa!X53+MAX(145,'Dnepr, Bila Tserkva'!X$2*вспомогат!$J$7)</f>
        <v>2527.8000000000002</v>
      </c>
      <c r="Y53" s="96">
        <f>Odessa!Y53+MAX(145,'Dnepr, Bila Tserkva'!Y$2*вспомогат!$J$7)</f>
        <v>2671.3999999999996</v>
      </c>
      <c r="Z53" s="96">
        <f>Odessa!Z53+MAX(145,'Dnepr, Bila Tserkva'!Z$2*вспомогат!$J$7)</f>
        <v>2815</v>
      </c>
    </row>
    <row r="54" spans="2:26">
      <c r="B54" s="88" t="s">
        <v>71</v>
      </c>
      <c r="C54" s="88" t="s">
        <v>72</v>
      </c>
      <c r="D54" s="89" t="s">
        <v>9</v>
      </c>
      <c r="E54" s="94"/>
      <c r="F54" s="95"/>
      <c r="G54" s="96">
        <f>Odessa!G54+MAX(145,'Dnepr, Bila Tserkva'!G$2*вспомогат!$J$7)</f>
        <v>330.6</v>
      </c>
      <c r="H54" s="96">
        <f>Odessa!H54+MAX(145,'Dnepr, Bila Tserkva'!H$2*вспомогат!$J$7)</f>
        <v>473.2</v>
      </c>
      <c r="I54" s="96">
        <f>Odessa!I54+MAX(145,'Dnepr, Bila Tserkva'!I$2*вспомогат!$J$7)</f>
        <v>615.79999999999995</v>
      </c>
      <c r="J54" s="96">
        <f>Odessa!J54+MAX(145,'Dnepr, Bila Tserkva'!J$2*вспомогат!$J$7)</f>
        <v>758.4</v>
      </c>
      <c r="K54" s="96">
        <f>Odessa!K54+MAX(145,'Dnepr, Bila Tserkva'!K$2*вспомогат!$J$7)</f>
        <v>851</v>
      </c>
      <c r="L54" s="96">
        <f>Odessa!L54+MAX(145,'Dnepr, Bila Tserkva'!L$2*вспомогат!$J$7)</f>
        <v>998.59999999999991</v>
      </c>
      <c r="M54" s="96">
        <f>Odessa!M54+MAX(145,'Dnepr, Bila Tserkva'!M$2*вспомогат!$J$7)</f>
        <v>1166.1999999999998</v>
      </c>
      <c r="N54" s="96">
        <f>Odessa!N54+MAX(145,'Dnepr, Bila Tserkva'!N$2*вспомогат!$J$7)</f>
        <v>1333.8</v>
      </c>
      <c r="O54" s="96">
        <f>Odessa!O54+MAX(145,'Dnepr, Bila Tserkva'!O$2*вспомогат!$J$7)</f>
        <v>1501.4</v>
      </c>
      <c r="P54" s="96">
        <f>Odessa!P54+MAX(145,'Dnepr, Bila Tserkva'!P$2*вспомогат!$J$7)</f>
        <v>1669</v>
      </c>
      <c r="Q54" s="96">
        <f>Odessa!Q54+MAX(145,'Dnepr, Bila Tserkva'!Q$2*вспомогат!$J$7)</f>
        <v>1786.6</v>
      </c>
      <c r="R54" s="96">
        <f>Odessa!R54+MAX(145,'Dnepr, Bila Tserkva'!R$2*вспомогат!$J$7)</f>
        <v>1954.1999999999998</v>
      </c>
      <c r="S54" s="96">
        <f>Odessa!S54+MAX(145,'Dnepr, Bila Tserkva'!S$2*вспомогат!$J$7)</f>
        <v>2121.8000000000002</v>
      </c>
      <c r="T54" s="96">
        <f>Odessa!T54+MAX(145,'Dnepr, Bila Tserkva'!T$2*вспомогат!$J$7)</f>
        <v>2289.3999999999996</v>
      </c>
      <c r="U54" s="96">
        <f>Odessa!U54+MAX(145,'Dnepr, Bila Tserkva'!U$2*вспомогат!$J$7)</f>
        <v>2457</v>
      </c>
      <c r="V54" s="96">
        <f>Odessa!V54+MAX(145,'Dnepr, Bila Tserkva'!V$2*вспомогат!$J$7)</f>
        <v>2624.6</v>
      </c>
      <c r="W54" s="96">
        <f>Odessa!W54+MAX(145,'Dnepr, Bila Tserkva'!W$2*вспомогат!$J$7)</f>
        <v>2792.2</v>
      </c>
      <c r="X54" s="96">
        <f>Odessa!X54+MAX(145,'Dnepr, Bila Tserkva'!X$2*вспомогат!$J$7)</f>
        <v>2959.8</v>
      </c>
      <c r="Y54" s="96">
        <f>Odessa!Y54+MAX(145,'Dnepr, Bila Tserkva'!Y$2*вспомогат!$J$7)</f>
        <v>3127.3999999999996</v>
      </c>
      <c r="Z54" s="96">
        <f>Odessa!Z54+MAX(145,'Dnepr, Bila Tserkva'!Z$2*вспомогат!$J$7)</f>
        <v>3295</v>
      </c>
    </row>
    <row r="55" spans="2:26">
      <c r="B55" s="88" t="s">
        <v>73</v>
      </c>
      <c r="C55" s="88" t="s">
        <v>74</v>
      </c>
      <c r="D55" s="89" t="s">
        <v>9</v>
      </c>
      <c r="E55" s="94"/>
      <c r="F55" s="95"/>
      <c r="G55" s="96">
        <f>Odessa!G55+MAX(145,'Dnepr, Bila Tserkva'!G$2*вспомогат!$J$7)</f>
        <v>328.6</v>
      </c>
      <c r="H55" s="96">
        <f>Odessa!H55+MAX(145,'Dnepr, Bila Tserkva'!H$2*вспомогат!$J$7)</f>
        <v>469.2</v>
      </c>
      <c r="I55" s="96">
        <f>Odessa!I55+MAX(145,'Dnepr, Bila Tserkva'!I$2*вспомогат!$J$7)</f>
        <v>609.79999999999995</v>
      </c>
      <c r="J55" s="96">
        <f>Odessa!J55+MAX(145,'Dnepr, Bila Tserkva'!J$2*вспомогат!$J$7)</f>
        <v>750.4</v>
      </c>
      <c r="K55" s="96">
        <f>Odessa!K55+MAX(145,'Dnepr, Bila Tserkva'!K$2*вспомогат!$J$7)</f>
        <v>841</v>
      </c>
      <c r="L55" s="96">
        <f>Odessa!L55+MAX(145,'Dnepr, Bila Tserkva'!L$2*вспомогат!$J$7)</f>
        <v>986.59999999999991</v>
      </c>
      <c r="M55" s="96">
        <f>Odessa!M55+MAX(145,'Dnepr, Bila Tserkva'!M$2*вспомогат!$J$7)</f>
        <v>1152.1999999999998</v>
      </c>
      <c r="N55" s="96">
        <f>Odessa!N55+MAX(145,'Dnepr, Bila Tserkva'!N$2*вспомогат!$J$7)</f>
        <v>1317.8</v>
      </c>
      <c r="O55" s="96">
        <f>Odessa!O55+MAX(145,'Dnepr, Bila Tserkva'!O$2*вспомогат!$J$7)</f>
        <v>1483.4</v>
      </c>
      <c r="P55" s="96">
        <f>Odessa!P55+MAX(145,'Dnepr, Bila Tserkva'!P$2*вспомогат!$J$7)</f>
        <v>1649</v>
      </c>
      <c r="Q55" s="96">
        <f>Odessa!Q55+MAX(145,'Dnepr, Bila Tserkva'!Q$2*вспомогат!$J$7)</f>
        <v>1764.6</v>
      </c>
      <c r="R55" s="96">
        <f>Odessa!R55+MAX(145,'Dnepr, Bila Tserkva'!R$2*вспомогат!$J$7)</f>
        <v>1930.1999999999998</v>
      </c>
      <c r="S55" s="96">
        <f>Odessa!S55+MAX(145,'Dnepr, Bila Tserkva'!S$2*вспомогат!$J$7)</f>
        <v>2095.8000000000002</v>
      </c>
      <c r="T55" s="96">
        <f>Odessa!T55+MAX(145,'Dnepr, Bila Tserkva'!T$2*вспомогат!$J$7)</f>
        <v>2261.3999999999996</v>
      </c>
      <c r="U55" s="96">
        <f>Odessa!U55+MAX(145,'Dnepr, Bila Tserkva'!U$2*вспомогат!$J$7)</f>
        <v>2427</v>
      </c>
      <c r="V55" s="96">
        <f>Odessa!V55+MAX(145,'Dnepr, Bila Tserkva'!V$2*вспомогат!$J$7)</f>
        <v>2592.6</v>
      </c>
      <c r="W55" s="96">
        <f>Odessa!W55+MAX(145,'Dnepr, Bila Tserkva'!W$2*вспомогат!$J$7)</f>
        <v>2758.2</v>
      </c>
      <c r="X55" s="96">
        <f>Odessa!X55+MAX(145,'Dnepr, Bila Tserkva'!X$2*вспомогат!$J$7)</f>
        <v>2923.8</v>
      </c>
      <c r="Y55" s="96">
        <f>Odessa!Y55+MAX(145,'Dnepr, Bila Tserkva'!Y$2*вспомогат!$J$7)</f>
        <v>3089.3999999999996</v>
      </c>
      <c r="Z55" s="96">
        <f>Odessa!Z55+MAX(145,'Dnepr, Bila Tserkva'!Z$2*вспомогат!$J$7)</f>
        <v>3255</v>
      </c>
    </row>
    <row r="56" spans="2:26">
      <c r="B56" s="88" t="s">
        <v>76</v>
      </c>
      <c r="C56" s="88" t="s">
        <v>77</v>
      </c>
      <c r="D56" s="89" t="s">
        <v>9</v>
      </c>
      <c r="E56" s="94"/>
      <c r="F56" s="95"/>
      <c r="G56" s="96">
        <f>Odessa!G56+MAX(145,'Dnepr, Bila Tserkva'!G$2*вспомогат!$J$7)</f>
        <v>347.6</v>
      </c>
      <c r="H56" s="96">
        <f>Odessa!H56+MAX(145,'Dnepr, Bila Tserkva'!H$2*вспомогат!$J$7)</f>
        <v>507.2</v>
      </c>
      <c r="I56" s="96">
        <f>Odessa!I56+MAX(145,'Dnepr, Bila Tserkva'!I$2*вспомогат!$J$7)</f>
        <v>666.8</v>
      </c>
      <c r="J56" s="96">
        <f>Odessa!J56+MAX(145,'Dnepr, Bila Tserkva'!J$2*вспомогат!$J$7)</f>
        <v>826.4</v>
      </c>
      <c r="K56" s="96">
        <f>Odessa!K56+MAX(145,'Dnepr, Bila Tserkva'!K$2*вспомогат!$J$7)</f>
        <v>936</v>
      </c>
      <c r="L56" s="96">
        <f>Odessa!L56+MAX(145,'Dnepr, Bila Tserkva'!L$2*вспомогат!$J$7)</f>
        <v>1100.5999999999999</v>
      </c>
      <c r="M56" s="96">
        <f>Odessa!M56+MAX(145,'Dnepr, Bila Tserkva'!M$2*вспомогат!$J$7)</f>
        <v>1285.1999999999998</v>
      </c>
      <c r="N56" s="96">
        <f>Odessa!N56+MAX(145,'Dnepr, Bila Tserkva'!N$2*вспомогат!$J$7)</f>
        <v>1469.8</v>
      </c>
      <c r="O56" s="96">
        <f>Odessa!O56+MAX(145,'Dnepr, Bila Tserkva'!O$2*вспомогат!$J$7)</f>
        <v>1654.4</v>
      </c>
      <c r="P56" s="96">
        <f>Odessa!P56+MAX(145,'Dnepr, Bila Tserkva'!P$2*вспомогат!$J$7)</f>
        <v>1839</v>
      </c>
      <c r="Q56" s="96">
        <f>Odessa!Q56+MAX(145,'Dnepr, Bila Tserkva'!Q$2*вспомогат!$J$7)</f>
        <v>1973.6</v>
      </c>
      <c r="R56" s="96">
        <f>Odessa!R56+MAX(145,'Dnepr, Bila Tserkva'!R$2*вспомогат!$J$7)</f>
        <v>2158.1999999999998</v>
      </c>
      <c r="S56" s="96">
        <f>Odessa!S56+MAX(145,'Dnepr, Bila Tserkva'!S$2*вспомогат!$J$7)</f>
        <v>2342.8000000000002</v>
      </c>
      <c r="T56" s="96">
        <f>Odessa!T56+MAX(145,'Dnepr, Bila Tserkva'!T$2*вспомогат!$J$7)</f>
        <v>2527.3999999999996</v>
      </c>
      <c r="U56" s="96">
        <f>Odessa!U56+MAX(145,'Dnepr, Bila Tserkva'!U$2*вспомогат!$J$7)</f>
        <v>2712</v>
      </c>
      <c r="V56" s="96">
        <f>Odessa!V56+MAX(145,'Dnepr, Bila Tserkva'!V$2*вспомогат!$J$7)</f>
        <v>2896.6</v>
      </c>
      <c r="W56" s="96">
        <f>Odessa!W56+MAX(145,'Dnepr, Bila Tserkva'!W$2*вспомогат!$J$7)</f>
        <v>3081.2</v>
      </c>
      <c r="X56" s="96">
        <f>Odessa!X56+MAX(145,'Dnepr, Bila Tserkva'!X$2*вспомогат!$J$7)</f>
        <v>3265.8</v>
      </c>
      <c r="Y56" s="96">
        <f>Odessa!Y56+MAX(145,'Dnepr, Bila Tserkva'!Y$2*вспомогат!$J$7)</f>
        <v>3450.3999999999996</v>
      </c>
      <c r="Z56" s="96">
        <f>Odessa!Z56+MAX(145,'Dnepr, Bila Tserkva'!Z$2*вспомогат!$J$7)</f>
        <v>3635</v>
      </c>
    </row>
    <row r="57" spans="2:26">
      <c r="B57" s="88" t="s">
        <v>78</v>
      </c>
      <c r="C57" s="88" t="s">
        <v>77</v>
      </c>
      <c r="D57" s="89" t="s">
        <v>9</v>
      </c>
      <c r="E57" s="94"/>
      <c r="F57" s="95"/>
      <c r="G57" s="96">
        <f>Odessa!G57+MAX(145,'Dnepr, Bila Tserkva'!G$2*вспомогат!$J$7)</f>
        <v>351.6</v>
      </c>
      <c r="H57" s="96">
        <f>Odessa!H57+MAX(145,'Dnepr, Bila Tserkva'!H$2*вспомогат!$J$7)</f>
        <v>515.20000000000005</v>
      </c>
      <c r="I57" s="96">
        <f>Odessa!I57+MAX(145,'Dnepr, Bila Tserkva'!I$2*вспомогат!$J$7)</f>
        <v>678.8</v>
      </c>
      <c r="J57" s="96">
        <f>Odessa!J57+MAX(145,'Dnepr, Bila Tserkva'!J$2*вспомогат!$J$7)</f>
        <v>842.4</v>
      </c>
      <c r="K57" s="96">
        <f>Odessa!K57+MAX(145,'Dnepr, Bila Tserkva'!K$2*вспомогат!$J$7)</f>
        <v>956</v>
      </c>
      <c r="L57" s="96">
        <f>Odessa!L57+MAX(145,'Dnepr, Bila Tserkva'!L$2*вспомогат!$J$7)</f>
        <v>1124.5999999999999</v>
      </c>
      <c r="M57" s="96">
        <f>Odessa!M57+MAX(145,'Dnepr, Bila Tserkva'!M$2*вспомогат!$J$7)</f>
        <v>1313.1999999999998</v>
      </c>
      <c r="N57" s="96">
        <f>Odessa!N57+MAX(145,'Dnepr, Bila Tserkva'!N$2*вспомогат!$J$7)</f>
        <v>1501.8</v>
      </c>
      <c r="O57" s="96">
        <f>Odessa!O57+MAX(145,'Dnepr, Bila Tserkva'!O$2*вспомогат!$J$7)</f>
        <v>1690.4</v>
      </c>
      <c r="P57" s="96">
        <f>Odessa!P57+MAX(145,'Dnepr, Bila Tserkva'!P$2*вспомогат!$J$7)</f>
        <v>1879</v>
      </c>
      <c r="Q57" s="96">
        <f>Odessa!Q57+MAX(145,'Dnepr, Bila Tserkva'!Q$2*вспомогат!$J$7)</f>
        <v>2017.6</v>
      </c>
      <c r="R57" s="96">
        <f>Odessa!R57+MAX(145,'Dnepr, Bila Tserkva'!R$2*вспомогат!$J$7)</f>
        <v>2206.1999999999998</v>
      </c>
      <c r="S57" s="96">
        <f>Odessa!S57+MAX(145,'Dnepr, Bila Tserkva'!S$2*вспомогат!$J$7)</f>
        <v>2394.8000000000002</v>
      </c>
      <c r="T57" s="96">
        <f>Odessa!T57+MAX(145,'Dnepr, Bila Tserkva'!T$2*вспомогат!$J$7)</f>
        <v>2583.3999999999996</v>
      </c>
      <c r="U57" s="96">
        <f>Odessa!U57+MAX(145,'Dnepr, Bila Tserkva'!U$2*вспомогат!$J$7)</f>
        <v>2772</v>
      </c>
      <c r="V57" s="96">
        <f>Odessa!V57+MAX(145,'Dnepr, Bila Tserkva'!V$2*вспомогат!$J$7)</f>
        <v>2960.6</v>
      </c>
      <c r="W57" s="96">
        <f>Odessa!W57+MAX(145,'Dnepr, Bila Tserkva'!W$2*вспомогат!$J$7)</f>
        <v>3149.2</v>
      </c>
      <c r="X57" s="96">
        <f>Odessa!X57+MAX(145,'Dnepr, Bila Tserkva'!X$2*вспомогат!$J$7)</f>
        <v>3337.8</v>
      </c>
      <c r="Y57" s="96">
        <f>Odessa!Y57+MAX(145,'Dnepr, Bila Tserkva'!Y$2*вспомогат!$J$7)</f>
        <v>3526.3999999999996</v>
      </c>
      <c r="Z57" s="96">
        <f>Odessa!Z57+MAX(145,'Dnepr, Bila Tserkva'!Z$2*вспомогат!$J$7)</f>
        <v>3715</v>
      </c>
    </row>
    <row r="58" spans="2:26">
      <c r="B58" s="88" t="s">
        <v>79</v>
      </c>
      <c r="C58" s="88" t="s">
        <v>80</v>
      </c>
      <c r="D58" s="89" t="s">
        <v>9</v>
      </c>
      <c r="E58" s="94"/>
      <c r="F58" s="95"/>
      <c r="G58" s="96">
        <f>Odessa!G58+MAX(145,'Dnepr, Bila Tserkva'!G$2*вспомогат!$J$7)</f>
        <v>316.60000000000002</v>
      </c>
      <c r="H58" s="96">
        <f>Odessa!H58+MAX(145,'Dnepr, Bila Tserkva'!H$2*вспомогат!$J$7)</f>
        <v>445.2</v>
      </c>
      <c r="I58" s="96">
        <f>Odessa!I58+MAX(145,'Dnepr, Bila Tserkva'!I$2*вспомогат!$J$7)</f>
        <v>573.79999999999995</v>
      </c>
      <c r="J58" s="96">
        <f>Odessa!J58+MAX(145,'Dnepr, Bila Tserkva'!J$2*вспомогат!$J$7)</f>
        <v>702.4</v>
      </c>
      <c r="K58" s="96">
        <f>Odessa!K58+MAX(145,'Dnepr, Bila Tserkva'!K$2*вспомогат!$J$7)</f>
        <v>781</v>
      </c>
      <c r="L58" s="96">
        <f>Odessa!L58+MAX(145,'Dnepr, Bila Tserkva'!L$2*вспомогат!$J$7)</f>
        <v>914.59999999999991</v>
      </c>
      <c r="M58" s="96">
        <f>Odessa!M58+MAX(145,'Dnepr, Bila Tserkva'!M$2*вспомогат!$J$7)</f>
        <v>1068.1999999999998</v>
      </c>
      <c r="N58" s="96">
        <f>Odessa!N58+MAX(145,'Dnepr, Bila Tserkva'!N$2*вспомогат!$J$7)</f>
        <v>1221.8</v>
      </c>
      <c r="O58" s="96">
        <f>Odessa!O58+MAX(145,'Dnepr, Bila Tserkva'!O$2*вспомогат!$J$7)</f>
        <v>1375.4</v>
      </c>
      <c r="P58" s="96">
        <f>Odessa!P58+MAX(145,'Dnepr, Bila Tserkva'!P$2*вспомогат!$J$7)</f>
        <v>1529</v>
      </c>
      <c r="Q58" s="96">
        <f>Odessa!Q58+MAX(145,'Dnepr, Bila Tserkva'!Q$2*вспомогат!$J$7)</f>
        <v>1632.6</v>
      </c>
      <c r="R58" s="96">
        <f>Odessa!R58+MAX(145,'Dnepr, Bila Tserkva'!R$2*вспомогат!$J$7)</f>
        <v>1786.1999999999998</v>
      </c>
      <c r="S58" s="96">
        <f>Odessa!S58+MAX(145,'Dnepr, Bila Tserkva'!S$2*вспомогат!$J$7)</f>
        <v>1939.8</v>
      </c>
      <c r="T58" s="96">
        <f>Odessa!T58+MAX(145,'Dnepr, Bila Tserkva'!T$2*вспомогат!$J$7)</f>
        <v>2093.3999999999996</v>
      </c>
      <c r="U58" s="96">
        <f>Odessa!U58+MAX(145,'Dnepr, Bila Tserkva'!U$2*вспомогат!$J$7)</f>
        <v>2247</v>
      </c>
      <c r="V58" s="96">
        <f>Odessa!V58+MAX(145,'Dnepr, Bila Tserkva'!V$2*вспомогат!$J$7)</f>
        <v>2400.6</v>
      </c>
      <c r="W58" s="96">
        <f>Odessa!W58+MAX(145,'Dnepr, Bila Tserkva'!W$2*вспомогат!$J$7)</f>
        <v>2554.1999999999998</v>
      </c>
      <c r="X58" s="96">
        <f>Odessa!X58+MAX(145,'Dnepr, Bila Tserkva'!X$2*вспомогат!$J$7)</f>
        <v>2707.8</v>
      </c>
      <c r="Y58" s="96">
        <f>Odessa!Y58+MAX(145,'Dnepr, Bila Tserkva'!Y$2*вспомогат!$J$7)</f>
        <v>2861.3999999999996</v>
      </c>
      <c r="Z58" s="96">
        <f>Odessa!Z58+MAX(145,'Dnepr, Bila Tserkva'!Z$2*вспомогат!$J$7)</f>
        <v>3015</v>
      </c>
    </row>
    <row r="59" spans="2:26">
      <c r="B59" s="88" t="s">
        <v>81</v>
      </c>
      <c r="C59" s="88" t="s">
        <v>82</v>
      </c>
      <c r="D59" s="89" t="s">
        <v>9</v>
      </c>
      <c r="E59" s="94"/>
      <c r="F59" s="95"/>
      <c r="G59" s="96">
        <f>Odessa!G59+MAX(145,'Dnepr, Bila Tserkva'!G$2*вспомогат!$J$7)</f>
        <v>318.60000000000002</v>
      </c>
      <c r="H59" s="96">
        <f>Odessa!H59+MAX(145,'Dnepr, Bila Tserkva'!H$2*вспомогат!$J$7)</f>
        <v>449.2</v>
      </c>
      <c r="I59" s="96">
        <f>Odessa!I59+MAX(145,'Dnepr, Bila Tserkva'!I$2*вспомогат!$J$7)</f>
        <v>579.79999999999995</v>
      </c>
      <c r="J59" s="96">
        <f>Odessa!J59+MAX(145,'Dnepr, Bila Tserkva'!J$2*вспомогат!$J$7)</f>
        <v>710.4</v>
      </c>
      <c r="K59" s="96">
        <f>Odessa!K59+MAX(145,'Dnepr, Bila Tserkva'!K$2*вспомогат!$J$7)</f>
        <v>791</v>
      </c>
      <c r="L59" s="96">
        <f>Odessa!L59+MAX(145,'Dnepr, Bila Tserkva'!L$2*вспомогат!$J$7)</f>
        <v>926.59999999999991</v>
      </c>
      <c r="M59" s="96">
        <f>Odessa!M59+MAX(145,'Dnepr, Bila Tserkva'!M$2*вспомогат!$J$7)</f>
        <v>1082.1999999999998</v>
      </c>
      <c r="N59" s="96">
        <f>Odessa!N59+MAX(145,'Dnepr, Bila Tserkva'!N$2*вспомогат!$J$7)</f>
        <v>1237.8</v>
      </c>
      <c r="O59" s="96">
        <f>Odessa!O59+MAX(145,'Dnepr, Bila Tserkva'!O$2*вспомогат!$J$7)</f>
        <v>1393.4</v>
      </c>
      <c r="P59" s="96">
        <f>Odessa!P59+MAX(145,'Dnepr, Bila Tserkva'!P$2*вспомогат!$J$7)</f>
        <v>1549</v>
      </c>
      <c r="Q59" s="96">
        <f>Odessa!Q59+MAX(145,'Dnepr, Bila Tserkva'!Q$2*вспомогат!$J$7)</f>
        <v>1654.6</v>
      </c>
      <c r="R59" s="96">
        <f>Odessa!R59+MAX(145,'Dnepr, Bila Tserkva'!R$2*вспомогат!$J$7)</f>
        <v>1810.1999999999998</v>
      </c>
      <c r="S59" s="96">
        <f>Odessa!S59+MAX(145,'Dnepr, Bila Tserkva'!S$2*вспомогат!$J$7)</f>
        <v>1965.8</v>
      </c>
      <c r="T59" s="96">
        <f>Odessa!T59+MAX(145,'Dnepr, Bila Tserkva'!T$2*вспомогат!$J$7)</f>
        <v>2121.3999999999996</v>
      </c>
      <c r="U59" s="96">
        <f>Odessa!U59+MAX(145,'Dnepr, Bila Tserkva'!U$2*вспомогат!$J$7)</f>
        <v>2277</v>
      </c>
      <c r="V59" s="96">
        <f>Odessa!V59+MAX(145,'Dnepr, Bila Tserkva'!V$2*вспомогат!$J$7)</f>
        <v>2432.6</v>
      </c>
      <c r="W59" s="96">
        <f>Odessa!W59+MAX(145,'Dnepr, Bila Tserkva'!W$2*вспомогат!$J$7)</f>
        <v>2588.1999999999998</v>
      </c>
      <c r="X59" s="96">
        <f>Odessa!X59+MAX(145,'Dnepr, Bila Tserkva'!X$2*вспомогат!$J$7)</f>
        <v>2743.8</v>
      </c>
      <c r="Y59" s="96">
        <f>Odessa!Y59+MAX(145,'Dnepr, Bila Tserkva'!Y$2*вспомогат!$J$7)</f>
        <v>2899.3999999999996</v>
      </c>
      <c r="Z59" s="96">
        <f>Odessa!Z59+MAX(145,'Dnepr, Bila Tserkva'!Z$2*вспомогат!$J$7)</f>
        <v>3055</v>
      </c>
    </row>
    <row r="60" spans="2:26">
      <c r="B60" s="88" t="s">
        <v>83</v>
      </c>
      <c r="C60" s="88" t="s">
        <v>82</v>
      </c>
      <c r="D60" s="89" t="s">
        <v>13</v>
      </c>
      <c r="E60" s="94"/>
      <c r="F60" s="95"/>
      <c r="G60" s="96">
        <f>Odessa!G60+MAX(145,'Dnepr, Bila Tserkva'!G$2*вспомогат!$J$7)</f>
        <v>282.5090909090909</v>
      </c>
      <c r="H60" s="96">
        <f>Odessa!H60+MAX(145,'Dnepr, Bila Tserkva'!H$2*вспомогат!$J$7)</f>
        <v>377.0181818181818</v>
      </c>
      <c r="I60" s="96">
        <f>Odessa!I60+MAX(145,'Dnepr, Bila Tserkva'!I$2*вспомогат!$J$7)</f>
        <v>471.5272727272727</v>
      </c>
      <c r="J60" s="96">
        <f>Odessa!J60+MAX(145,'Dnepr, Bila Tserkva'!J$2*вспомогат!$J$7)</f>
        <v>566.0363636363636</v>
      </c>
      <c r="K60" s="96">
        <f>Odessa!K60+MAX(145,'Dnepr, Bila Tserkva'!K$2*вспомогат!$J$7)</f>
        <v>610.5454545454545</v>
      </c>
      <c r="L60" s="96">
        <f>Odessa!L60+MAX(145,'Dnepr, Bila Tserkva'!L$2*вспомогат!$J$7)</f>
        <v>710.0545454545454</v>
      </c>
      <c r="M60" s="96">
        <f>Odessa!M60+MAX(145,'Dnepr, Bila Tserkva'!M$2*вспомогат!$J$7)</f>
        <v>829.56363636363631</v>
      </c>
      <c r="N60" s="96">
        <f>Odessa!N60+MAX(145,'Dnepr, Bila Tserkva'!N$2*вспомогат!$J$7)</f>
        <v>949.07272727272721</v>
      </c>
      <c r="O60" s="96">
        <f>Odessa!O60+MAX(145,'Dnepr, Bila Tserkva'!O$2*вспомогат!$J$7)</f>
        <v>1068.5818181818181</v>
      </c>
      <c r="P60" s="96">
        <f>Odessa!P60+MAX(145,'Dnepr, Bila Tserkva'!P$2*вспомогат!$J$7)</f>
        <v>1188.090909090909</v>
      </c>
      <c r="Q60" s="96">
        <f>Odessa!Q60+MAX(145,'Dnepr, Bila Tserkva'!Q$2*вспомогат!$J$7)</f>
        <v>1257.5999999999999</v>
      </c>
      <c r="R60" s="96">
        <f>Odessa!R60+MAX(145,'Dnepr, Bila Tserkva'!R$2*вспомогат!$J$7)</f>
        <v>1377.1090909090908</v>
      </c>
      <c r="S60" s="96">
        <f>Odessa!S60+MAX(145,'Dnepr, Bila Tserkva'!S$2*вспомогат!$J$7)</f>
        <v>1496.6181818181817</v>
      </c>
      <c r="T60" s="96">
        <f>Odessa!T60+MAX(145,'Dnepr, Bila Tserkva'!T$2*вспомогат!$J$7)</f>
        <v>1616.1272727272726</v>
      </c>
      <c r="U60" s="96">
        <f>Odessa!U60+MAX(145,'Dnepr, Bila Tserkva'!U$2*вспомогат!$J$7)</f>
        <v>1735.6363636363635</v>
      </c>
      <c r="V60" s="96">
        <f>Odessa!V60+MAX(145,'Dnepr, Bila Tserkva'!V$2*вспомогат!$J$7)</f>
        <v>1855.1454545454544</v>
      </c>
      <c r="W60" s="96">
        <f>Odessa!W60+MAX(145,'Dnepr, Bila Tserkva'!W$2*вспомогат!$J$7)</f>
        <v>1974.6545454545453</v>
      </c>
      <c r="X60" s="96">
        <f>Odessa!X60+MAX(145,'Dnepr, Bila Tserkva'!X$2*вспомогат!$J$7)</f>
        <v>2094.1636363636362</v>
      </c>
      <c r="Y60" s="96">
        <f>Odessa!Y60+MAX(145,'Dnepr, Bila Tserkva'!Y$2*вспомогат!$J$7)</f>
        <v>2213.6727272727271</v>
      </c>
      <c r="Z60" s="96">
        <f>Odessa!Z60+MAX(145,'Dnepr, Bila Tserkva'!Z$2*вспомогат!$J$7)</f>
        <v>2333.181818181818</v>
      </c>
    </row>
    <row r="61" spans="2:26">
      <c r="B61" s="88" t="s">
        <v>84</v>
      </c>
      <c r="C61" s="88" t="s">
        <v>85</v>
      </c>
      <c r="D61" s="89" t="s">
        <v>9</v>
      </c>
      <c r="E61" s="94"/>
      <c r="F61" s="95"/>
      <c r="G61" s="96">
        <f>Odessa!G61+MAX(145,'Dnepr, Bila Tserkva'!G$2*вспомогат!$J$7)</f>
        <v>345.6</v>
      </c>
      <c r="H61" s="96">
        <f>Odessa!H61+MAX(145,'Dnepr, Bila Tserkva'!H$2*вспомогат!$J$7)</f>
        <v>503.2</v>
      </c>
      <c r="I61" s="96">
        <f>Odessa!I61+MAX(145,'Dnepr, Bila Tserkva'!I$2*вспомогат!$J$7)</f>
        <v>660.8</v>
      </c>
      <c r="J61" s="96">
        <f>Odessa!J61+MAX(145,'Dnepr, Bila Tserkva'!J$2*вспомогат!$J$7)</f>
        <v>818.4</v>
      </c>
      <c r="K61" s="96">
        <f>Odessa!K61+MAX(145,'Dnepr, Bila Tserkva'!K$2*вспомогат!$J$7)</f>
        <v>926</v>
      </c>
      <c r="L61" s="96">
        <f>Odessa!L61+MAX(145,'Dnepr, Bila Tserkva'!L$2*вспомогат!$J$7)</f>
        <v>1088.5999999999999</v>
      </c>
      <c r="M61" s="96">
        <f>Odessa!M61+MAX(145,'Dnepr, Bila Tserkva'!M$2*вспомогат!$J$7)</f>
        <v>1271.1999999999998</v>
      </c>
      <c r="N61" s="96">
        <f>Odessa!N61+MAX(145,'Dnepr, Bila Tserkva'!N$2*вспомогат!$J$7)</f>
        <v>1453.8</v>
      </c>
      <c r="O61" s="96">
        <f>Odessa!O61+MAX(145,'Dnepr, Bila Tserkva'!O$2*вспомогат!$J$7)</f>
        <v>1636.4</v>
      </c>
      <c r="P61" s="96">
        <f>Odessa!P61+MAX(145,'Dnepr, Bila Tserkva'!P$2*вспомогат!$J$7)</f>
        <v>1819</v>
      </c>
      <c r="Q61" s="96">
        <f>Odessa!Q61+MAX(145,'Dnepr, Bila Tserkva'!Q$2*вспомогат!$J$7)</f>
        <v>1951.6</v>
      </c>
      <c r="R61" s="96">
        <f>Odessa!R61+MAX(145,'Dnepr, Bila Tserkva'!R$2*вспомогат!$J$7)</f>
        <v>2134.1999999999998</v>
      </c>
      <c r="S61" s="96">
        <f>Odessa!S61+MAX(145,'Dnepr, Bila Tserkva'!S$2*вспомогат!$J$7)</f>
        <v>2316.8000000000002</v>
      </c>
      <c r="T61" s="96">
        <f>Odessa!T61+MAX(145,'Dnepr, Bila Tserkva'!T$2*вспомогат!$J$7)</f>
        <v>2499.3999999999996</v>
      </c>
      <c r="U61" s="96">
        <f>Odessa!U61+MAX(145,'Dnepr, Bila Tserkva'!U$2*вспомогат!$J$7)</f>
        <v>2682</v>
      </c>
      <c r="V61" s="96">
        <f>Odessa!V61+MAX(145,'Dnepr, Bila Tserkva'!V$2*вспомогат!$J$7)</f>
        <v>2864.6</v>
      </c>
      <c r="W61" s="96">
        <f>Odessa!W61+MAX(145,'Dnepr, Bila Tserkva'!W$2*вспомогат!$J$7)</f>
        <v>3047.2</v>
      </c>
      <c r="X61" s="96">
        <f>Odessa!X61+MAX(145,'Dnepr, Bila Tserkva'!X$2*вспомогат!$J$7)</f>
        <v>3229.8</v>
      </c>
      <c r="Y61" s="96">
        <f>Odessa!Y61+MAX(145,'Dnepr, Bila Tserkva'!Y$2*вспомогат!$J$7)</f>
        <v>3412.3999999999996</v>
      </c>
      <c r="Z61" s="96">
        <f>Odessa!Z61+MAX(145,'Dnepr, Bila Tserkva'!Z$2*вспомогат!$J$7)</f>
        <v>3595</v>
      </c>
    </row>
    <row r="62" spans="2:26">
      <c r="B62" s="88" t="s">
        <v>86</v>
      </c>
      <c r="C62" s="88" t="s">
        <v>85</v>
      </c>
      <c r="D62" s="89" t="s">
        <v>9</v>
      </c>
      <c r="E62" s="94"/>
      <c r="F62" s="95"/>
      <c r="G62" s="96">
        <f>Odessa!G62+MAX(145,'Dnepr, Bila Tserkva'!G$2*вспомогат!$J$7)</f>
        <v>345.6</v>
      </c>
      <c r="H62" s="96">
        <f>Odessa!H62+MAX(145,'Dnepr, Bila Tserkva'!H$2*вспомогат!$J$7)</f>
        <v>503.2</v>
      </c>
      <c r="I62" s="96">
        <f>Odessa!I62+MAX(145,'Dnepr, Bila Tserkva'!I$2*вспомогат!$J$7)</f>
        <v>660.8</v>
      </c>
      <c r="J62" s="96">
        <f>Odessa!J62+MAX(145,'Dnepr, Bila Tserkva'!J$2*вспомогат!$J$7)</f>
        <v>818.4</v>
      </c>
      <c r="K62" s="96">
        <f>Odessa!K62+MAX(145,'Dnepr, Bila Tserkva'!K$2*вспомогат!$J$7)</f>
        <v>926</v>
      </c>
      <c r="L62" s="96">
        <f>Odessa!L62+MAX(145,'Dnepr, Bila Tserkva'!L$2*вспомогат!$J$7)</f>
        <v>1088.5999999999999</v>
      </c>
      <c r="M62" s="96">
        <f>Odessa!M62+MAX(145,'Dnepr, Bila Tserkva'!M$2*вспомогат!$J$7)</f>
        <v>1271.1999999999998</v>
      </c>
      <c r="N62" s="96">
        <f>Odessa!N62+MAX(145,'Dnepr, Bila Tserkva'!N$2*вспомогат!$J$7)</f>
        <v>1453.8</v>
      </c>
      <c r="O62" s="96">
        <f>Odessa!O62+MAX(145,'Dnepr, Bila Tserkva'!O$2*вспомогат!$J$7)</f>
        <v>1636.4</v>
      </c>
      <c r="P62" s="96">
        <f>Odessa!P62+MAX(145,'Dnepr, Bila Tserkva'!P$2*вспомогат!$J$7)</f>
        <v>1819</v>
      </c>
      <c r="Q62" s="96">
        <f>Odessa!Q62+MAX(145,'Dnepr, Bila Tserkva'!Q$2*вспомогат!$J$7)</f>
        <v>1951.6</v>
      </c>
      <c r="R62" s="96">
        <f>Odessa!R62+MAX(145,'Dnepr, Bila Tserkva'!R$2*вспомогат!$J$7)</f>
        <v>2134.1999999999998</v>
      </c>
      <c r="S62" s="96">
        <f>Odessa!S62+MAX(145,'Dnepr, Bila Tserkva'!S$2*вспомогат!$J$7)</f>
        <v>2316.8000000000002</v>
      </c>
      <c r="T62" s="96">
        <f>Odessa!T62+MAX(145,'Dnepr, Bila Tserkva'!T$2*вспомогат!$J$7)</f>
        <v>2499.3999999999996</v>
      </c>
      <c r="U62" s="96">
        <f>Odessa!U62+MAX(145,'Dnepr, Bila Tserkva'!U$2*вспомогат!$J$7)</f>
        <v>2682</v>
      </c>
      <c r="V62" s="96">
        <f>Odessa!V62+MAX(145,'Dnepr, Bila Tserkva'!V$2*вспомогат!$J$7)</f>
        <v>2864.6</v>
      </c>
      <c r="W62" s="96">
        <f>Odessa!W62+MAX(145,'Dnepr, Bila Tserkva'!W$2*вспомогат!$J$7)</f>
        <v>3047.2</v>
      </c>
      <c r="X62" s="96">
        <f>Odessa!X62+MAX(145,'Dnepr, Bila Tserkva'!X$2*вспомогат!$J$7)</f>
        <v>3229.8</v>
      </c>
      <c r="Y62" s="96">
        <f>Odessa!Y62+MAX(145,'Dnepr, Bila Tserkva'!Y$2*вспомогат!$J$7)</f>
        <v>3412.3999999999996</v>
      </c>
      <c r="Z62" s="96">
        <f>Odessa!Z62+MAX(145,'Dnepr, Bila Tserkva'!Z$2*вспомогат!$J$7)</f>
        <v>3595</v>
      </c>
    </row>
    <row r="63" spans="2:26">
      <c r="B63" s="88" t="s">
        <v>87</v>
      </c>
      <c r="C63" s="88" t="s">
        <v>85</v>
      </c>
      <c r="D63" s="89" t="s">
        <v>9</v>
      </c>
      <c r="E63" s="94"/>
      <c r="F63" s="95"/>
      <c r="G63" s="96">
        <f>Odessa!G63+MAX(145,'Dnepr, Bila Tserkva'!G$2*вспомогат!$J$7)</f>
        <v>393.6</v>
      </c>
      <c r="H63" s="96">
        <f>Odessa!H63+MAX(145,'Dnepr, Bila Tserkva'!H$2*вспомогат!$J$7)</f>
        <v>599.20000000000005</v>
      </c>
      <c r="I63" s="96">
        <f>Odessa!I63+MAX(145,'Dnepr, Bila Tserkva'!I$2*вспомогат!$J$7)</f>
        <v>804.8</v>
      </c>
      <c r="J63" s="96">
        <f>Odessa!J63+MAX(145,'Dnepr, Bila Tserkva'!J$2*вспомогат!$J$7)</f>
        <v>1010.4</v>
      </c>
      <c r="K63" s="96">
        <f>Odessa!K63+MAX(145,'Dnepr, Bila Tserkva'!K$2*вспомогат!$J$7)</f>
        <v>1166</v>
      </c>
      <c r="L63" s="96">
        <f>Odessa!L63+MAX(145,'Dnepr, Bila Tserkva'!L$2*вспомогат!$J$7)</f>
        <v>1376.6</v>
      </c>
      <c r="M63" s="96">
        <f>Odessa!M63+MAX(145,'Dnepr, Bila Tserkva'!M$2*вспомогат!$J$7)</f>
        <v>1607.1999999999998</v>
      </c>
      <c r="N63" s="96">
        <f>Odessa!N63+MAX(145,'Dnepr, Bila Tserkva'!N$2*вспомогат!$J$7)</f>
        <v>1837.8</v>
      </c>
      <c r="O63" s="96">
        <f>Odessa!O63+MAX(145,'Dnepr, Bila Tserkva'!O$2*вспомогат!$J$7)</f>
        <v>2068.4</v>
      </c>
      <c r="P63" s="96">
        <f>Odessa!P63+MAX(145,'Dnepr, Bila Tserkva'!P$2*вспомогат!$J$7)</f>
        <v>2299</v>
      </c>
      <c r="Q63" s="96">
        <f>Odessa!Q63+MAX(145,'Dnepr, Bila Tserkva'!Q$2*вспомогат!$J$7)</f>
        <v>2479.6</v>
      </c>
      <c r="R63" s="96">
        <f>Odessa!R63+MAX(145,'Dnepr, Bila Tserkva'!R$2*вспомогат!$J$7)</f>
        <v>2710.2</v>
      </c>
      <c r="S63" s="96">
        <f>Odessa!S63+MAX(145,'Dnepr, Bila Tserkva'!S$2*вспомогат!$J$7)</f>
        <v>2940.8</v>
      </c>
      <c r="T63" s="96">
        <f>Odessa!T63+MAX(145,'Dnepr, Bila Tserkva'!T$2*вспомогат!$J$7)</f>
        <v>3171.3999999999996</v>
      </c>
      <c r="U63" s="96">
        <f>Odessa!U63+MAX(145,'Dnepr, Bila Tserkva'!U$2*вспомогат!$J$7)</f>
        <v>3402</v>
      </c>
      <c r="V63" s="96">
        <f>Odessa!V63+MAX(145,'Dnepr, Bila Tserkva'!V$2*вспомогат!$J$7)</f>
        <v>3632.6</v>
      </c>
      <c r="W63" s="96">
        <f>Odessa!W63+MAX(145,'Dnepr, Bila Tserkva'!W$2*вспомогат!$J$7)</f>
        <v>3863.2</v>
      </c>
      <c r="X63" s="96">
        <f>Odessa!X63+MAX(145,'Dnepr, Bila Tserkva'!X$2*вспомогат!$J$7)</f>
        <v>4093.8</v>
      </c>
      <c r="Y63" s="96">
        <f>Odessa!Y63+MAX(145,'Dnepr, Bila Tserkva'!Y$2*вспомогат!$J$7)</f>
        <v>4324.3999999999996</v>
      </c>
      <c r="Z63" s="96">
        <f>Odessa!Z63+MAX(145,'Dnepr, Bila Tserkva'!Z$2*вспомогат!$J$7)</f>
        <v>4555</v>
      </c>
    </row>
    <row r="64" spans="2:26">
      <c r="B64" s="88" t="s">
        <v>88</v>
      </c>
      <c r="C64" s="88" t="s">
        <v>85</v>
      </c>
      <c r="D64" s="89" t="s">
        <v>9</v>
      </c>
      <c r="E64" s="94"/>
      <c r="F64" s="95"/>
      <c r="G64" s="96">
        <f>Odessa!G64+MAX(145,'Dnepr, Bila Tserkva'!G$2*вспомогат!$J$7)</f>
        <v>416.6</v>
      </c>
      <c r="H64" s="96">
        <f>Odessa!H64+MAX(145,'Dnepr, Bila Tserkva'!H$2*вспомогат!$J$7)</f>
        <v>645.20000000000005</v>
      </c>
      <c r="I64" s="96">
        <f>Odessa!I64+MAX(145,'Dnepr, Bila Tserkva'!I$2*вспомогат!$J$7)</f>
        <v>873.8</v>
      </c>
      <c r="J64" s="96">
        <f>Odessa!J64+MAX(145,'Dnepr, Bila Tserkva'!J$2*вспомогат!$J$7)</f>
        <v>1102.4000000000001</v>
      </c>
      <c r="K64" s="96">
        <f>Odessa!K64+MAX(145,'Dnepr, Bila Tserkva'!K$2*вспомогат!$J$7)</f>
        <v>1281</v>
      </c>
      <c r="L64" s="96">
        <f>Odessa!L64+MAX(145,'Dnepr, Bila Tserkva'!L$2*вспомогат!$J$7)</f>
        <v>1514.6</v>
      </c>
      <c r="M64" s="96">
        <f>Odessa!M64+MAX(145,'Dnepr, Bila Tserkva'!M$2*вспомогат!$J$7)</f>
        <v>1768.1999999999998</v>
      </c>
      <c r="N64" s="96">
        <f>Odessa!N64+MAX(145,'Dnepr, Bila Tserkva'!N$2*вспомогат!$J$7)</f>
        <v>2021.8</v>
      </c>
      <c r="O64" s="96">
        <f>Odessa!O64+MAX(145,'Dnepr, Bila Tserkva'!O$2*вспомогат!$J$7)</f>
        <v>2275.4</v>
      </c>
      <c r="P64" s="96">
        <f>Odessa!P64+MAX(145,'Dnepr, Bila Tserkva'!P$2*вспомогат!$J$7)</f>
        <v>2529</v>
      </c>
      <c r="Q64" s="96">
        <f>Odessa!Q64+MAX(145,'Dnepr, Bila Tserkva'!Q$2*вспомогат!$J$7)</f>
        <v>2732.6</v>
      </c>
      <c r="R64" s="96">
        <f>Odessa!R64+MAX(145,'Dnepr, Bila Tserkva'!R$2*вспомогат!$J$7)</f>
        <v>2986.2</v>
      </c>
      <c r="S64" s="96">
        <f>Odessa!S64+MAX(145,'Dnepr, Bila Tserkva'!S$2*вспомогат!$J$7)</f>
        <v>3239.8</v>
      </c>
      <c r="T64" s="96">
        <f>Odessa!T64+MAX(145,'Dnepr, Bila Tserkva'!T$2*вспомогат!$J$7)</f>
        <v>3493.3999999999996</v>
      </c>
      <c r="U64" s="96">
        <f>Odessa!U64+MAX(145,'Dnepr, Bila Tserkva'!U$2*вспомогат!$J$7)</f>
        <v>3747</v>
      </c>
      <c r="V64" s="96">
        <f>Odessa!V64+MAX(145,'Dnepr, Bila Tserkva'!V$2*вспомогат!$J$7)</f>
        <v>4000.6</v>
      </c>
      <c r="W64" s="96">
        <f>Odessa!W64+MAX(145,'Dnepr, Bila Tserkva'!W$2*вспомогат!$J$7)</f>
        <v>4254.2</v>
      </c>
      <c r="X64" s="96">
        <f>Odessa!X64+MAX(145,'Dnepr, Bila Tserkva'!X$2*вспомогат!$J$7)</f>
        <v>4507.8</v>
      </c>
      <c r="Y64" s="96">
        <f>Odessa!Y64+MAX(145,'Dnepr, Bila Tserkva'!Y$2*вспомогат!$J$7)</f>
        <v>4761.3999999999996</v>
      </c>
      <c r="Z64" s="96">
        <f>Odessa!Z64+MAX(145,'Dnepr, Bila Tserkva'!Z$2*вспомогат!$J$7)</f>
        <v>5015</v>
      </c>
    </row>
    <row r="65" spans="2:26">
      <c r="B65" s="88" t="s">
        <v>89</v>
      </c>
      <c r="C65" s="88" t="s">
        <v>90</v>
      </c>
      <c r="D65" s="89" t="s">
        <v>13</v>
      </c>
      <c r="E65" s="94"/>
      <c r="F65" s="95"/>
      <c r="G65" s="96">
        <f>Odessa!G65+MAX(145,'Dnepr, Bila Tserkva'!G$2*вспомогат!$J$7)</f>
        <v>282.5090909090909</v>
      </c>
      <c r="H65" s="96">
        <f>Odessa!H65+MAX(145,'Dnepr, Bila Tserkva'!H$2*вспомогат!$J$7)</f>
        <v>377.0181818181818</v>
      </c>
      <c r="I65" s="96">
        <f>Odessa!I65+MAX(145,'Dnepr, Bila Tserkva'!I$2*вспомогат!$J$7)</f>
        <v>471.5272727272727</v>
      </c>
      <c r="J65" s="96">
        <f>Odessa!J65+MAX(145,'Dnepr, Bila Tserkva'!J$2*вспомогат!$J$7)</f>
        <v>566.0363636363636</v>
      </c>
      <c r="K65" s="96">
        <f>Odessa!K65+MAX(145,'Dnepr, Bila Tserkva'!K$2*вспомогат!$J$7)</f>
        <v>610.5454545454545</v>
      </c>
      <c r="L65" s="96">
        <f>Odessa!L65+MAX(145,'Dnepr, Bila Tserkva'!L$2*вспомогат!$J$7)</f>
        <v>710.0545454545454</v>
      </c>
      <c r="M65" s="96">
        <f>Odessa!M65+MAX(145,'Dnepr, Bila Tserkva'!M$2*вспомогат!$J$7)</f>
        <v>829.56363636363631</v>
      </c>
      <c r="N65" s="96">
        <f>Odessa!N65+MAX(145,'Dnepr, Bila Tserkva'!N$2*вспомогат!$J$7)</f>
        <v>949.07272727272721</v>
      </c>
      <c r="O65" s="96">
        <f>Odessa!O65+MAX(145,'Dnepr, Bila Tserkva'!O$2*вспомогат!$J$7)</f>
        <v>1068.5818181818181</v>
      </c>
      <c r="P65" s="96">
        <f>Odessa!P65+MAX(145,'Dnepr, Bila Tserkva'!P$2*вспомогат!$J$7)</f>
        <v>1188.090909090909</v>
      </c>
      <c r="Q65" s="96">
        <f>Odessa!Q65+MAX(145,'Dnepr, Bila Tserkva'!Q$2*вспомогат!$J$7)</f>
        <v>1257.5999999999999</v>
      </c>
      <c r="R65" s="96">
        <f>Odessa!R65+MAX(145,'Dnepr, Bila Tserkva'!R$2*вспомогат!$J$7)</f>
        <v>1377.1090909090908</v>
      </c>
      <c r="S65" s="96">
        <f>Odessa!S65+MAX(145,'Dnepr, Bila Tserkva'!S$2*вспомогат!$J$7)</f>
        <v>1496.6181818181817</v>
      </c>
      <c r="T65" s="96">
        <f>Odessa!T65+MAX(145,'Dnepr, Bila Tserkva'!T$2*вспомогат!$J$7)</f>
        <v>1616.1272727272726</v>
      </c>
      <c r="U65" s="96">
        <f>Odessa!U65+MAX(145,'Dnepr, Bila Tserkva'!U$2*вспомогат!$J$7)</f>
        <v>1735.6363636363635</v>
      </c>
      <c r="V65" s="96">
        <f>Odessa!V65+MAX(145,'Dnepr, Bila Tserkva'!V$2*вспомогат!$J$7)</f>
        <v>1855.1454545454544</v>
      </c>
      <c r="W65" s="96">
        <f>Odessa!W65+MAX(145,'Dnepr, Bila Tserkva'!W$2*вспомогат!$J$7)</f>
        <v>1974.6545454545453</v>
      </c>
      <c r="X65" s="96">
        <f>Odessa!X65+MAX(145,'Dnepr, Bila Tserkva'!X$2*вспомогат!$J$7)</f>
        <v>2094.1636363636362</v>
      </c>
      <c r="Y65" s="96">
        <f>Odessa!Y65+MAX(145,'Dnepr, Bila Tserkva'!Y$2*вспомогат!$J$7)</f>
        <v>2213.6727272727271</v>
      </c>
      <c r="Z65" s="96">
        <f>Odessa!Z65+MAX(145,'Dnepr, Bila Tserkva'!Z$2*вспомогат!$J$7)</f>
        <v>2333.181818181818</v>
      </c>
    </row>
    <row r="66" spans="2:26">
      <c r="B66" s="88" t="s">
        <v>91</v>
      </c>
      <c r="C66" s="88" t="s">
        <v>90</v>
      </c>
      <c r="D66" s="89" t="s">
        <v>13</v>
      </c>
      <c r="E66" s="94"/>
      <c r="F66" s="95"/>
      <c r="G66" s="96">
        <f>Odessa!G66+MAX(145,'Dnepr, Bila Tserkva'!G$2*вспомогат!$J$7)</f>
        <v>287.5090909090909</v>
      </c>
      <c r="H66" s="96">
        <f>Odessa!H66+MAX(145,'Dnepr, Bila Tserkva'!H$2*вспомогат!$J$7)</f>
        <v>387.0181818181818</v>
      </c>
      <c r="I66" s="96">
        <f>Odessa!I66+MAX(145,'Dnepr, Bila Tserkva'!I$2*вспомогат!$J$7)</f>
        <v>486.5272727272727</v>
      </c>
      <c r="J66" s="96">
        <f>Odessa!J66+MAX(145,'Dnepr, Bila Tserkva'!J$2*вспомогат!$J$7)</f>
        <v>586.0363636363636</v>
      </c>
      <c r="K66" s="96">
        <f>Odessa!K66+MAX(145,'Dnepr, Bila Tserkva'!K$2*вспомогат!$J$7)</f>
        <v>635.5454545454545</v>
      </c>
      <c r="L66" s="96">
        <f>Odessa!L66+MAX(145,'Dnepr, Bila Tserkva'!L$2*вспомогат!$J$7)</f>
        <v>740.0545454545454</v>
      </c>
      <c r="M66" s="96">
        <f>Odessa!M66+MAX(145,'Dnepr, Bila Tserkva'!M$2*вспомогат!$J$7)</f>
        <v>864.56363636363631</v>
      </c>
      <c r="N66" s="96">
        <f>Odessa!N66+MAX(145,'Dnepr, Bila Tserkva'!N$2*вспомогат!$J$7)</f>
        <v>989.07272727272721</v>
      </c>
      <c r="O66" s="96">
        <f>Odessa!O66+MAX(145,'Dnepr, Bila Tserkva'!O$2*вспомогат!$J$7)</f>
        <v>1113.5818181818181</v>
      </c>
      <c r="P66" s="96">
        <f>Odessa!P66+MAX(145,'Dnepr, Bila Tserkva'!P$2*вспомогат!$J$7)</f>
        <v>1238.090909090909</v>
      </c>
      <c r="Q66" s="96">
        <f>Odessa!Q66+MAX(145,'Dnepr, Bila Tserkva'!Q$2*вспомогат!$J$7)</f>
        <v>1312.6</v>
      </c>
      <c r="R66" s="96">
        <f>Odessa!R66+MAX(145,'Dnepr, Bila Tserkva'!R$2*вспомогат!$J$7)</f>
        <v>1437.1090909090908</v>
      </c>
      <c r="S66" s="96">
        <f>Odessa!S66+MAX(145,'Dnepr, Bila Tserkva'!S$2*вспомогат!$J$7)</f>
        <v>1561.6181818181817</v>
      </c>
      <c r="T66" s="96">
        <f>Odessa!T66+MAX(145,'Dnepr, Bila Tserkva'!T$2*вспомогат!$J$7)</f>
        <v>1686.1272727272726</v>
      </c>
      <c r="U66" s="96">
        <f>Odessa!U66+MAX(145,'Dnepr, Bila Tserkva'!U$2*вспомогат!$J$7)</f>
        <v>1810.6363636363635</v>
      </c>
      <c r="V66" s="96">
        <f>Odessa!V66+MAX(145,'Dnepr, Bila Tserkva'!V$2*вспомогат!$J$7)</f>
        <v>1935.1454545454544</v>
      </c>
      <c r="W66" s="96">
        <f>Odessa!W66+MAX(145,'Dnepr, Bila Tserkva'!W$2*вспомогат!$J$7)</f>
        <v>2059.6545454545453</v>
      </c>
      <c r="X66" s="96">
        <f>Odessa!X66+MAX(145,'Dnepr, Bila Tserkva'!X$2*вспомогат!$J$7)</f>
        <v>2184.1636363636362</v>
      </c>
      <c r="Y66" s="96">
        <f>Odessa!Y66+MAX(145,'Dnepr, Bila Tserkva'!Y$2*вспомогат!$J$7)</f>
        <v>2308.6727272727271</v>
      </c>
      <c r="Z66" s="96">
        <f>Odessa!Z66+MAX(145,'Dnepr, Bila Tserkva'!Z$2*вспомогат!$J$7)</f>
        <v>2433.181818181818</v>
      </c>
    </row>
    <row r="67" spans="2:26">
      <c r="B67" s="85" t="s">
        <v>9</v>
      </c>
      <c r="C67" s="85" t="s">
        <v>115</v>
      </c>
      <c r="D67" s="89" t="s">
        <v>191</v>
      </c>
      <c r="E67" s="94"/>
      <c r="F67" s="95"/>
      <c r="G67" s="96">
        <f>Odessa!G67+MAX(145,'Dnepr, Bila Tserkva'!G$2*вспомогат!$J$7)</f>
        <v>281.60000000000002</v>
      </c>
      <c r="H67" s="96">
        <f>Odessa!H67+MAX(145,'Dnepr, Bila Tserkva'!H$2*вспомогат!$J$7)</f>
        <v>375.2</v>
      </c>
      <c r="I67" s="96">
        <f>Odessa!I67+MAX(145,'Dnepr, Bila Tserkva'!I$2*вспомогат!$J$7)</f>
        <v>468.79999999999995</v>
      </c>
      <c r="J67" s="96">
        <f>Odessa!J67+MAX(145,'Dnepr, Bila Tserkva'!J$2*вспомогат!$J$7)</f>
        <v>562.4</v>
      </c>
      <c r="K67" s="96">
        <f>Odessa!K67+MAX(145,'Dnepr, Bila Tserkva'!K$2*вспомогат!$J$7)</f>
        <v>606</v>
      </c>
      <c r="L67" s="96">
        <f>Odessa!L67+MAX(145,'Dnepr, Bila Tserkva'!L$2*вспомогат!$J$7)</f>
        <v>704.59999999999991</v>
      </c>
      <c r="M67" s="96">
        <f>Odessa!M67+MAX(145,'Dnepr, Bila Tserkva'!M$2*вспомогат!$J$7)</f>
        <v>823.19999999999993</v>
      </c>
      <c r="N67" s="96">
        <f>Odessa!N67+MAX(145,'Dnepr, Bila Tserkva'!N$2*вспомогат!$J$7)</f>
        <v>941.8</v>
      </c>
      <c r="O67" s="96">
        <f>Odessa!O67+MAX(145,'Dnepr, Bila Tserkva'!O$2*вспомогат!$J$7)</f>
        <v>1060.4000000000001</v>
      </c>
      <c r="P67" s="96">
        <f>Odessa!P67+MAX(145,'Dnepr, Bila Tserkva'!P$2*вспомогат!$J$7)</f>
        <v>1179</v>
      </c>
      <c r="Q67" s="96">
        <f>Odessa!Q67+MAX(145,'Dnepr, Bila Tserkva'!Q$2*вспомогат!$J$7)</f>
        <v>1247.5999999999999</v>
      </c>
      <c r="R67" s="96">
        <f>Odessa!R67+MAX(145,'Dnepr, Bila Tserkva'!R$2*вспомогат!$J$7)</f>
        <v>1366.1999999999998</v>
      </c>
      <c r="S67" s="96">
        <f>Odessa!S67+MAX(145,'Dnepr, Bila Tserkva'!S$2*вспомогат!$J$7)</f>
        <v>1484.8</v>
      </c>
      <c r="T67" s="96">
        <f>Odessa!T67+MAX(145,'Dnepr, Bila Tserkva'!T$2*вспомогат!$J$7)</f>
        <v>1603.3999999999999</v>
      </c>
      <c r="U67" s="96">
        <f>Odessa!U67+MAX(145,'Dnepr, Bila Tserkva'!U$2*вспомогат!$J$7)</f>
        <v>1722</v>
      </c>
      <c r="V67" s="96">
        <f>Odessa!V67+MAX(145,'Dnepr, Bila Tserkva'!V$2*вспомогат!$J$7)</f>
        <v>1840.6</v>
      </c>
      <c r="W67" s="96">
        <f>Odessa!W67+MAX(145,'Dnepr, Bila Tserkva'!W$2*вспомогат!$J$7)</f>
        <v>1959.1999999999998</v>
      </c>
      <c r="X67" s="96">
        <f>Odessa!X67+MAX(145,'Dnepr, Bila Tserkva'!X$2*вспомогат!$J$7)</f>
        <v>2077.8000000000002</v>
      </c>
      <c r="Y67" s="96">
        <f>Odessa!Y67+MAX(145,'Dnepr, Bila Tserkva'!Y$2*вспомогат!$J$7)</f>
        <v>2196.3999999999996</v>
      </c>
      <c r="Z67" s="96">
        <f>Odessa!Z67+MAX(145,'Dnepr, Bila Tserkva'!Z$2*вспомогат!$J$7)</f>
        <v>2315</v>
      </c>
    </row>
    <row r="68" spans="2:26">
      <c r="B68" s="88" t="s">
        <v>92</v>
      </c>
      <c r="C68" s="88" t="s">
        <v>93</v>
      </c>
      <c r="D68" s="89" t="s">
        <v>9</v>
      </c>
      <c r="E68" s="94"/>
      <c r="F68" s="95"/>
      <c r="G68" s="96">
        <f>Odessa!G68+MAX(145,'Dnepr, Bila Tserkva'!G$2*вспомогат!$J$7)</f>
        <v>323.60000000000002</v>
      </c>
      <c r="H68" s="96">
        <f>Odessa!H68+MAX(145,'Dnepr, Bila Tserkva'!H$2*вспомогат!$J$7)</f>
        <v>459.2</v>
      </c>
      <c r="I68" s="96">
        <f>Odessa!I68+MAX(145,'Dnepr, Bila Tserkva'!I$2*вспомогат!$J$7)</f>
        <v>594.79999999999995</v>
      </c>
      <c r="J68" s="96">
        <f>Odessa!J68+MAX(145,'Dnepr, Bila Tserkva'!J$2*вспомогат!$J$7)</f>
        <v>730.4</v>
      </c>
      <c r="K68" s="96">
        <f>Odessa!K68+MAX(145,'Dnepr, Bila Tserkva'!K$2*вспомогат!$J$7)</f>
        <v>816</v>
      </c>
      <c r="L68" s="96">
        <f>Odessa!L68+MAX(145,'Dnepr, Bila Tserkva'!L$2*вспомогат!$J$7)</f>
        <v>956.59999999999991</v>
      </c>
      <c r="M68" s="96">
        <f>Odessa!M68+MAX(145,'Dnepr, Bila Tserkva'!M$2*вспомогат!$J$7)</f>
        <v>1117.1999999999998</v>
      </c>
      <c r="N68" s="96">
        <f>Odessa!N68+MAX(145,'Dnepr, Bila Tserkva'!N$2*вспомогат!$J$7)</f>
        <v>1277.8</v>
      </c>
      <c r="O68" s="96">
        <f>Odessa!O68+MAX(145,'Dnepr, Bila Tserkva'!O$2*вспомогат!$J$7)</f>
        <v>1438.4</v>
      </c>
      <c r="P68" s="96">
        <f>Odessa!P68+MAX(145,'Dnepr, Bila Tserkva'!P$2*вспомогат!$J$7)</f>
        <v>1599</v>
      </c>
      <c r="Q68" s="96">
        <f>Odessa!Q68+MAX(145,'Dnepr, Bila Tserkva'!Q$2*вспомогат!$J$7)</f>
        <v>1709.6</v>
      </c>
      <c r="R68" s="96">
        <f>Odessa!R68+MAX(145,'Dnepr, Bila Tserkva'!R$2*вспомогат!$J$7)</f>
        <v>1870.1999999999998</v>
      </c>
      <c r="S68" s="96">
        <f>Odessa!S68+MAX(145,'Dnepr, Bila Tserkva'!S$2*вспомогат!$J$7)</f>
        <v>2030.8</v>
      </c>
      <c r="T68" s="96">
        <f>Odessa!T68+MAX(145,'Dnepr, Bila Tserkva'!T$2*вспомогат!$J$7)</f>
        <v>2191.3999999999996</v>
      </c>
      <c r="U68" s="96">
        <f>Odessa!U68+MAX(145,'Dnepr, Bila Tserkva'!U$2*вспомогат!$J$7)</f>
        <v>2352</v>
      </c>
      <c r="V68" s="96">
        <f>Odessa!V68+MAX(145,'Dnepr, Bila Tserkva'!V$2*вспомогат!$J$7)</f>
        <v>2512.6</v>
      </c>
      <c r="W68" s="96">
        <f>Odessa!W68+MAX(145,'Dnepr, Bila Tserkva'!W$2*вспомогат!$J$7)</f>
        <v>2673.2</v>
      </c>
      <c r="X68" s="96">
        <f>Odessa!X68+MAX(145,'Dnepr, Bila Tserkva'!X$2*вспомогат!$J$7)</f>
        <v>2833.8</v>
      </c>
      <c r="Y68" s="96">
        <f>Odessa!Y68+MAX(145,'Dnepr, Bila Tserkva'!Y$2*вспомогат!$J$7)</f>
        <v>2994.3999999999996</v>
      </c>
      <c r="Z68" s="96">
        <f>Odessa!Z68+MAX(145,'Dnepr, Bila Tserkva'!Z$2*вспомогат!$J$7)</f>
        <v>3155</v>
      </c>
    </row>
    <row r="69" spans="2:26">
      <c r="B69" s="88" t="s">
        <v>94</v>
      </c>
      <c r="C69" s="88" t="s">
        <v>95</v>
      </c>
      <c r="D69" s="89" t="s">
        <v>13</v>
      </c>
      <c r="E69" s="94"/>
      <c r="F69" s="95"/>
      <c r="G69" s="96">
        <f>Odessa!G69+MAX(145,'Dnepr, Bila Tserkva'!G$2*вспомогат!$J$7)</f>
        <v>282.5090909090909</v>
      </c>
      <c r="H69" s="96">
        <f>Odessa!H69+MAX(145,'Dnepr, Bila Tserkva'!H$2*вспомогат!$J$7)</f>
        <v>377.0181818181818</v>
      </c>
      <c r="I69" s="96">
        <f>Odessa!I69+MAX(145,'Dnepr, Bila Tserkva'!I$2*вспомогат!$J$7)</f>
        <v>471.5272727272727</v>
      </c>
      <c r="J69" s="96">
        <f>Odessa!J69+MAX(145,'Dnepr, Bila Tserkva'!J$2*вспомогат!$J$7)</f>
        <v>566.0363636363636</v>
      </c>
      <c r="K69" s="96">
        <f>Odessa!K69+MAX(145,'Dnepr, Bila Tserkva'!K$2*вспомогат!$J$7)</f>
        <v>610.5454545454545</v>
      </c>
      <c r="L69" s="96">
        <f>Odessa!L69+MAX(145,'Dnepr, Bila Tserkva'!L$2*вспомогат!$J$7)</f>
        <v>710.0545454545454</v>
      </c>
      <c r="M69" s="96">
        <f>Odessa!M69+MAX(145,'Dnepr, Bila Tserkva'!M$2*вспомогат!$J$7)</f>
        <v>829.56363636363631</v>
      </c>
      <c r="N69" s="96">
        <f>Odessa!N69+MAX(145,'Dnepr, Bila Tserkva'!N$2*вспомогат!$J$7)</f>
        <v>949.07272727272721</v>
      </c>
      <c r="O69" s="96">
        <f>Odessa!O69+MAX(145,'Dnepr, Bila Tserkva'!O$2*вспомогат!$J$7)</f>
        <v>1068.5818181818181</v>
      </c>
      <c r="P69" s="96">
        <f>Odessa!P69+MAX(145,'Dnepr, Bila Tserkva'!P$2*вспомогат!$J$7)</f>
        <v>1188.090909090909</v>
      </c>
      <c r="Q69" s="96">
        <f>Odessa!Q69+MAX(145,'Dnepr, Bila Tserkva'!Q$2*вспомогат!$J$7)</f>
        <v>1257.5999999999999</v>
      </c>
      <c r="R69" s="96">
        <f>Odessa!R69+MAX(145,'Dnepr, Bila Tserkva'!R$2*вспомогат!$J$7)</f>
        <v>1377.1090909090908</v>
      </c>
      <c r="S69" s="96">
        <f>Odessa!S69+MAX(145,'Dnepr, Bila Tserkva'!S$2*вспомогат!$J$7)</f>
        <v>1496.6181818181817</v>
      </c>
      <c r="T69" s="96">
        <f>Odessa!T69+MAX(145,'Dnepr, Bila Tserkva'!T$2*вспомогат!$J$7)</f>
        <v>1616.1272727272726</v>
      </c>
      <c r="U69" s="96">
        <f>Odessa!U69+MAX(145,'Dnepr, Bila Tserkva'!U$2*вспомогат!$J$7)</f>
        <v>1735.6363636363635</v>
      </c>
      <c r="V69" s="96">
        <f>Odessa!V69+MAX(145,'Dnepr, Bila Tserkva'!V$2*вспомогат!$J$7)</f>
        <v>1855.1454545454544</v>
      </c>
      <c r="W69" s="96">
        <f>Odessa!W69+MAX(145,'Dnepr, Bila Tserkva'!W$2*вспомогат!$J$7)</f>
        <v>1974.6545454545453</v>
      </c>
      <c r="X69" s="96">
        <f>Odessa!X69+MAX(145,'Dnepr, Bila Tserkva'!X$2*вспомогат!$J$7)</f>
        <v>2094.1636363636362</v>
      </c>
      <c r="Y69" s="96">
        <f>Odessa!Y69+MAX(145,'Dnepr, Bila Tserkva'!Y$2*вспомогат!$J$7)</f>
        <v>2213.6727272727271</v>
      </c>
      <c r="Z69" s="96">
        <f>Odessa!Z69+MAX(145,'Dnepr, Bila Tserkva'!Z$2*вспомогат!$J$7)</f>
        <v>2333.181818181818</v>
      </c>
    </row>
    <row r="70" spans="2:26">
      <c r="B70" s="88" t="s">
        <v>96</v>
      </c>
      <c r="C70" s="88" t="s">
        <v>95</v>
      </c>
      <c r="D70" s="89" t="s">
        <v>13</v>
      </c>
      <c r="E70" s="94"/>
      <c r="F70" s="95"/>
      <c r="G70" s="96">
        <f>Odessa!G70+MAX(145,'Dnepr, Bila Tserkva'!G$2*вспомогат!$J$7)</f>
        <v>282.5090909090909</v>
      </c>
      <c r="H70" s="96">
        <f>Odessa!H70+MAX(145,'Dnepr, Bila Tserkva'!H$2*вспомогат!$J$7)</f>
        <v>377.0181818181818</v>
      </c>
      <c r="I70" s="96">
        <f>Odessa!I70+MAX(145,'Dnepr, Bila Tserkva'!I$2*вспомогат!$J$7)</f>
        <v>471.5272727272727</v>
      </c>
      <c r="J70" s="96">
        <f>Odessa!J70+MAX(145,'Dnepr, Bila Tserkva'!J$2*вспомогат!$J$7)</f>
        <v>566.0363636363636</v>
      </c>
      <c r="K70" s="96">
        <f>Odessa!K70+MAX(145,'Dnepr, Bila Tserkva'!K$2*вспомогат!$J$7)</f>
        <v>610.5454545454545</v>
      </c>
      <c r="L70" s="96">
        <f>Odessa!L70+MAX(145,'Dnepr, Bila Tserkva'!L$2*вспомогат!$J$7)</f>
        <v>710.0545454545454</v>
      </c>
      <c r="M70" s="96">
        <f>Odessa!M70+MAX(145,'Dnepr, Bila Tserkva'!M$2*вспомогат!$J$7)</f>
        <v>829.56363636363631</v>
      </c>
      <c r="N70" s="96">
        <f>Odessa!N70+MAX(145,'Dnepr, Bila Tserkva'!N$2*вспомогат!$J$7)</f>
        <v>949.07272727272721</v>
      </c>
      <c r="O70" s="96">
        <f>Odessa!O70+MAX(145,'Dnepr, Bila Tserkva'!O$2*вспомогат!$J$7)</f>
        <v>1068.5818181818181</v>
      </c>
      <c r="P70" s="96">
        <f>Odessa!P70+MAX(145,'Dnepr, Bila Tserkva'!P$2*вспомогат!$J$7)</f>
        <v>1188.090909090909</v>
      </c>
      <c r="Q70" s="96">
        <f>Odessa!Q70+MAX(145,'Dnepr, Bila Tserkva'!Q$2*вспомогат!$J$7)</f>
        <v>1257.5999999999999</v>
      </c>
      <c r="R70" s="96">
        <f>Odessa!R70+MAX(145,'Dnepr, Bila Tserkva'!R$2*вспомогат!$J$7)</f>
        <v>1377.1090909090908</v>
      </c>
      <c r="S70" s="96">
        <f>Odessa!S70+MAX(145,'Dnepr, Bila Tserkva'!S$2*вспомогат!$J$7)</f>
        <v>1496.6181818181817</v>
      </c>
      <c r="T70" s="96">
        <f>Odessa!T70+MAX(145,'Dnepr, Bila Tserkva'!T$2*вспомогат!$J$7)</f>
        <v>1616.1272727272726</v>
      </c>
      <c r="U70" s="96">
        <f>Odessa!U70+MAX(145,'Dnepr, Bila Tserkva'!U$2*вспомогат!$J$7)</f>
        <v>1735.6363636363635</v>
      </c>
      <c r="V70" s="96">
        <f>Odessa!V70+MAX(145,'Dnepr, Bila Tserkva'!V$2*вспомогат!$J$7)</f>
        <v>1855.1454545454544</v>
      </c>
      <c r="W70" s="96">
        <f>Odessa!W70+MAX(145,'Dnepr, Bila Tserkva'!W$2*вспомогат!$J$7)</f>
        <v>1974.6545454545453</v>
      </c>
      <c r="X70" s="96">
        <f>Odessa!X70+MAX(145,'Dnepr, Bila Tserkva'!X$2*вспомогат!$J$7)</f>
        <v>2094.1636363636362</v>
      </c>
      <c r="Y70" s="96">
        <f>Odessa!Y70+MAX(145,'Dnepr, Bila Tserkva'!Y$2*вспомогат!$J$7)</f>
        <v>2213.6727272727271</v>
      </c>
      <c r="Z70" s="96">
        <f>Odessa!Z70+MAX(145,'Dnepr, Bila Tserkva'!Z$2*вспомогат!$J$7)</f>
        <v>2333.181818181818</v>
      </c>
    </row>
    <row r="71" spans="2:26">
      <c r="B71" s="88" t="s">
        <v>97</v>
      </c>
      <c r="C71" s="88" t="s">
        <v>95</v>
      </c>
      <c r="D71" s="89" t="s">
        <v>13</v>
      </c>
      <c r="E71" s="94"/>
      <c r="F71" s="95"/>
      <c r="G71" s="96">
        <f>Odessa!G71+MAX(145,'Dnepr, Bila Tserkva'!G$2*вспомогат!$J$7)</f>
        <v>282.5090909090909</v>
      </c>
      <c r="H71" s="96">
        <f>Odessa!H71+MAX(145,'Dnepr, Bila Tserkva'!H$2*вспомогат!$J$7)</f>
        <v>377.0181818181818</v>
      </c>
      <c r="I71" s="96">
        <f>Odessa!I71+MAX(145,'Dnepr, Bila Tserkva'!I$2*вспомогат!$J$7)</f>
        <v>471.5272727272727</v>
      </c>
      <c r="J71" s="96">
        <f>Odessa!J71+MAX(145,'Dnepr, Bila Tserkva'!J$2*вспомогат!$J$7)</f>
        <v>566.0363636363636</v>
      </c>
      <c r="K71" s="96">
        <f>Odessa!K71+MAX(145,'Dnepr, Bila Tserkva'!K$2*вспомогат!$J$7)</f>
        <v>610.5454545454545</v>
      </c>
      <c r="L71" s="96">
        <f>Odessa!L71+MAX(145,'Dnepr, Bila Tserkva'!L$2*вспомогат!$J$7)</f>
        <v>710.0545454545454</v>
      </c>
      <c r="M71" s="96">
        <f>Odessa!M71+MAX(145,'Dnepr, Bila Tserkva'!M$2*вспомогат!$J$7)</f>
        <v>829.56363636363631</v>
      </c>
      <c r="N71" s="96">
        <f>Odessa!N71+MAX(145,'Dnepr, Bila Tserkva'!N$2*вспомогат!$J$7)</f>
        <v>949.07272727272721</v>
      </c>
      <c r="O71" s="96">
        <f>Odessa!O71+MAX(145,'Dnepr, Bila Tserkva'!O$2*вспомогат!$J$7)</f>
        <v>1068.5818181818181</v>
      </c>
      <c r="P71" s="96">
        <f>Odessa!P71+MAX(145,'Dnepr, Bila Tserkva'!P$2*вспомогат!$J$7)</f>
        <v>1188.090909090909</v>
      </c>
      <c r="Q71" s="96">
        <f>Odessa!Q71+MAX(145,'Dnepr, Bila Tserkva'!Q$2*вспомогат!$J$7)</f>
        <v>1257.5999999999999</v>
      </c>
      <c r="R71" s="96">
        <f>Odessa!R71+MAX(145,'Dnepr, Bila Tserkva'!R$2*вспомогат!$J$7)</f>
        <v>1377.1090909090908</v>
      </c>
      <c r="S71" s="96">
        <f>Odessa!S71+MAX(145,'Dnepr, Bila Tserkva'!S$2*вспомогат!$J$7)</f>
        <v>1496.6181818181817</v>
      </c>
      <c r="T71" s="96">
        <f>Odessa!T71+MAX(145,'Dnepr, Bila Tserkva'!T$2*вспомогат!$J$7)</f>
        <v>1616.1272727272726</v>
      </c>
      <c r="U71" s="96">
        <f>Odessa!U71+MAX(145,'Dnepr, Bila Tserkva'!U$2*вспомогат!$J$7)</f>
        <v>1735.6363636363635</v>
      </c>
      <c r="V71" s="96">
        <f>Odessa!V71+MAX(145,'Dnepr, Bila Tserkva'!V$2*вспомогат!$J$7)</f>
        <v>1855.1454545454544</v>
      </c>
      <c r="W71" s="96">
        <f>Odessa!W71+MAX(145,'Dnepr, Bila Tserkva'!W$2*вспомогат!$J$7)</f>
        <v>1974.6545454545453</v>
      </c>
      <c r="X71" s="96">
        <f>Odessa!X71+MAX(145,'Dnepr, Bila Tserkva'!X$2*вспомогат!$J$7)</f>
        <v>2094.1636363636362</v>
      </c>
      <c r="Y71" s="96">
        <f>Odessa!Y71+MAX(145,'Dnepr, Bila Tserkva'!Y$2*вспомогат!$J$7)</f>
        <v>2213.6727272727271</v>
      </c>
      <c r="Z71" s="96">
        <f>Odessa!Z71+MAX(145,'Dnepr, Bila Tserkva'!Z$2*вспомогат!$J$7)</f>
        <v>2333.181818181818</v>
      </c>
    </row>
    <row r="72" spans="2:26">
      <c r="B72" s="88" t="s">
        <v>98</v>
      </c>
      <c r="C72" s="88" t="s">
        <v>99</v>
      </c>
      <c r="D72" s="89" t="s">
        <v>13</v>
      </c>
      <c r="E72" s="94"/>
      <c r="F72" s="95"/>
      <c r="G72" s="96">
        <f>Odessa!G72+MAX(145,'Dnepr, Bila Tserkva'!G$2*вспомогат!$J$7)</f>
        <v>282.5090909090909</v>
      </c>
      <c r="H72" s="96">
        <f>Odessa!H72+MAX(145,'Dnepr, Bila Tserkva'!H$2*вспомогат!$J$7)</f>
        <v>377.0181818181818</v>
      </c>
      <c r="I72" s="96">
        <f>Odessa!I72+MAX(145,'Dnepr, Bila Tserkva'!I$2*вспомогат!$J$7)</f>
        <v>471.5272727272727</v>
      </c>
      <c r="J72" s="96">
        <f>Odessa!J72+MAX(145,'Dnepr, Bila Tserkva'!J$2*вспомогат!$J$7)</f>
        <v>566.0363636363636</v>
      </c>
      <c r="K72" s="96">
        <f>Odessa!K72+MAX(145,'Dnepr, Bila Tserkva'!K$2*вспомогат!$J$7)</f>
        <v>610.5454545454545</v>
      </c>
      <c r="L72" s="96">
        <f>Odessa!L72+MAX(145,'Dnepr, Bila Tserkva'!L$2*вспомогат!$J$7)</f>
        <v>710.0545454545454</v>
      </c>
      <c r="M72" s="96">
        <f>Odessa!M72+MAX(145,'Dnepr, Bila Tserkva'!M$2*вспомогат!$J$7)</f>
        <v>829.56363636363631</v>
      </c>
      <c r="N72" s="96">
        <f>Odessa!N72+MAX(145,'Dnepr, Bila Tserkva'!N$2*вспомогат!$J$7)</f>
        <v>949.07272727272721</v>
      </c>
      <c r="O72" s="96">
        <f>Odessa!O72+MAX(145,'Dnepr, Bila Tserkva'!O$2*вспомогат!$J$7)</f>
        <v>1068.5818181818181</v>
      </c>
      <c r="P72" s="96">
        <f>Odessa!P72+MAX(145,'Dnepr, Bila Tserkva'!P$2*вспомогат!$J$7)</f>
        <v>1188.090909090909</v>
      </c>
      <c r="Q72" s="96">
        <f>Odessa!Q72+MAX(145,'Dnepr, Bila Tserkva'!Q$2*вспомогат!$J$7)</f>
        <v>1257.5999999999999</v>
      </c>
      <c r="R72" s="96">
        <f>Odessa!R72+MAX(145,'Dnepr, Bila Tserkva'!R$2*вспомогат!$J$7)</f>
        <v>1377.1090909090908</v>
      </c>
      <c r="S72" s="96">
        <f>Odessa!S72+MAX(145,'Dnepr, Bila Tserkva'!S$2*вспомогат!$J$7)</f>
        <v>1496.6181818181817</v>
      </c>
      <c r="T72" s="96">
        <f>Odessa!T72+MAX(145,'Dnepr, Bila Tserkva'!T$2*вспомогат!$J$7)</f>
        <v>1616.1272727272726</v>
      </c>
      <c r="U72" s="96">
        <f>Odessa!U72+MAX(145,'Dnepr, Bila Tserkva'!U$2*вспомогат!$J$7)</f>
        <v>1735.6363636363635</v>
      </c>
      <c r="V72" s="96">
        <f>Odessa!V72+MAX(145,'Dnepr, Bila Tserkva'!V$2*вспомогат!$J$7)</f>
        <v>1855.1454545454544</v>
      </c>
      <c r="W72" s="96">
        <f>Odessa!W72+MAX(145,'Dnepr, Bila Tserkva'!W$2*вспомогат!$J$7)</f>
        <v>1974.6545454545453</v>
      </c>
      <c r="X72" s="96">
        <f>Odessa!X72+MAX(145,'Dnepr, Bila Tserkva'!X$2*вспомогат!$J$7)</f>
        <v>2094.1636363636362</v>
      </c>
      <c r="Y72" s="96">
        <f>Odessa!Y72+MAX(145,'Dnepr, Bila Tserkva'!Y$2*вспомогат!$J$7)</f>
        <v>2213.6727272727271</v>
      </c>
      <c r="Z72" s="96">
        <f>Odessa!Z72+MAX(145,'Dnepr, Bila Tserkva'!Z$2*вспомогат!$J$7)</f>
        <v>2333.181818181818</v>
      </c>
    </row>
    <row r="73" spans="2:26">
      <c r="B73" s="88" t="s">
        <v>100</v>
      </c>
      <c r="C73" s="88" t="s">
        <v>101</v>
      </c>
      <c r="D73" s="89" t="s">
        <v>9</v>
      </c>
      <c r="E73" s="94"/>
      <c r="F73" s="95"/>
      <c r="G73" s="96">
        <f>Odessa!G73+MAX(145,'Dnepr, Bila Tserkva'!G$2*вспомогат!$J$7)</f>
        <v>326.60000000000002</v>
      </c>
      <c r="H73" s="96">
        <f>Odessa!H73+MAX(145,'Dnepr, Bila Tserkva'!H$2*вспомогат!$J$7)</f>
        <v>465.2</v>
      </c>
      <c r="I73" s="96">
        <f>Odessa!I73+MAX(145,'Dnepr, Bila Tserkva'!I$2*вспомогат!$J$7)</f>
        <v>603.79999999999995</v>
      </c>
      <c r="J73" s="96">
        <f>Odessa!J73+MAX(145,'Dnepr, Bila Tserkva'!J$2*вспомогат!$J$7)</f>
        <v>742.4</v>
      </c>
      <c r="K73" s="96">
        <f>Odessa!K73+MAX(145,'Dnepr, Bila Tserkva'!K$2*вспомогат!$J$7)</f>
        <v>831</v>
      </c>
      <c r="L73" s="96">
        <f>Odessa!L73+MAX(145,'Dnepr, Bila Tserkva'!L$2*вспомогат!$J$7)</f>
        <v>974.59999999999991</v>
      </c>
      <c r="M73" s="96">
        <f>Odessa!M73+MAX(145,'Dnepr, Bila Tserkva'!M$2*вспомогат!$J$7)</f>
        <v>1138.1999999999998</v>
      </c>
      <c r="N73" s="96">
        <f>Odessa!N73+MAX(145,'Dnepr, Bila Tserkva'!N$2*вспомогат!$J$7)</f>
        <v>1301.8</v>
      </c>
      <c r="O73" s="96">
        <f>Odessa!O73+MAX(145,'Dnepr, Bila Tserkva'!O$2*вспомогат!$J$7)</f>
        <v>1465.4</v>
      </c>
      <c r="P73" s="96">
        <f>Odessa!P73+MAX(145,'Dnepr, Bila Tserkva'!P$2*вспомогат!$J$7)</f>
        <v>1629</v>
      </c>
      <c r="Q73" s="96">
        <f>Odessa!Q73+MAX(145,'Dnepr, Bila Tserkva'!Q$2*вспомогат!$J$7)</f>
        <v>1742.6</v>
      </c>
      <c r="R73" s="96">
        <f>Odessa!R73+MAX(145,'Dnepr, Bila Tserkva'!R$2*вспомогат!$J$7)</f>
        <v>1906.1999999999998</v>
      </c>
      <c r="S73" s="96">
        <f>Odessa!S73+MAX(145,'Dnepr, Bila Tserkva'!S$2*вспомогат!$J$7)</f>
        <v>2069.8000000000002</v>
      </c>
      <c r="T73" s="96">
        <f>Odessa!T73+MAX(145,'Dnepr, Bila Tserkva'!T$2*вспомогат!$J$7)</f>
        <v>2233.3999999999996</v>
      </c>
      <c r="U73" s="96">
        <f>Odessa!U73+MAX(145,'Dnepr, Bila Tserkva'!U$2*вспомогат!$J$7)</f>
        <v>2397</v>
      </c>
      <c r="V73" s="96">
        <f>Odessa!V73+MAX(145,'Dnepr, Bila Tserkva'!V$2*вспомогат!$J$7)</f>
        <v>2560.6</v>
      </c>
      <c r="W73" s="96">
        <f>Odessa!W73+MAX(145,'Dnepr, Bila Tserkva'!W$2*вспомогат!$J$7)</f>
        <v>2724.2</v>
      </c>
      <c r="X73" s="96">
        <f>Odessa!X73+MAX(145,'Dnepr, Bila Tserkva'!X$2*вспомогат!$J$7)</f>
        <v>2887.8</v>
      </c>
      <c r="Y73" s="96">
        <f>Odessa!Y73+MAX(145,'Dnepr, Bila Tserkva'!Y$2*вспомогат!$J$7)</f>
        <v>3051.3999999999996</v>
      </c>
      <c r="Z73" s="96">
        <f>Odessa!Z73+MAX(145,'Dnepr, Bila Tserkva'!Z$2*вспомогат!$J$7)</f>
        <v>3215</v>
      </c>
    </row>
    <row r="74" spans="2:26">
      <c r="B74" s="88" t="s">
        <v>102</v>
      </c>
      <c r="C74" s="88" t="s">
        <v>103</v>
      </c>
      <c r="D74" s="89" t="s">
        <v>13</v>
      </c>
      <c r="E74" s="94"/>
      <c r="F74" s="95"/>
      <c r="G74" s="96">
        <f>Odessa!G74+MAX(145,'Dnepr, Bila Tserkva'!G$2*вспомогат!$J$7)</f>
        <v>327.5090909090909</v>
      </c>
      <c r="H74" s="96">
        <f>Odessa!H74+MAX(145,'Dnepr, Bila Tserkva'!H$2*вспомогат!$J$7)</f>
        <v>467.0181818181818</v>
      </c>
      <c r="I74" s="96">
        <f>Odessa!I74+MAX(145,'Dnepr, Bila Tserkva'!I$2*вспомогат!$J$7)</f>
        <v>606.5272727272727</v>
      </c>
      <c r="J74" s="96">
        <f>Odessa!J74+MAX(145,'Dnepr, Bila Tserkva'!J$2*вспомогат!$J$7)</f>
        <v>746.0363636363636</v>
      </c>
      <c r="K74" s="96">
        <f>Odessa!K74+MAX(145,'Dnepr, Bila Tserkva'!K$2*вспомогат!$J$7)</f>
        <v>835.5454545454545</v>
      </c>
      <c r="L74" s="96">
        <f>Odessa!L74+MAX(145,'Dnepr, Bila Tserkva'!L$2*вспомогат!$J$7)</f>
        <v>980.0545454545454</v>
      </c>
      <c r="M74" s="96">
        <f>Odessa!M74+MAX(145,'Dnepr, Bila Tserkva'!M$2*вспомогат!$J$7)</f>
        <v>1144.5636363636363</v>
      </c>
      <c r="N74" s="96">
        <f>Odessa!N74+MAX(145,'Dnepr, Bila Tserkva'!N$2*вспомогат!$J$7)</f>
        <v>1309.0727272727272</v>
      </c>
      <c r="O74" s="96">
        <f>Odessa!O74+MAX(145,'Dnepr, Bila Tserkva'!O$2*вспомогат!$J$7)</f>
        <v>1473.5818181818181</v>
      </c>
      <c r="P74" s="96">
        <f>Odessa!P74+MAX(145,'Dnepr, Bila Tserkva'!P$2*вспомогат!$J$7)</f>
        <v>1638.090909090909</v>
      </c>
      <c r="Q74" s="96">
        <f>Odessa!Q74+MAX(145,'Dnepr, Bila Tserkva'!Q$2*вспомогат!$J$7)</f>
        <v>1752.6</v>
      </c>
      <c r="R74" s="96">
        <f>Odessa!R74+MAX(145,'Dnepr, Bila Tserkva'!R$2*вспомогат!$J$7)</f>
        <v>1917.1090909090908</v>
      </c>
      <c r="S74" s="96">
        <f>Odessa!S74+MAX(145,'Dnepr, Bila Tserkva'!S$2*вспомогат!$J$7)</f>
        <v>2081.6181818181817</v>
      </c>
      <c r="T74" s="96">
        <f>Odessa!T74+MAX(145,'Dnepr, Bila Tserkva'!T$2*вспомогат!$J$7)</f>
        <v>2246.1272727272726</v>
      </c>
      <c r="U74" s="96">
        <f>Odessa!U74+MAX(145,'Dnepr, Bila Tserkva'!U$2*вспомогат!$J$7)</f>
        <v>2410.6363636363635</v>
      </c>
      <c r="V74" s="96">
        <f>Odessa!V74+MAX(145,'Dnepr, Bila Tserkva'!V$2*вспомогат!$J$7)</f>
        <v>2575.1454545454544</v>
      </c>
      <c r="W74" s="96">
        <f>Odessa!W74+MAX(145,'Dnepr, Bila Tserkva'!W$2*вспомогат!$J$7)</f>
        <v>2739.6545454545453</v>
      </c>
      <c r="X74" s="96">
        <f>Odessa!X74+MAX(145,'Dnepr, Bila Tserkva'!X$2*вспомогат!$J$7)</f>
        <v>2904.1636363636362</v>
      </c>
      <c r="Y74" s="96">
        <f>Odessa!Y74+MAX(145,'Dnepr, Bila Tserkva'!Y$2*вспомогат!$J$7)</f>
        <v>3068.6727272727271</v>
      </c>
      <c r="Z74" s="96">
        <f>Odessa!Z74+MAX(145,'Dnepr, Bila Tserkva'!Z$2*вспомогат!$J$7)</f>
        <v>3233.181818181818</v>
      </c>
    </row>
    <row r="75" spans="2:26">
      <c r="B75" s="88" t="s">
        <v>105</v>
      </c>
      <c r="C75" s="88" t="s">
        <v>103</v>
      </c>
      <c r="D75" s="89" t="s">
        <v>230</v>
      </c>
      <c r="E75" s="94"/>
      <c r="F75" s="95"/>
      <c r="G75" s="96">
        <f>Odessa!G75+MAX(145,'Dnepr, Bila Tserkva'!G$2*вспомогат!$J$7)</f>
        <v>431.6</v>
      </c>
      <c r="H75" s="96">
        <f>Odessa!H75+MAX(145,'Dnepr, Bila Tserkva'!H$2*вспомогат!$J$7)</f>
        <v>675.2</v>
      </c>
      <c r="I75" s="96">
        <f>Odessa!I75+MAX(145,'Dnepr, Bila Tserkva'!I$2*вспомогат!$J$7)</f>
        <v>918.8</v>
      </c>
      <c r="J75" s="96">
        <f>Odessa!J75+MAX(145,'Dnepr, Bila Tserkva'!J$2*вспомогат!$J$7)</f>
        <v>1162.4000000000001</v>
      </c>
      <c r="K75" s="96">
        <f>Odessa!K75+MAX(145,'Dnepr, Bila Tserkva'!K$2*вспомогат!$J$7)</f>
        <v>1356</v>
      </c>
      <c r="L75" s="96">
        <f>Odessa!L75+MAX(145,'Dnepr, Bila Tserkva'!L$2*вспомогат!$J$7)</f>
        <v>1604.6</v>
      </c>
      <c r="M75" s="96">
        <f>Odessa!M75+MAX(145,'Dnepr, Bila Tserkva'!M$2*вспомогат!$J$7)</f>
        <v>1873.1999999999998</v>
      </c>
      <c r="N75" s="96">
        <f>Odessa!N75+MAX(145,'Dnepr, Bila Tserkva'!N$2*вспомогат!$J$7)</f>
        <v>2141.8000000000002</v>
      </c>
      <c r="O75" s="96">
        <f>Odessa!O75+MAX(145,'Dnepr, Bila Tserkva'!O$2*вспомогат!$J$7)</f>
        <v>2410.3999999999996</v>
      </c>
      <c r="P75" s="96">
        <f>Odessa!P75+MAX(145,'Dnepr, Bila Tserkva'!P$2*вспомогат!$J$7)</f>
        <v>2629</v>
      </c>
      <c r="Q75" s="96">
        <f>Odessa!Q75+MAX(145,'Dnepr, Bila Tserkva'!Q$2*вспомогат!$J$7)</f>
        <v>2897.6</v>
      </c>
      <c r="R75" s="96">
        <f>Odessa!R75+MAX(145,'Dnepr, Bila Tserkva'!R$2*вспомогат!$J$7)</f>
        <v>3166.2</v>
      </c>
      <c r="S75" s="96">
        <f>Odessa!S75+MAX(145,'Dnepr, Bila Tserkva'!S$2*вспомогат!$J$7)</f>
        <v>3434.8</v>
      </c>
      <c r="T75" s="96">
        <f>Odessa!T75+MAX(145,'Dnepr, Bila Tserkva'!T$2*вспомогат!$J$7)</f>
        <v>3703.3999999999996</v>
      </c>
      <c r="U75" s="96">
        <f>Odessa!U75+MAX(145,'Dnepr, Bila Tserkva'!U$2*вспомогат!$J$7)</f>
        <v>3972</v>
      </c>
      <c r="V75" s="96">
        <f>Odessa!V75+MAX(145,'Dnepr, Bila Tserkva'!V$2*вспомогат!$J$7)</f>
        <v>4240.6000000000004</v>
      </c>
      <c r="W75" s="96">
        <f>Odessa!W75+MAX(145,'Dnepr, Bila Tserkva'!W$2*вспомогат!$J$7)</f>
        <v>4509.2</v>
      </c>
      <c r="X75" s="96">
        <f>Odessa!X75+MAX(145,'Dnepr, Bila Tserkva'!X$2*вспомогат!$J$7)</f>
        <v>4777.7999999999993</v>
      </c>
      <c r="Y75" s="96">
        <f>Odessa!Y75+MAX(145,'Dnepr, Bila Tserkva'!Y$2*вспомогат!$J$7)</f>
        <v>5046.3999999999996</v>
      </c>
      <c r="Z75" s="96">
        <f>Odessa!Z75+MAX(145,'Dnepr, Bila Tserkva'!Z$2*вспомогат!$J$7)</f>
        <v>5315</v>
      </c>
    </row>
    <row r="76" spans="2:26">
      <c r="B76" s="88" t="s">
        <v>106</v>
      </c>
      <c r="C76" s="88" t="s">
        <v>103</v>
      </c>
      <c r="D76" s="89" t="s">
        <v>9</v>
      </c>
      <c r="E76" s="94"/>
      <c r="F76" s="95"/>
      <c r="G76" s="96">
        <f>Odessa!G76+MAX(145,'Dnepr, Bila Tserkva'!G$2*вспомогат!$J$7)</f>
        <v>381.6</v>
      </c>
      <c r="H76" s="96">
        <f>Odessa!H76+MAX(145,'Dnepr, Bila Tserkva'!H$2*вспомогат!$J$7)</f>
        <v>575.20000000000005</v>
      </c>
      <c r="I76" s="96">
        <f>Odessa!I76+MAX(145,'Dnepr, Bila Tserkva'!I$2*вспомогат!$J$7)</f>
        <v>768.8</v>
      </c>
      <c r="J76" s="96">
        <f>Odessa!J76+MAX(145,'Dnepr, Bila Tserkva'!J$2*вспомогат!$J$7)</f>
        <v>962.4</v>
      </c>
      <c r="K76" s="96">
        <f>Odessa!K76+MAX(145,'Dnepr, Bila Tserkva'!K$2*вспомогат!$J$7)</f>
        <v>1106</v>
      </c>
      <c r="L76" s="96">
        <f>Odessa!L76+MAX(145,'Dnepr, Bila Tserkva'!L$2*вспомогат!$J$7)</f>
        <v>1304.5999999999999</v>
      </c>
      <c r="M76" s="96">
        <f>Odessa!M76+MAX(145,'Dnepr, Bila Tserkva'!M$2*вспомогат!$J$7)</f>
        <v>1523.1999999999998</v>
      </c>
      <c r="N76" s="96">
        <f>Odessa!N76+MAX(145,'Dnepr, Bila Tserkva'!N$2*вспомогат!$J$7)</f>
        <v>1741.8</v>
      </c>
      <c r="O76" s="96">
        <f>Odessa!O76+MAX(145,'Dnepr, Bila Tserkva'!O$2*вспомогат!$J$7)</f>
        <v>1960.4</v>
      </c>
      <c r="P76" s="96">
        <f>Odessa!P76+MAX(145,'Dnepr, Bila Tserkva'!P$2*вспомогат!$J$7)</f>
        <v>2179</v>
      </c>
      <c r="Q76" s="96">
        <f>Odessa!Q76+MAX(145,'Dnepr, Bila Tserkva'!Q$2*вспомогат!$J$7)</f>
        <v>2347.6</v>
      </c>
      <c r="R76" s="96">
        <f>Odessa!R76+MAX(145,'Dnepr, Bila Tserkva'!R$2*вспомогат!$J$7)</f>
        <v>2566.1999999999998</v>
      </c>
      <c r="S76" s="96">
        <f>Odessa!S76+MAX(145,'Dnepr, Bila Tserkva'!S$2*вспомогат!$J$7)</f>
        <v>2784.8</v>
      </c>
      <c r="T76" s="96">
        <f>Odessa!T76+MAX(145,'Dnepr, Bila Tserkva'!T$2*вспомогат!$J$7)</f>
        <v>3003.3999999999996</v>
      </c>
      <c r="U76" s="96">
        <f>Odessa!U76+MAX(145,'Dnepr, Bila Tserkva'!U$2*вспомогат!$J$7)</f>
        <v>3222</v>
      </c>
      <c r="V76" s="96">
        <f>Odessa!V76+MAX(145,'Dnepr, Bila Tserkva'!V$2*вспомогат!$J$7)</f>
        <v>3440.6</v>
      </c>
      <c r="W76" s="96">
        <f>Odessa!W76+MAX(145,'Dnepr, Bila Tserkva'!W$2*вспомогат!$J$7)</f>
        <v>3659.2</v>
      </c>
      <c r="X76" s="96">
        <f>Odessa!X76+MAX(145,'Dnepr, Bila Tserkva'!X$2*вспомогат!$J$7)</f>
        <v>3877.8</v>
      </c>
      <c r="Y76" s="96">
        <f>Odessa!Y76+MAX(145,'Dnepr, Bila Tserkva'!Y$2*вспомогат!$J$7)</f>
        <v>4096.3999999999996</v>
      </c>
      <c r="Z76" s="96">
        <f>Odessa!Z76+MAX(145,'Dnepr, Bila Tserkva'!Z$2*вспомогат!$J$7)</f>
        <v>4315</v>
      </c>
    </row>
    <row r="77" spans="2:26">
      <c r="B77" s="88" t="s">
        <v>107</v>
      </c>
      <c r="C77" s="88" t="s">
        <v>103</v>
      </c>
      <c r="D77" s="89" t="s">
        <v>9</v>
      </c>
      <c r="E77" s="94"/>
      <c r="F77" s="95"/>
      <c r="G77" s="96">
        <f>Odessa!G77+MAX(145,'Dnepr, Bila Tserkva'!G$2*вспомогат!$J$7)</f>
        <v>381.6</v>
      </c>
      <c r="H77" s="96">
        <f>Odessa!H77+MAX(145,'Dnepr, Bila Tserkva'!H$2*вспомогат!$J$7)</f>
        <v>575.20000000000005</v>
      </c>
      <c r="I77" s="96">
        <f>Odessa!I77+MAX(145,'Dnepr, Bila Tserkva'!I$2*вспомогат!$J$7)</f>
        <v>768.8</v>
      </c>
      <c r="J77" s="96">
        <f>Odessa!J77+MAX(145,'Dnepr, Bila Tserkva'!J$2*вспомогат!$J$7)</f>
        <v>962.4</v>
      </c>
      <c r="K77" s="96">
        <f>Odessa!K77+MAX(145,'Dnepr, Bila Tserkva'!K$2*вспомогат!$J$7)</f>
        <v>1106</v>
      </c>
      <c r="L77" s="96">
        <f>Odessa!L77+MAX(145,'Dnepr, Bila Tserkva'!L$2*вспомогат!$J$7)</f>
        <v>1304.5999999999999</v>
      </c>
      <c r="M77" s="96">
        <f>Odessa!M77+MAX(145,'Dnepr, Bila Tserkva'!M$2*вспомогат!$J$7)</f>
        <v>1523.1999999999998</v>
      </c>
      <c r="N77" s="96">
        <f>Odessa!N77+MAX(145,'Dnepr, Bila Tserkva'!N$2*вспомогат!$J$7)</f>
        <v>1741.8</v>
      </c>
      <c r="O77" s="96">
        <f>Odessa!O77+MAX(145,'Dnepr, Bila Tserkva'!O$2*вспомогат!$J$7)</f>
        <v>1960.4</v>
      </c>
      <c r="P77" s="96">
        <f>Odessa!P77+MAX(145,'Dnepr, Bila Tserkva'!P$2*вспомогат!$J$7)</f>
        <v>2179</v>
      </c>
      <c r="Q77" s="96">
        <f>Odessa!Q77+MAX(145,'Dnepr, Bila Tserkva'!Q$2*вспомогат!$J$7)</f>
        <v>2347.6</v>
      </c>
      <c r="R77" s="96">
        <f>Odessa!R77+MAX(145,'Dnepr, Bila Tserkva'!R$2*вспомогат!$J$7)</f>
        <v>2566.1999999999998</v>
      </c>
      <c r="S77" s="96">
        <f>Odessa!S77+MAX(145,'Dnepr, Bila Tserkva'!S$2*вспомогат!$J$7)</f>
        <v>2784.8</v>
      </c>
      <c r="T77" s="96">
        <f>Odessa!T77+MAX(145,'Dnepr, Bila Tserkva'!T$2*вспомогат!$J$7)</f>
        <v>3003.3999999999996</v>
      </c>
      <c r="U77" s="96">
        <f>Odessa!U77+MAX(145,'Dnepr, Bila Tserkva'!U$2*вспомогат!$J$7)</f>
        <v>3222</v>
      </c>
      <c r="V77" s="96">
        <f>Odessa!V77+MAX(145,'Dnepr, Bila Tserkva'!V$2*вспомогат!$J$7)</f>
        <v>3440.6</v>
      </c>
      <c r="W77" s="96">
        <f>Odessa!W77+MAX(145,'Dnepr, Bila Tserkva'!W$2*вспомогат!$J$7)</f>
        <v>3659.2</v>
      </c>
      <c r="X77" s="96">
        <f>Odessa!X77+MAX(145,'Dnepr, Bila Tserkva'!X$2*вспомогат!$J$7)</f>
        <v>3877.8</v>
      </c>
      <c r="Y77" s="96">
        <f>Odessa!Y77+MAX(145,'Dnepr, Bila Tserkva'!Y$2*вспомогат!$J$7)</f>
        <v>4096.3999999999996</v>
      </c>
      <c r="Z77" s="96">
        <f>Odessa!Z77+MAX(145,'Dnepr, Bila Tserkva'!Z$2*вспомогат!$J$7)</f>
        <v>4315</v>
      </c>
    </row>
    <row r="78" spans="2:26">
      <c r="B78" s="88" t="s">
        <v>108</v>
      </c>
      <c r="C78" s="88" t="s">
        <v>103</v>
      </c>
      <c r="D78" s="89" t="s">
        <v>9</v>
      </c>
      <c r="E78" s="94"/>
      <c r="F78" s="95"/>
      <c r="G78" s="96">
        <f>Odessa!G78+MAX(145,'Dnepr, Bila Tserkva'!G$2*вспомогат!$J$7)</f>
        <v>351.6</v>
      </c>
      <c r="H78" s="96">
        <f>Odessa!H78+MAX(145,'Dnepr, Bila Tserkva'!H$2*вспомогат!$J$7)</f>
        <v>515.20000000000005</v>
      </c>
      <c r="I78" s="96">
        <f>Odessa!I78+MAX(145,'Dnepr, Bila Tserkva'!I$2*вспомогат!$J$7)</f>
        <v>678.8</v>
      </c>
      <c r="J78" s="96">
        <f>Odessa!J78+MAX(145,'Dnepr, Bila Tserkva'!J$2*вспомогат!$J$7)</f>
        <v>842.4</v>
      </c>
      <c r="K78" s="96">
        <f>Odessa!K78+MAX(145,'Dnepr, Bila Tserkva'!K$2*вспомогат!$J$7)</f>
        <v>956</v>
      </c>
      <c r="L78" s="96">
        <f>Odessa!L78+MAX(145,'Dnepr, Bila Tserkva'!L$2*вспомогат!$J$7)</f>
        <v>1124.5999999999999</v>
      </c>
      <c r="M78" s="96">
        <f>Odessa!M78+MAX(145,'Dnepr, Bila Tserkva'!M$2*вспомогат!$J$7)</f>
        <v>1313.1999999999998</v>
      </c>
      <c r="N78" s="96">
        <f>Odessa!N78+MAX(145,'Dnepr, Bila Tserkva'!N$2*вспомогат!$J$7)</f>
        <v>1501.8</v>
      </c>
      <c r="O78" s="96">
        <f>Odessa!O78+MAX(145,'Dnepr, Bila Tserkva'!O$2*вспомогат!$J$7)</f>
        <v>1690.4</v>
      </c>
      <c r="P78" s="96">
        <f>Odessa!P78+MAX(145,'Dnepr, Bila Tserkva'!P$2*вспомогат!$J$7)</f>
        <v>1879</v>
      </c>
      <c r="Q78" s="96">
        <f>Odessa!Q78+MAX(145,'Dnepr, Bila Tserkva'!Q$2*вспомогат!$J$7)</f>
        <v>2017.6</v>
      </c>
      <c r="R78" s="96">
        <f>Odessa!R78+MAX(145,'Dnepr, Bila Tserkva'!R$2*вспомогат!$J$7)</f>
        <v>2206.1999999999998</v>
      </c>
      <c r="S78" s="96">
        <f>Odessa!S78+MAX(145,'Dnepr, Bila Tserkva'!S$2*вспомогат!$J$7)</f>
        <v>2394.8000000000002</v>
      </c>
      <c r="T78" s="96">
        <f>Odessa!T78+MAX(145,'Dnepr, Bila Tserkva'!T$2*вспомогат!$J$7)</f>
        <v>2583.3999999999996</v>
      </c>
      <c r="U78" s="96">
        <f>Odessa!U78+MAX(145,'Dnepr, Bila Tserkva'!U$2*вспомогат!$J$7)</f>
        <v>2772</v>
      </c>
      <c r="V78" s="96">
        <f>Odessa!V78+MAX(145,'Dnepr, Bila Tserkva'!V$2*вспомогат!$J$7)</f>
        <v>2960.6</v>
      </c>
      <c r="W78" s="96">
        <f>Odessa!W78+MAX(145,'Dnepr, Bila Tserkva'!W$2*вспомогат!$J$7)</f>
        <v>3149.2</v>
      </c>
      <c r="X78" s="96">
        <f>Odessa!X78+MAX(145,'Dnepr, Bila Tserkva'!X$2*вспомогат!$J$7)</f>
        <v>3337.8</v>
      </c>
      <c r="Y78" s="96">
        <f>Odessa!Y78+MAX(145,'Dnepr, Bila Tserkva'!Y$2*вспомогат!$J$7)</f>
        <v>3526.3999999999996</v>
      </c>
      <c r="Z78" s="96">
        <f>Odessa!Z78+MAX(145,'Dnepr, Bila Tserkva'!Z$2*вспомогат!$J$7)</f>
        <v>3715</v>
      </c>
    </row>
    <row r="79" spans="2:26">
      <c r="B79" s="88" t="s">
        <v>109</v>
      </c>
      <c r="C79" s="88" t="s">
        <v>110</v>
      </c>
      <c r="D79" s="89" t="s">
        <v>9</v>
      </c>
      <c r="E79" s="94"/>
      <c r="F79" s="95"/>
      <c r="G79" s="96">
        <f>Odessa!G79+MAX(145,'Dnepr, Bila Tserkva'!G$2*вспомогат!$J$7)</f>
        <v>328.6</v>
      </c>
      <c r="H79" s="96">
        <f>Odessa!H79+MAX(145,'Dnepr, Bila Tserkva'!H$2*вспомогат!$J$7)</f>
        <v>469.2</v>
      </c>
      <c r="I79" s="96">
        <f>Odessa!I79+MAX(145,'Dnepr, Bila Tserkva'!I$2*вспомогат!$J$7)</f>
        <v>609.79999999999995</v>
      </c>
      <c r="J79" s="96">
        <f>Odessa!J79+MAX(145,'Dnepr, Bila Tserkva'!J$2*вспомогат!$J$7)</f>
        <v>750.4</v>
      </c>
      <c r="K79" s="96">
        <f>Odessa!K79+MAX(145,'Dnepr, Bila Tserkva'!K$2*вспомогат!$J$7)</f>
        <v>841</v>
      </c>
      <c r="L79" s="96">
        <f>Odessa!L79+MAX(145,'Dnepr, Bila Tserkva'!L$2*вспомогат!$J$7)</f>
        <v>986.59999999999991</v>
      </c>
      <c r="M79" s="96">
        <f>Odessa!M79+MAX(145,'Dnepr, Bila Tserkva'!M$2*вспомогат!$J$7)</f>
        <v>1152.1999999999998</v>
      </c>
      <c r="N79" s="96">
        <f>Odessa!N79+MAX(145,'Dnepr, Bila Tserkva'!N$2*вспомогат!$J$7)</f>
        <v>1317.8</v>
      </c>
      <c r="O79" s="96">
        <f>Odessa!O79+MAX(145,'Dnepr, Bila Tserkva'!O$2*вспомогат!$J$7)</f>
        <v>1483.4</v>
      </c>
      <c r="P79" s="96">
        <f>Odessa!P79+MAX(145,'Dnepr, Bila Tserkva'!P$2*вспомогат!$J$7)</f>
        <v>1649</v>
      </c>
      <c r="Q79" s="96">
        <f>Odessa!Q79+MAX(145,'Dnepr, Bila Tserkva'!Q$2*вспомогат!$J$7)</f>
        <v>1764.6</v>
      </c>
      <c r="R79" s="96">
        <f>Odessa!R79+MAX(145,'Dnepr, Bila Tserkva'!R$2*вспомогат!$J$7)</f>
        <v>1930.1999999999998</v>
      </c>
      <c r="S79" s="96">
        <f>Odessa!S79+MAX(145,'Dnepr, Bila Tserkva'!S$2*вспомогат!$J$7)</f>
        <v>2095.8000000000002</v>
      </c>
      <c r="T79" s="96">
        <f>Odessa!T79+MAX(145,'Dnepr, Bila Tserkva'!T$2*вспомогат!$J$7)</f>
        <v>2261.3999999999996</v>
      </c>
      <c r="U79" s="96">
        <f>Odessa!U79+MAX(145,'Dnepr, Bila Tserkva'!U$2*вспомогат!$J$7)</f>
        <v>2427</v>
      </c>
      <c r="V79" s="96">
        <f>Odessa!V79+MAX(145,'Dnepr, Bila Tserkva'!V$2*вспомогат!$J$7)</f>
        <v>2592.6</v>
      </c>
      <c r="W79" s="96">
        <f>Odessa!W79+MAX(145,'Dnepr, Bila Tserkva'!W$2*вспомогат!$J$7)</f>
        <v>2758.2</v>
      </c>
      <c r="X79" s="96">
        <f>Odessa!X79+MAX(145,'Dnepr, Bila Tserkva'!X$2*вспомогат!$J$7)</f>
        <v>2923.8</v>
      </c>
      <c r="Y79" s="96">
        <f>Odessa!Y79+MAX(145,'Dnepr, Bila Tserkva'!Y$2*вспомогат!$J$7)</f>
        <v>3089.3999999999996</v>
      </c>
      <c r="Z79" s="96">
        <f>Odessa!Z79+MAX(145,'Dnepr, Bila Tserkva'!Z$2*вспомогат!$J$7)</f>
        <v>3255</v>
      </c>
    </row>
    <row r="80" spans="2:26">
      <c r="B80" s="88" t="s">
        <v>111</v>
      </c>
      <c r="C80" s="88" t="s">
        <v>110</v>
      </c>
      <c r="D80" s="89" t="s">
        <v>13</v>
      </c>
      <c r="E80" s="94"/>
      <c r="F80" s="95"/>
      <c r="G80" s="96">
        <f>Odessa!G80+MAX(145,'Dnepr, Bila Tserkva'!G$2*вспомогат!$J$7)</f>
        <v>282.5090909090909</v>
      </c>
      <c r="H80" s="96">
        <f>Odessa!H80+MAX(145,'Dnepr, Bila Tserkva'!H$2*вспомогат!$J$7)</f>
        <v>377.0181818181818</v>
      </c>
      <c r="I80" s="96">
        <f>Odessa!I80+MAX(145,'Dnepr, Bila Tserkva'!I$2*вспомогат!$J$7)</f>
        <v>471.5272727272727</v>
      </c>
      <c r="J80" s="96">
        <f>Odessa!J80+MAX(145,'Dnepr, Bila Tserkva'!J$2*вспомогат!$J$7)</f>
        <v>566.0363636363636</v>
      </c>
      <c r="K80" s="96">
        <f>Odessa!K80+MAX(145,'Dnepr, Bila Tserkva'!K$2*вспомогат!$J$7)</f>
        <v>610.5454545454545</v>
      </c>
      <c r="L80" s="96">
        <f>Odessa!L80+MAX(145,'Dnepr, Bila Tserkva'!L$2*вспомогат!$J$7)</f>
        <v>710.0545454545454</v>
      </c>
      <c r="M80" s="96">
        <f>Odessa!M80+MAX(145,'Dnepr, Bila Tserkva'!M$2*вспомогат!$J$7)</f>
        <v>829.56363636363631</v>
      </c>
      <c r="N80" s="96">
        <f>Odessa!N80+MAX(145,'Dnepr, Bila Tserkva'!N$2*вспомогат!$J$7)</f>
        <v>949.07272727272721</v>
      </c>
      <c r="O80" s="96">
        <f>Odessa!O80+MAX(145,'Dnepr, Bila Tserkva'!O$2*вспомогат!$J$7)</f>
        <v>1068.5818181818181</v>
      </c>
      <c r="P80" s="96">
        <f>Odessa!P80+MAX(145,'Dnepr, Bila Tserkva'!P$2*вспомогат!$J$7)</f>
        <v>1188.090909090909</v>
      </c>
      <c r="Q80" s="96">
        <f>Odessa!Q80+MAX(145,'Dnepr, Bila Tserkva'!Q$2*вспомогат!$J$7)</f>
        <v>1257.5999999999999</v>
      </c>
      <c r="R80" s="96">
        <f>Odessa!R80+MAX(145,'Dnepr, Bila Tserkva'!R$2*вспомогат!$J$7)</f>
        <v>1377.1090909090908</v>
      </c>
      <c r="S80" s="96">
        <f>Odessa!S80+MAX(145,'Dnepr, Bila Tserkva'!S$2*вспомогат!$J$7)</f>
        <v>1496.6181818181817</v>
      </c>
      <c r="T80" s="96">
        <f>Odessa!T80+MAX(145,'Dnepr, Bila Tserkva'!T$2*вспомогат!$J$7)</f>
        <v>1616.1272727272726</v>
      </c>
      <c r="U80" s="96">
        <f>Odessa!U80+MAX(145,'Dnepr, Bila Tserkva'!U$2*вспомогат!$J$7)</f>
        <v>1735.6363636363635</v>
      </c>
      <c r="V80" s="96">
        <f>Odessa!V80+MAX(145,'Dnepr, Bila Tserkva'!V$2*вспомогат!$J$7)</f>
        <v>1855.1454545454544</v>
      </c>
      <c r="W80" s="96">
        <f>Odessa!W80+MAX(145,'Dnepr, Bila Tserkva'!W$2*вспомогат!$J$7)</f>
        <v>1974.6545454545453</v>
      </c>
      <c r="X80" s="96">
        <f>Odessa!X80+MAX(145,'Dnepr, Bila Tserkva'!X$2*вспомогат!$J$7)</f>
        <v>2094.1636363636362</v>
      </c>
      <c r="Y80" s="96">
        <f>Odessa!Y80+MAX(145,'Dnepr, Bila Tserkva'!Y$2*вспомогат!$J$7)</f>
        <v>2213.6727272727271</v>
      </c>
      <c r="Z80" s="96">
        <f>Odessa!Z80+MAX(145,'Dnepr, Bila Tserkva'!Z$2*вспомогат!$J$7)</f>
        <v>2333.181818181818</v>
      </c>
    </row>
    <row r="81" spans="2:26">
      <c r="B81" s="88" t="s">
        <v>112</v>
      </c>
      <c r="C81" s="88" t="s">
        <v>110</v>
      </c>
      <c r="D81" s="89" t="s">
        <v>13</v>
      </c>
      <c r="E81" s="94"/>
      <c r="F81" s="95"/>
      <c r="G81" s="96">
        <f>Odessa!G81+MAX(145,'Dnepr, Bila Tserkva'!G$2*вспомогат!$J$7)</f>
        <v>282.5090909090909</v>
      </c>
      <c r="H81" s="96">
        <f>Odessa!H81+MAX(145,'Dnepr, Bila Tserkva'!H$2*вспомогат!$J$7)</f>
        <v>377.0181818181818</v>
      </c>
      <c r="I81" s="96">
        <f>Odessa!I81+MAX(145,'Dnepr, Bila Tserkva'!I$2*вспомогат!$J$7)</f>
        <v>471.5272727272727</v>
      </c>
      <c r="J81" s="96">
        <f>Odessa!J81+MAX(145,'Dnepr, Bila Tserkva'!J$2*вспомогат!$J$7)</f>
        <v>566.0363636363636</v>
      </c>
      <c r="K81" s="96">
        <f>Odessa!K81+MAX(145,'Dnepr, Bila Tserkva'!K$2*вспомогат!$J$7)</f>
        <v>610.5454545454545</v>
      </c>
      <c r="L81" s="96">
        <f>Odessa!L81+MAX(145,'Dnepr, Bila Tserkva'!L$2*вспомогат!$J$7)</f>
        <v>710.0545454545454</v>
      </c>
      <c r="M81" s="96">
        <f>Odessa!M81+MAX(145,'Dnepr, Bila Tserkva'!M$2*вспомогат!$J$7)</f>
        <v>829.56363636363631</v>
      </c>
      <c r="N81" s="96">
        <f>Odessa!N81+MAX(145,'Dnepr, Bila Tserkva'!N$2*вспомогат!$J$7)</f>
        <v>949.07272727272721</v>
      </c>
      <c r="O81" s="96">
        <f>Odessa!O81+MAX(145,'Dnepr, Bila Tserkva'!O$2*вспомогат!$J$7)</f>
        <v>1068.5818181818181</v>
      </c>
      <c r="P81" s="96">
        <f>Odessa!P81+MAX(145,'Dnepr, Bila Tserkva'!P$2*вспомогат!$J$7)</f>
        <v>1188.090909090909</v>
      </c>
      <c r="Q81" s="96">
        <f>Odessa!Q81+MAX(145,'Dnepr, Bila Tserkva'!Q$2*вспомогат!$J$7)</f>
        <v>1257.5999999999999</v>
      </c>
      <c r="R81" s="96">
        <f>Odessa!R81+MAX(145,'Dnepr, Bila Tserkva'!R$2*вспомогат!$J$7)</f>
        <v>1377.1090909090908</v>
      </c>
      <c r="S81" s="96">
        <f>Odessa!S81+MAX(145,'Dnepr, Bila Tserkva'!S$2*вспомогат!$J$7)</f>
        <v>1496.6181818181817</v>
      </c>
      <c r="T81" s="96">
        <f>Odessa!T81+MAX(145,'Dnepr, Bila Tserkva'!T$2*вспомогат!$J$7)</f>
        <v>1616.1272727272726</v>
      </c>
      <c r="U81" s="96">
        <f>Odessa!U81+MAX(145,'Dnepr, Bila Tserkva'!U$2*вспомогат!$J$7)</f>
        <v>1735.6363636363635</v>
      </c>
      <c r="V81" s="96">
        <f>Odessa!V81+MAX(145,'Dnepr, Bila Tserkva'!V$2*вспомогат!$J$7)</f>
        <v>1855.1454545454544</v>
      </c>
      <c r="W81" s="96">
        <f>Odessa!W81+MAX(145,'Dnepr, Bila Tserkva'!W$2*вспомогат!$J$7)</f>
        <v>1974.6545454545453</v>
      </c>
      <c r="X81" s="96">
        <f>Odessa!X81+MAX(145,'Dnepr, Bila Tserkva'!X$2*вспомогат!$J$7)</f>
        <v>2094.1636363636362</v>
      </c>
      <c r="Y81" s="96">
        <f>Odessa!Y81+MAX(145,'Dnepr, Bila Tserkva'!Y$2*вспомогат!$J$7)</f>
        <v>2213.6727272727271</v>
      </c>
      <c r="Z81" s="96">
        <f>Odessa!Z81+MAX(145,'Dnepr, Bila Tserkva'!Z$2*вспомогат!$J$7)</f>
        <v>2333.181818181818</v>
      </c>
    </row>
    <row r="82" spans="2:26">
      <c r="B82" s="88" t="s">
        <v>166</v>
      </c>
      <c r="C82" s="88" t="s">
        <v>60</v>
      </c>
      <c r="D82" s="89" t="s">
        <v>13</v>
      </c>
      <c r="E82" s="94"/>
      <c r="F82" s="95"/>
      <c r="G82" s="96">
        <f>Odessa!G82+MAX(145,'Dnepr, Bila Tserkva'!G$2*вспомогат!$J$7)</f>
        <v>287.5090909090909</v>
      </c>
      <c r="H82" s="96">
        <f>Odessa!H82+MAX(145,'Dnepr, Bila Tserkva'!H$2*вспомогат!$J$7)</f>
        <v>387.0181818181818</v>
      </c>
      <c r="I82" s="96">
        <f>Odessa!I82+MAX(145,'Dnepr, Bila Tserkva'!I$2*вспомогат!$J$7)</f>
        <v>486.5272727272727</v>
      </c>
      <c r="J82" s="96">
        <f>Odessa!J82+MAX(145,'Dnepr, Bila Tserkva'!J$2*вспомогат!$J$7)</f>
        <v>586.0363636363636</v>
      </c>
      <c r="K82" s="96">
        <f>Odessa!K82+MAX(145,'Dnepr, Bila Tserkva'!K$2*вспомогат!$J$7)</f>
        <v>635.5454545454545</v>
      </c>
      <c r="L82" s="96">
        <f>Odessa!L82+MAX(145,'Dnepr, Bila Tserkva'!L$2*вспомогат!$J$7)</f>
        <v>740.0545454545454</v>
      </c>
      <c r="M82" s="96">
        <f>Odessa!M82+MAX(145,'Dnepr, Bila Tserkva'!M$2*вспомогат!$J$7)</f>
        <v>864.56363636363631</v>
      </c>
      <c r="N82" s="96">
        <f>Odessa!N82+MAX(145,'Dnepr, Bila Tserkva'!N$2*вспомогат!$J$7)</f>
        <v>989.07272727272721</v>
      </c>
      <c r="O82" s="96">
        <f>Odessa!O82+MAX(145,'Dnepr, Bila Tserkva'!O$2*вспомогат!$J$7)</f>
        <v>1113.5818181818181</v>
      </c>
      <c r="P82" s="96">
        <f>Odessa!P82+MAX(145,'Dnepr, Bila Tserkva'!P$2*вспомогат!$J$7)</f>
        <v>1238.090909090909</v>
      </c>
      <c r="Q82" s="96">
        <f>Odessa!Q82+MAX(145,'Dnepr, Bila Tserkva'!Q$2*вспомогат!$J$7)</f>
        <v>1312.6</v>
      </c>
      <c r="R82" s="96">
        <f>Odessa!R82+MAX(145,'Dnepr, Bila Tserkva'!R$2*вспомогат!$J$7)</f>
        <v>1437.1090909090908</v>
      </c>
      <c r="S82" s="96">
        <f>Odessa!S82+MAX(145,'Dnepr, Bila Tserkva'!S$2*вспомогат!$J$7)</f>
        <v>1561.6181818181817</v>
      </c>
      <c r="T82" s="96">
        <f>Odessa!T82+MAX(145,'Dnepr, Bila Tserkva'!T$2*вспомогат!$J$7)</f>
        <v>1686.1272727272726</v>
      </c>
      <c r="U82" s="96">
        <f>Odessa!U82+MAX(145,'Dnepr, Bila Tserkva'!U$2*вспомогат!$J$7)</f>
        <v>1810.6363636363635</v>
      </c>
      <c r="V82" s="96">
        <f>Odessa!V82+MAX(145,'Dnepr, Bila Tserkva'!V$2*вспомогат!$J$7)</f>
        <v>1935.1454545454544</v>
      </c>
      <c r="W82" s="96">
        <f>Odessa!W82+MAX(145,'Dnepr, Bila Tserkva'!W$2*вспомогат!$J$7)</f>
        <v>2059.6545454545453</v>
      </c>
      <c r="X82" s="96">
        <f>Odessa!X82+MAX(145,'Dnepr, Bila Tserkva'!X$2*вспомогат!$J$7)</f>
        <v>2184.1636363636362</v>
      </c>
      <c r="Y82" s="96">
        <f>Odessa!Y82+MAX(145,'Dnepr, Bila Tserkva'!Y$2*вспомогат!$J$7)</f>
        <v>2308.6727272727271</v>
      </c>
      <c r="Z82" s="96">
        <f>Odessa!Z82+MAX(145,'Dnepr, Bila Tserkva'!Z$2*вспомогат!$J$7)</f>
        <v>2433.181818181818</v>
      </c>
    </row>
    <row r="83" spans="2:26">
      <c r="B83" s="88" t="s">
        <v>167</v>
      </c>
      <c r="C83" s="88" t="s">
        <v>60</v>
      </c>
      <c r="D83" s="89" t="s">
        <v>13</v>
      </c>
      <c r="E83" s="94"/>
      <c r="F83" s="95"/>
      <c r="G83" s="96">
        <f>Odessa!G83+MAX(145,'Dnepr, Bila Tserkva'!G$2*вспомогат!$J$7)</f>
        <v>287.5090909090909</v>
      </c>
      <c r="H83" s="96">
        <f>Odessa!H83+MAX(145,'Dnepr, Bila Tserkva'!H$2*вспомогат!$J$7)</f>
        <v>387.0181818181818</v>
      </c>
      <c r="I83" s="96">
        <f>Odessa!I83+MAX(145,'Dnepr, Bila Tserkva'!I$2*вспомогат!$J$7)</f>
        <v>486.5272727272727</v>
      </c>
      <c r="J83" s="96">
        <f>Odessa!J83+MAX(145,'Dnepr, Bila Tserkva'!J$2*вспомогат!$J$7)</f>
        <v>586.0363636363636</v>
      </c>
      <c r="K83" s="96">
        <f>Odessa!K83+MAX(145,'Dnepr, Bila Tserkva'!K$2*вспомогат!$J$7)</f>
        <v>635.5454545454545</v>
      </c>
      <c r="L83" s="96">
        <f>Odessa!L83+MAX(145,'Dnepr, Bila Tserkva'!L$2*вспомогат!$J$7)</f>
        <v>740.0545454545454</v>
      </c>
      <c r="M83" s="96">
        <f>Odessa!M83+MAX(145,'Dnepr, Bila Tserkva'!M$2*вспомогат!$J$7)</f>
        <v>864.56363636363631</v>
      </c>
      <c r="N83" s="96">
        <f>Odessa!N83+MAX(145,'Dnepr, Bila Tserkva'!N$2*вспомогат!$J$7)</f>
        <v>989.07272727272721</v>
      </c>
      <c r="O83" s="96">
        <f>Odessa!O83+MAX(145,'Dnepr, Bila Tserkva'!O$2*вспомогат!$J$7)</f>
        <v>1113.5818181818181</v>
      </c>
      <c r="P83" s="96">
        <f>Odessa!P83+MAX(145,'Dnepr, Bila Tserkva'!P$2*вспомогат!$J$7)</f>
        <v>1238.090909090909</v>
      </c>
      <c r="Q83" s="96">
        <f>Odessa!Q83+MAX(145,'Dnepr, Bila Tserkva'!Q$2*вспомогат!$J$7)</f>
        <v>1312.6</v>
      </c>
      <c r="R83" s="96">
        <f>Odessa!R83+MAX(145,'Dnepr, Bila Tserkva'!R$2*вспомогат!$J$7)</f>
        <v>1437.1090909090908</v>
      </c>
      <c r="S83" s="96">
        <f>Odessa!S83+MAX(145,'Dnepr, Bila Tserkva'!S$2*вспомогат!$J$7)</f>
        <v>1561.6181818181817</v>
      </c>
      <c r="T83" s="96">
        <f>Odessa!T83+MAX(145,'Dnepr, Bila Tserkva'!T$2*вспомогат!$J$7)</f>
        <v>1686.1272727272726</v>
      </c>
      <c r="U83" s="96">
        <f>Odessa!U83+MAX(145,'Dnepr, Bila Tserkva'!U$2*вспомогат!$J$7)</f>
        <v>1810.6363636363635</v>
      </c>
      <c r="V83" s="96">
        <f>Odessa!V83+MAX(145,'Dnepr, Bila Tserkva'!V$2*вспомогат!$J$7)</f>
        <v>1935.1454545454544</v>
      </c>
      <c r="W83" s="96">
        <f>Odessa!W83+MAX(145,'Dnepr, Bila Tserkva'!W$2*вспомогат!$J$7)</f>
        <v>2059.6545454545453</v>
      </c>
      <c r="X83" s="96">
        <f>Odessa!X83+MAX(145,'Dnepr, Bila Tserkva'!X$2*вспомогат!$J$7)</f>
        <v>2184.1636363636362</v>
      </c>
      <c r="Y83" s="96">
        <f>Odessa!Y83+MAX(145,'Dnepr, Bila Tserkva'!Y$2*вспомогат!$J$7)</f>
        <v>2308.6727272727271</v>
      </c>
      <c r="Z83" s="96">
        <f>Odessa!Z83+MAX(145,'Dnepr, Bila Tserkva'!Z$2*вспомогат!$J$7)</f>
        <v>2433.181818181818</v>
      </c>
    </row>
    <row r="84" spans="2:26">
      <c r="B84" s="88" t="s">
        <v>164</v>
      </c>
      <c r="C84" s="88" t="s">
        <v>24</v>
      </c>
      <c r="D84" s="89" t="s">
        <v>13</v>
      </c>
      <c r="E84" s="94"/>
      <c r="F84" s="95"/>
      <c r="G84" s="96">
        <f>Odessa!G84+MAX(145,'Dnepr, Bila Tserkva'!G$2*вспомогат!$J$7)</f>
        <v>302.5090909090909</v>
      </c>
      <c r="H84" s="96">
        <f>Odessa!H84+MAX(145,'Dnepr, Bila Tserkva'!H$2*вспомогат!$J$7)</f>
        <v>417.0181818181818</v>
      </c>
      <c r="I84" s="96">
        <f>Odessa!I84+MAX(145,'Dnepr, Bila Tserkva'!I$2*вспомогат!$J$7)</f>
        <v>531.5272727272727</v>
      </c>
      <c r="J84" s="96">
        <f>Odessa!J84+MAX(145,'Dnepr, Bila Tserkva'!J$2*вспомогат!$J$7)</f>
        <v>646.0363636363636</v>
      </c>
      <c r="K84" s="96">
        <f>Odessa!K84+MAX(145,'Dnepr, Bila Tserkva'!K$2*вспомогат!$J$7)</f>
        <v>710.5454545454545</v>
      </c>
      <c r="L84" s="96">
        <f>Odessa!L84+MAX(145,'Dnepr, Bila Tserkva'!L$2*вспомогат!$J$7)</f>
        <v>830.0545454545454</v>
      </c>
      <c r="M84" s="96">
        <f>Odessa!M84+MAX(145,'Dnepr, Bila Tserkva'!M$2*вспомогат!$J$7)</f>
        <v>969.56363636363631</v>
      </c>
      <c r="N84" s="96">
        <f>Odessa!N84+MAX(145,'Dnepr, Bila Tserkva'!N$2*вспомогат!$J$7)</f>
        <v>1109.0727272727272</v>
      </c>
      <c r="O84" s="96">
        <f>Odessa!O84+MAX(145,'Dnepr, Bila Tserkva'!O$2*вспомогат!$J$7)</f>
        <v>1248.5818181818181</v>
      </c>
      <c r="P84" s="96">
        <f>Odessa!P84+MAX(145,'Dnepr, Bila Tserkva'!P$2*вспомогат!$J$7)</f>
        <v>1388.090909090909</v>
      </c>
      <c r="Q84" s="96">
        <f>Odessa!Q84+MAX(145,'Dnepr, Bila Tserkva'!Q$2*вспомогат!$J$7)</f>
        <v>1477.6</v>
      </c>
      <c r="R84" s="96">
        <f>Odessa!R84+MAX(145,'Dnepr, Bila Tserkva'!R$2*вспомогат!$J$7)</f>
        <v>1617.1090909090908</v>
      </c>
      <c r="S84" s="96">
        <f>Odessa!S84+MAX(145,'Dnepr, Bila Tserkva'!S$2*вспомогат!$J$7)</f>
        <v>1756.6181818181817</v>
      </c>
      <c r="T84" s="96">
        <f>Odessa!T84+MAX(145,'Dnepr, Bila Tserkva'!T$2*вспомогат!$J$7)</f>
        <v>1896.1272727272726</v>
      </c>
      <c r="U84" s="96">
        <f>Odessa!U84+MAX(145,'Dnepr, Bila Tserkva'!U$2*вспомогат!$J$7)</f>
        <v>2035.6363636363635</v>
      </c>
      <c r="V84" s="96">
        <f>Odessa!V84+MAX(145,'Dnepr, Bila Tserkva'!V$2*вспомогат!$J$7)</f>
        <v>2175.1454545454544</v>
      </c>
      <c r="W84" s="96">
        <f>Odessa!W84+MAX(145,'Dnepr, Bila Tserkva'!W$2*вспомогат!$J$7)</f>
        <v>2314.6545454545453</v>
      </c>
      <c r="X84" s="96">
        <f>Odessa!X84+MAX(145,'Dnepr, Bila Tserkva'!X$2*вспомогат!$J$7)</f>
        <v>2454.1636363636362</v>
      </c>
      <c r="Y84" s="96">
        <f>Odessa!Y84+MAX(145,'Dnepr, Bila Tserkva'!Y$2*вспомогат!$J$7)</f>
        <v>2593.6727272727271</v>
      </c>
      <c r="Z84" s="96">
        <f>Odessa!Z84+MAX(145,'Dnepr, Bila Tserkva'!Z$2*вспомогат!$J$7)</f>
        <v>2733.181818181818</v>
      </c>
    </row>
    <row r="85" spans="2:26">
      <c r="B85" s="88" t="s">
        <v>168</v>
      </c>
      <c r="C85" s="88" t="s">
        <v>20</v>
      </c>
      <c r="D85" s="89" t="s">
        <v>13</v>
      </c>
      <c r="E85" s="94"/>
      <c r="F85" s="95"/>
      <c r="G85" s="96">
        <f>Odessa!G85+MAX(145,'Dnepr, Bila Tserkva'!G$2*вспомогат!$J$7)</f>
        <v>302.5090909090909</v>
      </c>
      <c r="H85" s="96">
        <f>Odessa!H85+MAX(145,'Dnepr, Bila Tserkva'!H$2*вспомогат!$J$7)</f>
        <v>417.0181818181818</v>
      </c>
      <c r="I85" s="96">
        <f>Odessa!I85+MAX(145,'Dnepr, Bila Tserkva'!I$2*вспомогат!$J$7)</f>
        <v>531.5272727272727</v>
      </c>
      <c r="J85" s="96">
        <f>Odessa!J85+MAX(145,'Dnepr, Bila Tserkva'!J$2*вспомогат!$J$7)</f>
        <v>646.0363636363636</v>
      </c>
      <c r="K85" s="96">
        <f>Odessa!K85+MAX(145,'Dnepr, Bila Tserkva'!K$2*вспомогат!$J$7)</f>
        <v>710.5454545454545</v>
      </c>
      <c r="L85" s="96">
        <f>Odessa!L85+MAX(145,'Dnepr, Bila Tserkva'!L$2*вспомогат!$J$7)</f>
        <v>830.0545454545454</v>
      </c>
      <c r="M85" s="96">
        <f>Odessa!M85+MAX(145,'Dnepr, Bila Tserkva'!M$2*вспомогат!$J$7)</f>
        <v>969.56363636363631</v>
      </c>
      <c r="N85" s="96">
        <f>Odessa!N85+MAX(145,'Dnepr, Bila Tserkva'!N$2*вспомогат!$J$7)</f>
        <v>1109.0727272727272</v>
      </c>
      <c r="O85" s="96">
        <f>Odessa!O85+MAX(145,'Dnepr, Bila Tserkva'!O$2*вспомогат!$J$7)</f>
        <v>1248.5818181818181</v>
      </c>
      <c r="P85" s="96">
        <f>Odessa!P85+MAX(145,'Dnepr, Bila Tserkva'!P$2*вспомогат!$J$7)</f>
        <v>1388.090909090909</v>
      </c>
      <c r="Q85" s="96">
        <f>Odessa!Q85+MAX(145,'Dnepr, Bila Tserkva'!Q$2*вспомогат!$J$7)</f>
        <v>1477.6</v>
      </c>
      <c r="R85" s="96">
        <f>Odessa!R85+MAX(145,'Dnepr, Bila Tserkva'!R$2*вспомогат!$J$7)</f>
        <v>1617.1090909090908</v>
      </c>
      <c r="S85" s="96">
        <f>Odessa!S85+MAX(145,'Dnepr, Bila Tserkva'!S$2*вспомогат!$J$7)</f>
        <v>1756.6181818181817</v>
      </c>
      <c r="T85" s="96">
        <f>Odessa!T85+MAX(145,'Dnepr, Bila Tserkva'!T$2*вспомогат!$J$7)</f>
        <v>1896.1272727272726</v>
      </c>
      <c r="U85" s="96">
        <f>Odessa!U85+MAX(145,'Dnepr, Bila Tserkva'!U$2*вспомогат!$J$7)</f>
        <v>2035.6363636363635</v>
      </c>
      <c r="V85" s="96">
        <f>Odessa!V85+MAX(145,'Dnepr, Bila Tserkva'!V$2*вспомогат!$J$7)</f>
        <v>2175.1454545454544</v>
      </c>
      <c r="W85" s="96">
        <f>Odessa!W85+MAX(145,'Dnepr, Bila Tserkva'!W$2*вспомогат!$J$7)</f>
        <v>2314.6545454545453</v>
      </c>
      <c r="X85" s="96">
        <f>Odessa!X85+MAX(145,'Dnepr, Bila Tserkva'!X$2*вспомогат!$J$7)</f>
        <v>2454.1636363636362</v>
      </c>
      <c r="Y85" s="96">
        <f>Odessa!Y85+MAX(145,'Dnepr, Bila Tserkva'!Y$2*вспомогат!$J$7)</f>
        <v>2593.6727272727271</v>
      </c>
      <c r="Z85" s="96">
        <f>Odessa!Z85+MAX(145,'Dnepr, Bila Tserkva'!Z$2*вспомогат!$J$7)</f>
        <v>2733.181818181818</v>
      </c>
    </row>
    <row r="86" spans="2:26">
      <c r="B86" s="88" t="s">
        <v>165</v>
      </c>
      <c r="C86" s="88" t="s">
        <v>24</v>
      </c>
      <c r="D86" s="89" t="s">
        <v>13</v>
      </c>
      <c r="E86" s="94"/>
      <c r="F86" s="95"/>
      <c r="G86" s="96">
        <f>Odessa!G86+MAX(145,'Dnepr, Bila Tserkva'!G$2*вспомогат!$J$7)</f>
        <v>283.5090909090909</v>
      </c>
      <c r="H86" s="96">
        <f>Odessa!H86+MAX(145,'Dnepr, Bila Tserkva'!H$2*вспомогат!$J$7)</f>
        <v>379.0181818181818</v>
      </c>
      <c r="I86" s="96">
        <f>Odessa!I86+MAX(145,'Dnepr, Bila Tserkva'!I$2*вспомогат!$J$7)</f>
        <v>474.5272727272727</v>
      </c>
      <c r="J86" s="96">
        <f>Odessa!J86+MAX(145,'Dnepr, Bila Tserkva'!J$2*вспомогат!$J$7)</f>
        <v>570.0363636363636</v>
      </c>
      <c r="K86" s="96">
        <f>Odessa!K86+MAX(145,'Dnepr, Bila Tserkva'!K$2*вспомогат!$J$7)</f>
        <v>615.5454545454545</v>
      </c>
      <c r="L86" s="96">
        <f>Odessa!L86+MAX(145,'Dnepr, Bila Tserkva'!L$2*вспомогат!$J$7)</f>
        <v>716.0545454545454</v>
      </c>
      <c r="M86" s="96">
        <f>Odessa!M86+MAX(145,'Dnepr, Bila Tserkva'!M$2*вспомогат!$J$7)</f>
        <v>836.56363636363631</v>
      </c>
      <c r="N86" s="96">
        <f>Odessa!N86+MAX(145,'Dnepr, Bila Tserkva'!N$2*вспомогат!$J$7)</f>
        <v>957.07272727272721</v>
      </c>
      <c r="O86" s="96">
        <f>Odessa!O86+MAX(145,'Dnepr, Bila Tserkva'!O$2*вспомогат!$J$7)</f>
        <v>1077.5818181818181</v>
      </c>
      <c r="P86" s="96">
        <f>Odessa!P86+MAX(145,'Dnepr, Bila Tserkva'!P$2*вспомогат!$J$7)</f>
        <v>1198.090909090909</v>
      </c>
      <c r="Q86" s="96">
        <f>Odessa!Q86+MAX(145,'Dnepr, Bila Tserkva'!Q$2*вспомогат!$J$7)</f>
        <v>1268.5999999999999</v>
      </c>
      <c r="R86" s="96">
        <f>Odessa!R86+MAX(145,'Dnepr, Bila Tserkva'!R$2*вспомогат!$J$7)</f>
        <v>1389.1090909090908</v>
      </c>
      <c r="S86" s="96">
        <f>Odessa!S86+MAX(145,'Dnepr, Bila Tserkva'!S$2*вспомогат!$J$7)</f>
        <v>1509.6181818181817</v>
      </c>
      <c r="T86" s="96">
        <f>Odessa!T86+MAX(145,'Dnepr, Bila Tserkva'!T$2*вспомогат!$J$7)</f>
        <v>1630.1272727272726</v>
      </c>
      <c r="U86" s="96">
        <f>Odessa!U86+MAX(145,'Dnepr, Bila Tserkva'!U$2*вспомогат!$J$7)</f>
        <v>1750.6363636363635</v>
      </c>
      <c r="V86" s="96">
        <f>Odessa!V86+MAX(145,'Dnepr, Bila Tserkva'!V$2*вспомогат!$J$7)</f>
        <v>1871.1454545454544</v>
      </c>
      <c r="W86" s="96">
        <f>Odessa!W86+MAX(145,'Dnepr, Bila Tserkva'!W$2*вспомогат!$J$7)</f>
        <v>1991.6545454545453</v>
      </c>
      <c r="X86" s="96">
        <f>Odessa!X86+MAX(145,'Dnepr, Bila Tserkva'!X$2*вспомогат!$J$7)</f>
        <v>2112.1636363636362</v>
      </c>
      <c r="Y86" s="96">
        <f>Odessa!Y86+MAX(145,'Dnepr, Bila Tserkva'!Y$2*вспомогат!$J$7)</f>
        <v>2232.6727272727271</v>
      </c>
      <c r="Z86" s="96">
        <f>Odessa!Z86+MAX(145,'Dnepr, Bila Tserkva'!Z$2*вспомогат!$J$7)</f>
        <v>2353.181818181818</v>
      </c>
    </row>
    <row r="87" spans="2:26">
      <c r="B87" s="88" t="s">
        <v>181</v>
      </c>
      <c r="C87" s="88" t="s">
        <v>103</v>
      </c>
      <c r="D87" s="89" t="s">
        <v>9</v>
      </c>
      <c r="E87" s="94"/>
      <c r="F87" s="95"/>
      <c r="G87" s="96">
        <f>Odessa!G87+MAX(145,'Dnepr, Bila Tserkva'!G$2*вспомогат!$J$7)</f>
        <v>378.6</v>
      </c>
      <c r="H87" s="96">
        <f>Odessa!H87+MAX(145,'Dnepr, Bila Tserkva'!H$2*вспомогат!$J$7)</f>
        <v>569.20000000000005</v>
      </c>
      <c r="I87" s="96">
        <f>Odessa!I87+MAX(145,'Dnepr, Bila Tserkva'!I$2*вспомогат!$J$7)</f>
        <v>759.8</v>
      </c>
      <c r="J87" s="96">
        <f>Odessa!J87+MAX(145,'Dnepr, Bila Tserkva'!J$2*вспомогат!$J$7)</f>
        <v>950.4</v>
      </c>
      <c r="K87" s="96">
        <f>Odessa!K87+MAX(145,'Dnepr, Bila Tserkva'!K$2*вспомогат!$J$7)</f>
        <v>1091</v>
      </c>
      <c r="L87" s="96">
        <f>Odessa!L87+MAX(145,'Dnepr, Bila Tserkva'!L$2*вспомогат!$J$7)</f>
        <v>1286.5999999999999</v>
      </c>
      <c r="M87" s="96">
        <f>Odessa!M87+MAX(145,'Dnepr, Bila Tserkva'!M$2*вспомогат!$J$7)</f>
        <v>1502.1999999999998</v>
      </c>
      <c r="N87" s="96">
        <f>Odessa!N87+MAX(145,'Dnepr, Bila Tserkva'!N$2*вспомогат!$J$7)</f>
        <v>1717.8</v>
      </c>
      <c r="O87" s="96">
        <f>Odessa!O87+MAX(145,'Dnepr, Bila Tserkva'!O$2*вспомогат!$J$7)</f>
        <v>1933.4</v>
      </c>
      <c r="P87" s="96">
        <f>Odessa!P87+MAX(145,'Dnepr, Bila Tserkva'!P$2*вспомогат!$J$7)</f>
        <v>2149</v>
      </c>
      <c r="Q87" s="96">
        <f>Odessa!Q87+MAX(145,'Dnepr, Bila Tserkva'!Q$2*вспомогат!$J$7)</f>
        <v>2314.6</v>
      </c>
      <c r="R87" s="96">
        <f>Odessa!R87+MAX(145,'Dnepr, Bila Tserkva'!R$2*вспомогат!$J$7)</f>
        <v>2530.1999999999998</v>
      </c>
      <c r="S87" s="96">
        <f>Odessa!S87+MAX(145,'Dnepr, Bila Tserkva'!S$2*вспомогат!$J$7)</f>
        <v>2745.8</v>
      </c>
      <c r="T87" s="96">
        <f>Odessa!T87+MAX(145,'Dnepr, Bila Tserkva'!T$2*вспомогат!$J$7)</f>
        <v>2961.3999999999996</v>
      </c>
      <c r="U87" s="96">
        <f>Odessa!U87+MAX(145,'Dnepr, Bila Tserkva'!U$2*вспомогат!$J$7)</f>
        <v>3177</v>
      </c>
      <c r="V87" s="96">
        <f>Odessa!V87+MAX(145,'Dnepr, Bila Tserkva'!V$2*вспомогат!$J$7)</f>
        <v>3392.6</v>
      </c>
      <c r="W87" s="96">
        <f>Odessa!W87+MAX(145,'Dnepr, Bila Tserkva'!W$2*вспомогат!$J$7)</f>
        <v>3608.2</v>
      </c>
      <c r="X87" s="96">
        <f>Odessa!X87+MAX(145,'Dnepr, Bila Tserkva'!X$2*вспомогат!$J$7)</f>
        <v>3823.8</v>
      </c>
      <c r="Y87" s="96">
        <f>Odessa!Y87+MAX(145,'Dnepr, Bila Tserkva'!Y$2*вспомогат!$J$7)</f>
        <v>4039.3999999999996</v>
      </c>
      <c r="Z87" s="96">
        <f>Odessa!Z87+MAX(145,'Dnepr, Bila Tserkva'!Z$2*вспомогат!$J$7)</f>
        <v>4255</v>
      </c>
    </row>
    <row r="88" spans="2:26">
      <c r="B88" s="2" t="s">
        <v>227</v>
      </c>
      <c r="C88" s="12" t="s">
        <v>216</v>
      </c>
      <c r="D88" s="15" t="s">
        <v>9</v>
      </c>
      <c r="E88" s="94"/>
      <c r="F88" s="95"/>
      <c r="G88" s="96">
        <f>Odessa!G88+MAX(145,'Dnepr, Bila Tserkva'!G$2*вспомогат!$J$7)</f>
        <v>371.6</v>
      </c>
      <c r="H88" s="96">
        <f>Odessa!H88+MAX(145,'Dnepr, Bila Tserkva'!H$2*вспомогат!$J$7)</f>
        <v>555.20000000000005</v>
      </c>
      <c r="I88" s="96">
        <f>Odessa!I88+MAX(145,'Dnepr, Bila Tserkva'!I$2*вспомогат!$J$7)</f>
        <v>738.8</v>
      </c>
      <c r="J88" s="96">
        <f>Odessa!J88+MAX(145,'Dnepr, Bila Tserkva'!J$2*вспомогат!$J$7)</f>
        <v>922.4</v>
      </c>
      <c r="K88" s="96">
        <f>Odessa!K88+MAX(145,'Dnepr, Bila Tserkva'!K$2*вспомогат!$J$7)</f>
        <v>1056</v>
      </c>
      <c r="L88" s="96">
        <f>Odessa!L88+MAX(145,'Dnepr, Bila Tserkva'!L$2*вспомогат!$J$7)</f>
        <v>1244.5999999999999</v>
      </c>
      <c r="M88" s="96">
        <f>Odessa!M88+MAX(145,'Dnepr, Bila Tserkva'!M$2*вспомогат!$J$7)</f>
        <v>1453.1999999999998</v>
      </c>
      <c r="N88" s="96">
        <f>Odessa!N88+MAX(145,'Dnepr, Bila Tserkva'!N$2*вспомогат!$J$7)</f>
        <v>1661.8</v>
      </c>
      <c r="O88" s="96">
        <f>Odessa!O88+MAX(145,'Dnepr, Bila Tserkva'!O$2*вспомогат!$J$7)</f>
        <v>1870.4</v>
      </c>
      <c r="P88" s="96">
        <f>Odessa!P88+MAX(145,'Dnepr, Bila Tserkva'!P$2*вспомогат!$J$7)</f>
        <v>2079</v>
      </c>
      <c r="Q88" s="96">
        <f>Odessa!Q88+MAX(145,'Dnepr, Bila Tserkva'!Q$2*вспомогат!$J$7)</f>
        <v>2237.6</v>
      </c>
      <c r="R88" s="96">
        <f>Odessa!R88+MAX(145,'Dnepr, Bila Tserkva'!R$2*вспомогат!$J$7)</f>
        <v>2446.1999999999998</v>
      </c>
      <c r="S88" s="96">
        <f>Odessa!S88+MAX(145,'Dnepr, Bila Tserkva'!S$2*вспомогат!$J$7)</f>
        <v>2654.8</v>
      </c>
      <c r="T88" s="96">
        <f>Odessa!T88+MAX(145,'Dnepr, Bila Tserkva'!T$2*вспомогат!$J$7)</f>
        <v>2863.3999999999996</v>
      </c>
      <c r="U88" s="96">
        <f>Odessa!U88+MAX(145,'Dnepr, Bila Tserkva'!U$2*вспомогат!$J$7)</f>
        <v>3072</v>
      </c>
      <c r="V88" s="96">
        <f>Odessa!V88+MAX(145,'Dnepr, Bila Tserkva'!V$2*вспомогат!$J$7)</f>
        <v>3280.6</v>
      </c>
      <c r="W88" s="96">
        <f>Odessa!W88+MAX(145,'Dnepr, Bila Tserkva'!W$2*вспомогат!$J$7)</f>
        <v>3489.2</v>
      </c>
      <c r="X88" s="96">
        <f>Odessa!X88+MAX(145,'Dnepr, Bila Tserkva'!X$2*вспомогат!$J$7)</f>
        <v>3697.8</v>
      </c>
      <c r="Y88" s="96">
        <f>Odessa!Y88+MAX(145,'Dnepr, Bila Tserkva'!Y$2*вспомогат!$J$7)</f>
        <v>3906.3999999999996</v>
      </c>
      <c r="Z88" s="96">
        <f>Odessa!Z88+MAX(145,'Dnepr, Bila Tserkva'!Z$2*вспомогат!$J$7)</f>
        <v>4115</v>
      </c>
    </row>
    <row r="89" spans="2:26">
      <c r="B89" s="12" t="s">
        <v>228</v>
      </c>
      <c r="C89" s="12" t="s">
        <v>229</v>
      </c>
      <c r="D89" s="15" t="s">
        <v>9</v>
      </c>
      <c r="E89" s="94"/>
      <c r="F89" s="95"/>
      <c r="G89" s="96">
        <f>Odessa!G89+MAX(145,'Dnepr, Bila Tserkva'!G$2*вспомогат!$J$7)</f>
        <v>368.6</v>
      </c>
      <c r="H89" s="96">
        <f>Odessa!H89+MAX(145,'Dnepr, Bila Tserkva'!H$2*вспомогат!$J$7)</f>
        <v>549.20000000000005</v>
      </c>
      <c r="I89" s="96">
        <f>Odessa!I89+MAX(145,'Dnepr, Bila Tserkva'!I$2*вспомогат!$J$7)</f>
        <v>729.8</v>
      </c>
      <c r="J89" s="96">
        <f>Odessa!J89+MAX(145,'Dnepr, Bila Tserkva'!J$2*вспомогат!$J$7)</f>
        <v>910.4</v>
      </c>
      <c r="K89" s="96">
        <f>Odessa!K89+MAX(145,'Dnepr, Bila Tserkva'!K$2*вспомогат!$J$7)</f>
        <v>1041</v>
      </c>
      <c r="L89" s="96">
        <f>Odessa!L89+MAX(145,'Dnepr, Bila Tserkva'!L$2*вспомогат!$J$7)</f>
        <v>1226.5999999999999</v>
      </c>
      <c r="M89" s="96">
        <f>Odessa!M89+MAX(145,'Dnepr, Bila Tserkva'!M$2*вспомогат!$J$7)</f>
        <v>1432.1999999999998</v>
      </c>
      <c r="N89" s="96">
        <f>Odessa!N89+MAX(145,'Dnepr, Bila Tserkva'!N$2*вспомогат!$J$7)</f>
        <v>1637.8</v>
      </c>
      <c r="O89" s="96">
        <f>Odessa!O89+MAX(145,'Dnepr, Bila Tserkva'!O$2*вспомогат!$J$7)</f>
        <v>1843.4</v>
      </c>
      <c r="P89" s="96">
        <f>Odessa!P89+MAX(145,'Dnepr, Bila Tserkva'!P$2*вспомогат!$J$7)</f>
        <v>2049</v>
      </c>
      <c r="Q89" s="96">
        <f>Odessa!Q89+MAX(145,'Dnepr, Bila Tserkva'!Q$2*вспомогат!$J$7)</f>
        <v>2204.6</v>
      </c>
      <c r="R89" s="96">
        <f>Odessa!R89+MAX(145,'Dnepr, Bila Tserkva'!R$2*вспомогат!$J$7)</f>
        <v>2410.1999999999998</v>
      </c>
      <c r="S89" s="96">
        <f>Odessa!S89+MAX(145,'Dnepr, Bila Tserkva'!S$2*вспомогат!$J$7)</f>
        <v>2615.8000000000002</v>
      </c>
      <c r="T89" s="96">
        <f>Odessa!T89+MAX(145,'Dnepr, Bila Tserkva'!T$2*вспомогат!$J$7)</f>
        <v>2821.3999999999996</v>
      </c>
      <c r="U89" s="96">
        <f>Odessa!U89+MAX(145,'Dnepr, Bila Tserkva'!U$2*вспомогат!$J$7)</f>
        <v>3027</v>
      </c>
      <c r="V89" s="96">
        <f>Odessa!V89+MAX(145,'Dnepr, Bila Tserkva'!V$2*вспомогат!$J$7)</f>
        <v>3232.6</v>
      </c>
      <c r="W89" s="96">
        <f>Odessa!W89+MAX(145,'Dnepr, Bila Tserkva'!W$2*вспомогат!$J$7)</f>
        <v>3438.2</v>
      </c>
      <c r="X89" s="96">
        <f>Odessa!X89+MAX(145,'Dnepr, Bila Tserkva'!X$2*вспомогат!$J$7)</f>
        <v>3643.8</v>
      </c>
      <c r="Y89" s="96">
        <f>Odessa!Y89+MAX(145,'Dnepr, Bila Tserkva'!Y$2*вспомогат!$J$7)</f>
        <v>3849.3999999999996</v>
      </c>
      <c r="Z89" s="96">
        <f>Odessa!Z89+MAX(145,'Dnepr, Bila Tserkva'!Z$2*вспомогат!$J$7)</f>
        <v>4055</v>
      </c>
    </row>
    <row r="90" spans="2:26" ht="14.25" customHeight="1">
      <c r="B90" s="88" t="s">
        <v>36</v>
      </c>
      <c r="C90" s="88" t="s">
        <v>37</v>
      </c>
      <c r="D90" s="89" t="s">
        <v>230</v>
      </c>
      <c r="E90" s="2"/>
      <c r="F90" s="2"/>
      <c r="G90" s="96" t="e">
        <f>Odessa!G90+MAX(145,'Dnepr, Bila Tserkva'!G$2*вспомогат!$J$7)</f>
        <v>#VALUE!</v>
      </c>
      <c r="H90" s="96" t="e">
        <f>Odessa!H90+MAX(145,'Dnepr, Bila Tserkva'!H$2*вспомогат!$J$7)</f>
        <v>#VALUE!</v>
      </c>
      <c r="I90" s="96" t="e">
        <f>Odessa!I90+MAX(145,'Dnepr, Bila Tserkva'!I$2*вспомогат!$J$7)</f>
        <v>#VALUE!</v>
      </c>
      <c r="J90" s="96" t="e">
        <f>Odessa!J90+MAX(145,'Dnepr, Bila Tserkva'!J$2*вспомогат!$J$7)</f>
        <v>#VALUE!</v>
      </c>
      <c r="K90" s="96" t="e">
        <f>Odessa!K90+MAX(145,'Dnepr, Bila Tserkva'!K$2*вспомогат!$J$7)</f>
        <v>#VALUE!</v>
      </c>
      <c r="L90" s="96" t="e">
        <f>Odessa!L90+MAX(145,'Dnepr, Bila Tserkva'!L$2*вспомогат!$J$7)</f>
        <v>#VALUE!</v>
      </c>
      <c r="M90" s="96" t="e">
        <f>Odessa!M90+MAX(145,'Dnepr, Bila Tserkva'!M$2*вспомогат!$J$7)</f>
        <v>#VALUE!</v>
      </c>
      <c r="N90" s="96" t="e">
        <f>Odessa!N90+MAX(145,'Dnepr, Bila Tserkva'!N$2*вспомогат!$J$7)</f>
        <v>#VALUE!</v>
      </c>
      <c r="O90" s="96" t="e">
        <f>Odessa!O90+MAX(145,'Dnepr, Bila Tserkva'!O$2*вспомогат!$J$7)</f>
        <v>#VALUE!</v>
      </c>
      <c r="P90" s="96" t="e">
        <f>Odessa!P90+MAX(145,'Dnepr, Bila Tserkva'!P$2*вспомогат!$J$7)</f>
        <v>#VALUE!</v>
      </c>
      <c r="Q90" s="96" t="e">
        <f>Odessa!Q90+MAX(145,'Dnepr, Bila Tserkva'!Q$2*вспомогат!$J$7)</f>
        <v>#VALUE!</v>
      </c>
      <c r="R90" s="96" t="e">
        <f>Odessa!R90+MAX(145,'Dnepr, Bila Tserkva'!R$2*вспомогат!$J$7)</f>
        <v>#VALUE!</v>
      </c>
      <c r="S90" s="96" t="e">
        <f>Odessa!S90+MAX(145,'Dnepr, Bila Tserkva'!S$2*вспомогат!$J$7)</f>
        <v>#VALUE!</v>
      </c>
      <c r="T90" s="96" t="e">
        <f>Odessa!T90+MAX(145,'Dnepr, Bila Tserkva'!T$2*вспомогат!$J$7)</f>
        <v>#VALUE!</v>
      </c>
      <c r="U90" s="96" t="e">
        <f>Odessa!U90+MAX(145,'Dnepr, Bila Tserkva'!U$2*вспомогат!$J$7)</f>
        <v>#VALUE!</v>
      </c>
      <c r="V90" s="96" t="e">
        <f>Odessa!V90+MAX(145,'Dnepr, Bila Tserkva'!V$2*вспомогат!$J$7)</f>
        <v>#VALUE!</v>
      </c>
      <c r="W90" s="96" t="e">
        <f>Odessa!W90+MAX(145,'Dnepr, Bila Tserkva'!W$2*вспомогат!$J$7)</f>
        <v>#VALUE!</v>
      </c>
      <c r="X90" s="96" t="e">
        <f>Odessa!X90+MAX(145,'Dnepr, Bila Tserkva'!X$2*вспомогат!$J$7)</f>
        <v>#VALUE!</v>
      </c>
      <c r="Y90" s="96" t="e">
        <f>Odessa!Y90+MAX(145,'Dnepr, Bila Tserkva'!Y$2*вспомогат!$J$7)</f>
        <v>#VALUE!</v>
      </c>
      <c r="Z90" s="96" t="e">
        <f>Odessa!Z90+MAX(145,'Dnepr, Bila Tserkva'!Z$2*вспомогат!$J$7)</f>
        <v>#VALUE!</v>
      </c>
    </row>
    <row r="91" spans="2:26">
      <c r="B91" s="88" t="s">
        <v>7</v>
      </c>
      <c r="C91" s="88" t="s">
        <v>197</v>
      </c>
      <c r="D91" s="89" t="s">
        <v>9</v>
      </c>
      <c r="E91" s="2"/>
      <c r="F91" s="2"/>
      <c r="G91" s="96" t="e">
        <f>Odessa!G91+MAX(145,'Dnepr, Bila Tserkva'!G$2*вспомогат!$J$7)</f>
        <v>#VALUE!</v>
      </c>
      <c r="H91" s="96" t="e">
        <f>Odessa!H91+MAX(145,'Dnepr, Bila Tserkva'!H$2*вспомогат!$J$7)</f>
        <v>#VALUE!</v>
      </c>
      <c r="I91" s="96" t="e">
        <f>Odessa!I91+MAX(145,'Dnepr, Bila Tserkva'!I$2*вспомогат!$J$7)</f>
        <v>#VALUE!</v>
      </c>
      <c r="J91" s="96" t="e">
        <f>Odessa!J91+MAX(145,'Dnepr, Bila Tserkva'!J$2*вспомогат!$J$7)</f>
        <v>#VALUE!</v>
      </c>
      <c r="K91" s="96" t="e">
        <f>Odessa!K91+MAX(145,'Dnepr, Bila Tserkva'!K$2*вспомогат!$J$7)</f>
        <v>#VALUE!</v>
      </c>
      <c r="L91" s="96" t="e">
        <f>Odessa!L91+MAX(145,'Dnepr, Bila Tserkva'!L$2*вспомогат!$J$7)</f>
        <v>#VALUE!</v>
      </c>
      <c r="M91" s="96" t="e">
        <f>Odessa!M91+MAX(145,'Dnepr, Bila Tserkva'!M$2*вспомогат!$J$7)</f>
        <v>#VALUE!</v>
      </c>
      <c r="N91" s="96" t="e">
        <f>Odessa!N91+MAX(145,'Dnepr, Bila Tserkva'!N$2*вспомогат!$J$7)</f>
        <v>#VALUE!</v>
      </c>
      <c r="O91" s="96" t="e">
        <f>Odessa!O91+MAX(145,'Dnepr, Bila Tserkva'!O$2*вспомогат!$J$7)</f>
        <v>#VALUE!</v>
      </c>
      <c r="P91" s="96" t="e">
        <f>Odessa!P91+MAX(145,'Dnepr, Bila Tserkva'!P$2*вспомогат!$J$7)</f>
        <v>#VALUE!</v>
      </c>
      <c r="Q91" s="96" t="e">
        <f>Odessa!Q91+MAX(145,'Dnepr, Bila Tserkva'!Q$2*вспомогат!$J$7)</f>
        <v>#VALUE!</v>
      </c>
      <c r="R91" s="96" t="e">
        <f>Odessa!R91+MAX(145,'Dnepr, Bila Tserkva'!R$2*вспомогат!$J$7)</f>
        <v>#VALUE!</v>
      </c>
      <c r="S91" s="96" t="e">
        <f>Odessa!S91+MAX(145,'Dnepr, Bila Tserkva'!S$2*вспомогат!$J$7)</f>
        <v>#VALUE!</v>
      </c>
      <c r="T91" s="96" t="e">
        <f>Odessa!T91+MAX(145,'Dnepr, Bila Tserkva'!T$2*вспомогат!$J$7)</f>
        <v>#VALUE!</v>
      </c>
      <c r="U91" s="96" t="e">
        <f>Odessa!U91+MAX(145,'Dnepr, Bila Tserkva'!U$2*вспомогат!$J$7)</f>
        <v>#VALUE!</v>
      </c>
      <c r="V91" s="96" t="e">
        <f>Odessa!V91+MAX(145,'Dnepr, Bila Tserkva'!V$2*вспомогат!$J$7)</f>
        <v>#VALUE!</v>
      </c>
      <c r="W91" s="96" t="e">
        <f>Odessa!W91+MAX(145,'Dnepr, Bila Tserkva'!W$2*вспомогат!$J$7)</f>
        <v>#VALUE!</v>
      </c>
      <c r="X91" s="96" t="e">
        <f>Odessa!X91+MAX(145,'Dnepr, Bila Tserkva'!X$2*вспомогат!$J$7)</f>
        <v>#VALUE!</v>
      </c>
      <c r="Y91" s="96" t="e">
        <f>Odessa!Y91+MAX(145,'Dnepr, Bila Tserkva'!Y$2*вспомогат!$J$7)</f>
        <v>#VALUE!</v>
      </c>
      <c r="Z91" s="96" t="e">
        <f>Odessa!Z91+MAX(145,'Dnepr, Bila Tserkva'!Z$2*вспомогат!$J$7)</f>
        <v>#VALUE!</v>
      </c>
    </row>
    <row r="92" spans="2:26">
      <c r="B92" s="88" t="s">
        <v>57</v>
      </c>
      <c r="C92" s="88" t="s">
        <v>58</v>
      </c>
      <c r="D92" s="89" t="s">
        <v>9</v>
      </c>
      <c r="E92" s="2"/>
      <c r="F92" s="2"/>
      <c r="G92" s="96" t="e">
        <f>Odessa!G92+MAX(145,'Dnepr, Bila Tserkva'!G$2*вспомогат!$J$7)</f>
        <v>#VALUE!</v>
      </c>
      <c r="H92" s="96" t="e">
        <f>Odessa!H92+MAX(145,'Dnepr, Bila Tserkva'!H$2*вспомогат!$J$7)</f>
        <v>#VALUE!</v>
      </c>
      <c r="I92" s="96" t="e">
        <f>Odessa!I92+MAX(145,'Dnepr, Bila Tserkva'!I$2*вспомогат!$J$7)</f>
        <v>#VALUE!</v>
      </c>
      <c r="J92" s="96" t="e">
        <f>Odessa!J92+MAX(145,'Dnepr, Bila Tserkva'!J$2*вспомогат!$J$7)</f>
        <v>#VALUE!</v>
      </c>
      <c r="K92" s="96" t="e">
        <f>Odessa!K92+MAX(145,'Dnepr, Bila Tserkva'!K$2*вспомогат!$J$7)</f>
        <v>#VALUE!</v>
      </c>
      <c r="L92" s="96" t="e">
        <f>Odessa!L92+MAX(145,'Dnepr, Bila Tserkva'!L$2*вспомогат!$J$7)</f>
        <v>#VALUE!</v>
      </c>
      <c r="M92" s="96" t="e">
        <f>Odessa!M92+MAX(145,'Dnepr, Bila Tserkva'!M$2*вспомогат!$J$7)</f>
        <v>#VALUE!</v>
      </c>
      <c r="N92" s="96" t="e">
        <f>Odessa!N92+MAX(145,'Dnepr, Bila Tserkva'!N$2*вспомогат!$J$7)</f>
        <v>#VALUE!</v>
      </c>
      <c r="O92" s="96" t="e">
        <f>Odessa!O92+MAX(145,'Dnepr, Bila Tserkva'!O$2*вспомогат!$J$7)</f>
        <v>#VALUE!</v>
      </c>
      <c r="P92" s="96" t="e">
        <f>Odessa!P92+MAX(145,'Dnepr, Bila Tserkva'!P$2*вспомогат!$J$7)</f>
        <v>#VALUE!</v>
      </c>
      <c r="Q92" s="96" t="e">
        <f>Odessa!Q92+MAX(145,'Dnepr, Bila Tserkva'!Q$2*вспомогат!$J$7)</f>
        <v>#VALUE!</v>
      </c>
      <c r="R92" s="96" t="e">
        <f>Odessa!R92+MAX(145,'Dnepr, Bila Tserkva'!R$2*вспомогат!$J$7)</f>
        <v>#VALUE!</v>
      </c>
      <c r="S92" s="96" t="e">
        <f>Odessa!S92+MAX(145,'Dnepr, Bila Tserkva'!S$2*вспомогат!$J$7)</f>
        <v>#VALUE!</v>
      </c>
      <c r="T92" s="96" t="e">
        <f>Odessa!T92+MAX(145,'Dnepr, Bila Tserkva'!T$2*вспомогат!$J$7)</f>
        <v>#VALUE!</v>
      </c>
      <c r="U92" s="96" t="e">
        <f>Odessa!U92+MAX(145,'Dnepr, Bila Tserkva'!U$2*вспомогат!$J$7)</f>
        <v>#VALUE!</v>
      </c>
      <c r="V92" s="96" t="e">
        <f>Odessa!V92+MAX(145,'Dnepr, Bila Tserkva'!V$2*вспомогат!$J$7)</f>
        <v>#VALUE!</v>
      </c>
      <c r="W92" s="96" t="e">
        <f>Odessa!W92+MAX(145,'Dnepr, Bila Tserkva'!W$2*вспомогат!$J$7)</f>
        <v>#VALUE!</v>
      </c>
      <c r="X92" s="96" t="e">
        <f>Odessa!X92+MAX(145,'Dnepr, Bila Tserkva'!X$2*вспомогат!$J$7)</f>
        <v>#VALUE!</v>
      </c>
      <c r="Y92" s="96" t="e">
        <f>Odessa!Y92+MAX(145,'Dnepr, Bila Tserkva'!Y$2*вспомогат!$J$7)</f>
        <v>#VALUE!</v>
      </c>
      <c r="Z92" s="96" t="e">
        <f>Odessa!Z92+MAX(145,'Dnepr, Bila Tserkva'!Z$2*вспомогат!$J$7)</f>
        <v>#VALUE!</v>
      </c>
    </row>
    <row r="93" spans="2:26">
      <c r="B93" s="88" t="s">
        <v>247</v>
      </c>
      <c r="C93" s="88" t="s">
        <v>103</v>
      </c>
      <c r="D93" s="89" t="s">
        <v>230</v>
      </c>
      <c r="E93" s="2"/>
      <c r="F93" s="2"/>
      <c r="G93" s="96" t="e">
        <f>Odessa!G93+MAX(145,'Dnepr, Bila Tserkva'!G$2*вспомогат!$J$7)</f>
        <v>#VALUE!</v>
      </c>
      <c r="H93" s="96" t="e">
        <f>Odessa!H93+MAX(145,'Dnepr, Bila Tserkva'!H$2*вспомогат!$J$7)</f>
        <v>#VALUE!</v>
      </c>
      <c r="I93" s="96" t="e">
        <f>Odessa!I93+MAX(145,'Dnepr, Bila Tserkva'!I$2*вспомогат!$J$7)</f>
        <v>#VALUE!</v>
      </c>
      <c r="J93" s="96" t="e">
        <f>Odessa!J93+MAX(145,'Dnepr, Bila Tserkva'!J$2*вспомогат!$J$7)</f>
        <v>#VALUE!</v>
      </c>
      <c r="K93" s="96" t="e">
        <f>Odessa!K93+MAX(145,'Dnepr, Bila Tserkva'!K$2*вспомогат!$J$7)</f>
        <v>#VALUE!</v>
      </c>
      <c r="L93" s="96" t="e">
        <f>Odessa!L93+MAX(145,'Dnepr, Bila Tserkva'!L$2*вспомогат!$J$7)</f>
        <v>#VALUE!</v>
      </c>
      <c r="M93" s="96" t="e">
        <f>Odessa!M93+MAX(145,'Dnepr, Bila Tserkva'!M$2*вспомогат!$J$7)</f>
        <v>#VALUE!</v>
      </c>
      <c r="N93" s="96" t="e">
        <f>Odessa!N93+MAX(145,'Dnepr, Bila Tserkva'!N$2*вспомогат!$J$7)</f>
        <v>#VALUE!</v>
      </c>
      <c r="O93" s="96" t="e">
        <f>Odessa!O93+MAX(145,'Dnepr, Bila Tserkva'!O$2*вспомогат!$J$7)</f>
        <v>#VALUE!</v>
      </c>
      <c r="P93" s="96" t="e">
        <f>Odessa!P93+MAX(145,'Dnepr, Bila Tserkva'!P$2*вспомогат!$J$7)</f>
        <v>#VALUE!</v>
      </c>
      <c r="Q93" s="96" t="e">
        <f>Odessa!Q93+MAX(145,'Dnepr, Bila Tserkva'!Q$2*вспомогат!$J$7)</f>
        <v>#VALUE!</v>
      </c>
      <c r="R93" s="96" t="e">
        <f>Odessa!R93+MAX(145,'Dnepr, Bila Tserkva'!R$2*вспомогат!$J$7)</f>
        <v>#VALUE!</v>
      </c>
      <c r="S93" s="96" t="e">
        <f>Odessa!S93+MAX(145,'Dnepr, Bila Tserkva'!S$2*вспомогат!$J$7)</f>
        <v>#VALUE!</v>
      </c>
      <c r="T93" s="96" t="e">
        <f>Odessa!T93+MAX(145,'Dnepr, Bila Tserkva'!T$2*вспомогат!$J$7)</f>
        <v>#VALUE!</v>
      </c>
      <c r="U93" s="96" t="e">
        <f>Odessa!U93+MAX(145,'Dnepr, Bila Tserkva'!U$2*вспомогат!$J$7)</f>
        <v>#VALUE!</v>
      </c>
      <c r="V93" s="96" t="e">
        <f>Odessa!V93+MAX(145,'Dnepr, Bila Tserkva'!V$2*вспомогат!$J$7)</f>
        <v>#VALUE!</v>
      </c>
      <c r="W93" s="96" t="e">
        <f>Odessa!W93+MAX(145,'Dnepr, Bila Tserkva'!W$2*вспомогат!$J$7)</f>
        <v>#VALUE!</v>
      </c>
      <c r="X93" s="96" t="e">
        <f>Odessa!X93+MAX(145,'Dnepr, Bila Tserkva'!X$2*вспомогат!$J$7)</f>
        <v>#VALUE!</v>
      </c>
      <c r="Y93" s="96" t="e">
        <f>Odessa!Y93+MAX(145,'Dnepr, Bila Tserkva'!Y$2*вспомогат!$J$7)</f>
        <v>#VALUE!</v>
      </c>
      <c r="Z93" s="96" t="e">
        <f>Odessa!Z93+MAX(145,'Dnepr, Bila Tserkva'!Z$2*вспомогат!$J$7)</f>
        <v>#VALUE!</v>
      </c>
    </row>
    <row r="94" spans="2:26">
      <c r="B94" s="12" t="s">
        <v>232</v>
      </c>
      <c r="C94" s="88" t="s">
        <v>75</v>
      </c>
      <c r="D94" s="89" t="s">
        <v>230</v>
      </c>
      <c r="E94" s="2"/>
      <c r="F94" s="2"/>
      <c r="G94" s="96" t="e">
        <f>Odessa!G94+MAX(145,'Dnepr, Bila Tserkva'!G$2*вспомогат!$J$7)</f>
        <v>#VALUE!</v>
      </c>
      <c r="H94" s="96" t="e">
        <f>Odessa!H94+MAX(145,'Dnepr, Bila Tserkva'!H$2*вспомогат!$J$7)</f>
        <v>#VALUE!</v>
      </c>
      <c r="I94" s="96" t="e">
        <f>Odessa!I94+MAX(145,'Dnepr, Bila Tserkva'!I$2*вспомогат!$J$7)</f>
        <v>#VALUE!</v>
      </c>
      <c r="J94" s="96" t="e">
        <f>Odessa!J94+MAX(145,'Dnepr, Bila Tserkva'!J$2*вспомогат!$J$7)</f>
        <v>#VALUE!</v>
      </c>
      <c r="K94" s="96" t="e">
        <f>Odessa!K94+MAX(145,'Dnepr, Bila Tserkva'!K$2*вспомогат!$J$7)</f>
        <v>#VALUE!</v>
      </c>
      <c r="L94" s="96" t="e">
        <f>Odessa!L94+MAX(145,'Dnepr, Bila Tserkva'!L$2*вспомогат!$J$7)</f>
        <v>#VALUE!</v>
      </c>
      <c r="M94" s="96" t="e">
        <f>Odessa!M94+MAX(145,'Dnepr, Bila Tserkva'!M$2*вспомогат!$J$7)</f>
        <v>#VALUE!</v>
      </c>
      <c r="N94" s="96" t="e">
        <f>Odessa!N94+MAX(145,'Dnepr, Bila Tserkva'!N$2*вспомогат!$J$7)</f>
        <v>#VALUE!</v>
      </c>
      <c r="O94" s="96" t="e">
        <f>Odessa!O94+MAX(145,'Dnepr, Bila Tserkva'!O$2*вспомогат!$J$7)</f>
        <v>#VALUE!</v>
      </c>
      <c r="P94" s="96" t="e">
        <f>Odessa!P94+MAX(145,'Dnepr, Bila Tserkva'!P$2*вспомогат!$J$7)</f>
        <v>#VALUE!</v>
      </c>
      <c r="Q94" s="96" t="e">
        <f>Odessa!Q94+MAX(145,'Dnepr, Bila Tserkva'!Q$2*вспомогат!$J$7)</f>
        <v>#VALUE!</v>
      </c>
      <c r="R94" s="96" t="e">
        <f>Odessa!R94+MAX(145,'Dnepr, Bila Tserkva'!R$2*вспомогат!$J$7)</f>
        <v>#VALUE!</v>
      </c>
      <c r="S94" s="96" t="e">
        <f>Odessa!S94+MAX(145,'Dnepr, Bila Tserkva'!S$2*вспомогат!$J$7)</f>
        <v>#VALUE!</v>
      </c>
      <c r="T94" s="96" t="e">
        <f>Odessa!T94+MAX(145,'Dnepr, Bila Tserkva'!T$2*вспомогат!$J$7)</f>
        <v>#VALUE!</v>
      </c>
      <c r="U94" s="96" t="e">
        <f>Odessa!U94+MAX(145,'Dnepr, Bila Tserkva'!U$2*вспомогат!$J$7)</f>
        <v>#VALUE!</v>
      </c>
      <c r="V94" s="96" t="e">
        <f>Odessa!V94+MAX(145,'Dnepr, Bila Tserkva'!V$2*вспомогат!$J$7)</f>
        <v>#VALUE!</v>
      </c>
      <c r="W94" s="96" t="e">
        <f>Odessa!W94+MAX(145,'Dnepr, Bila Tserkva'!W$2*вспомогат!$J$7)</f>
        <v>#VALUE!</v>
      </c>
      <c r="X94" s="96" t="e">
        <f>Odessa!X94+MAX(145,'Dnepr, Bila Tserkva'!X$2*вспомогат!$J$7)</f>
        <v>#VALUE!</v>
      </c>
      <c r="Y94" s="96" t="e">
        <f>Odessa!Y94+MAX(145,'Dnepr, Bila Tserkva'!Y$2*вспомогат!$J$7)</f>
        <v>#VALUE!</v>
      </c>
      <c r="Z94" s="96" t="e">
        <f>Odessa!Z94+MAX(145,'Dnepr, Bila Tserkva'!Z$2*вспомогат!$J$7)</f>
        <v>#VALUE!</v>
      </c>
    </row>
    <row r="95" spans="2:26">
      <c r="B95" s="12" t="s">
        <v>235</v>
      </c>
      <c r="C95" s="88" t="s">
        <v>58</v>
      </c>
      <c r="D95" s="89" t="s">
        <v>230</v>
      </c>
      <c r="E95" s="2"/>
      <c r="F95" s="2"/>
      <c r="G95" s="96" t="e">
        <f>Odessa!G95+MAX(145,'Dnepr, Bila Tserkva'!G$2*вспомогат!$J$7)</f>
        <v>#VALUE!</v>
      </c>
      <c r="H95" s="96" t="e">
        <f>Odessa!H95+MAX(145,'Dnepr, Bila Tserkva'!H$2*вспомогат!$J$7)</f>
        <v>#VALUE!</v>
      </c>
      <c r="I95" s="96" t="e">
        <f>Odessa!I95+MAX(145,'Dnepr, Bila Tserkva'!I$2*вспомогат!$J$7)</f>
        <v>#VALUE!</v>
      </c>
      <c r="J95" s="96" t="e">
        <f>Odessa!J95+MAX(145,'Dnepr, Bila Tserkva'!J$2*вспомогат!$J$7)</f>
        <v>#VALUE!</v>
      </c>
      <c r="K95" s="96" t="e">
        <f>Odessa!K95+MAX(145,'Dnepr, Bila Tserkva'!K$2*вспомогат!$J$7)</f>
        <v>#VALUE!</v>
      </c>
      <c r="L95" s="96" t="e">
        <f>Odessa!L95+MAX(145,'Dnepr, Bila Tserkva'!L$2*вспомогат!$J$7)</f>
        <v>#VALUE!</v>
      </c>
      <c r="M95" s="96" t="e">
        <f>Odessa!M95+MAX(145,'Dnepr, Bila Tserkva'!M$2*вспомогат!$J$7)</f>
        <v>#VALUE!</v>
      </c>
      <c r="N95" s="96" t="e">
        <f>Odessa!N95+MAX(145,'Dnepr, Bila Tserkva'!N$2*вспомогат!$J$7)</f>
        <v>#VALUE!</v>
      </c>
      <c r="O95" s="96" t="e">
        <f>Odessa!O95+MAX(145,'Dnepr, Bila Tserkva'!O$2*вспомогат!$J$7)</f>
        <v>#VALUE!</v>
      </c>
      <c r="P95" s="96" t="e">
        <f>Odessa!P95+MAX(145,'Dnepr, Bila Tserkva'!P$2*вспомогат!$J$7)</f>
        <v>#VALUE!</v>
      </c>
      <c r="Q95" s="96" t="e">
        <f>Odessa!Q95+MAX(145,'Dnepr, Bila Tserkva'!Q$2*вспомогат!$J$7)</f>
        <v>#VALUE!</v>
      </c>
      <c r="R95" s="96" t="e">
        <f>Odessa!R95+MAX(145,'Dnepr, Bila Tserkva'!R$2*вспомогат!$J$7)</f>
        <v>#VALUE!</v>
      </c>
      <c r="S95" s="96" t="e">
        <f>Odessa!S95+MAX(145,'Dnepr, Bila Tserkva'!S$2*вспомогат!$J$7)</f>
        <v>#VALUE!</v>
      </c>
      <c r="T95" s="96" t="e">
        <f>Odessa!T95+MAX(145,'Dnepr, Bila Tserkva'!T$2*вспомогат!$J$7)</f>
        <v>#VALUE!</v>
      </c>
      <c r="U95" s="96" t="e">
        <f>Odessa!U95+MAX(145,'Dnepr, Bila Tserkva'!U$2*вспомогат!$J$7)</f>
        <v>#VALUE!</v>
      </c>
      <c r="V95" s="96" t="e">
        <f>Odessa!V95+MAX(145,'Dnepr, Bila Tserkva'!V$2*вспомогат!$J$7)</f>
        <v>#VALUE!</v>
      </c>
      <c r="W95" s="96" t="e">
        <f>Odessa!W95+MAX(145,'Dnepr, Bila Tserkva'!W$2*вспомогат!$J$7)</f>
        <v>#VALUE!</v>
      </c>
      <c r="X95" s="96" t="e">
        <f>Odessa!X95+MAX(145,'Dnepr, Bila Tserkva'!X$2*вспомогат!$J$7)</f>
        <v>#VALUE!</v>
      </c>
      <c r="Y95" s="96" t="e">
        <f>Odessa!Y95+MAX(145,'Dnepr, Bila Tserkva'!Y$2*вспомогат!$J$7)</f>
        <v>#VALUE!</v>
      </c>
      <c r="Z95" s="96" t="e">
        <f>Odessa!Z95+MAX(145,'Dnepr, Bila Tserkva'!Z$2*вспомогат!$J$7)</f>
        <v>#VALUE!</v>
      </c>
    </row>
    <row r="96" spans="2:26">
      <c r="B96" s="12" t="s">
        <v>262</v>
      </c>
      <c r="C96" s="88" t="s">
        <v>263</v>
      </c>
      <c r="D96" s="89" t="s">
        <v>230</v>
      </c>
      <c r="E96" s="2"/>
      <c r="F96" s="2"/>
      <c r="G96" s="96" t="e">
        <f>Odessa!G96+MAX(145,'Dnepr, Bila Tserkva'!G$2*вспомогат!$J$7)</f>
        <v>#VALUE!</v>
      </c>
      <c r="H96" s="96" t="e">
        <f>Odessa!H96+MAX(145,'Dnepr, Bila Tserkva'!H$2*вспомогат!$J$7)</f>
        <v>#VALUE!</v>
      </c>
      <c r="I96" s="96" t="e">
        <f>Odessa!I96+MAX(145,'Dnepr, Bila Tserkva'!I$2*вспомогат!$J$7)</f>
        <v>#VALUE!</v>
      </c>
      <c r="J96" s="96" t="e">
        <f>Odessa!J96+MAX(145,'Dnepr, Bila Tserkva'!J$2*вспомогат!$J$7)</f>
        <v>#VALUE!</v>
      </c>
      <c r="K96" s="96" t="e">
        <f>Odessa!K96+MAX(145,'Dnepr, Bila Tserkva'!K$2*вспомогат!$J$7)</f>
        <v>#VALUE!</v>
      </c>
      <c r="L96" s="96" t="e">
        <f>Odessa!L96+MAX(145,'Dnepr, Bila Tserkva'!L$2*вспомогат!$J$7)</f>
        <v>#VALUE!</v>
      </c>
      <c r="M96" s="96" t="e">
        <f>Odessa!M96+MAX(145,'Dnepr, Bila Tserkva'!M$2*вспомогат!$J$7)</f>
        <v>#VALUE!</v>
      </c>
      <c r="N96" s="96" t="e">
        <f>Odessa!N96+MAX(145,'Dnepr, Bila Tserkva'!N$2*вспомогат!$J$7)</f>
        <v>#VALUE!</v>
      </c>
      <c r="O96" s="96" t="e">
        <f>Odessa!O96+MAX(145,'Dnepr, Bila Tserkva'!O$2*вспомогат!$J$7)</f>
        <v>#VALUE!</v>
      </c>
      <c r="P96" s="96" t="e">
        <f>Odessa!P96+MAX(145,'Dnepr, Bila Tserkva'!P$2*вспомогат!$J$7)</f>
        <v>#VALUE!</v>
      </c>
      <c r="Q96" s="96" t="e">
        <f>Odessa!Q96+MAX(145,'Dnepr, Bila Tserkva'!Q$2*вспомогат!$J$7)</f>
        <v>#VALUE!</v>
      </c>
      <c r="R96" s="96" t="e">
        <f>Odessa!R96+MAX(145,'Dnepr, Bila Tserkva'!R$2*вспомогат!$J$7)</f>
        <v>#VALUE!</v>
      </c>
      <c r="S96" s="96" t="e">
        <f>Odessa!S96+MAX(145,'Dnepr, Bila Tserkva'!S$2*вспомогат!$J$7)</f>
        <v>#VALUE!</v>
      </c>
      <c r="T96" s="96" t="e">
        <f>Odessa!T96+MAX(145,'Dnepr, Bila Tserkva'!T$2*вспомогат!$J$7)</f>
        <v>#VALUE!</v>
      </c>
      <c r="U96" s="96" t="e">
        <f>Odessa!U96+MAX(145,'Dnepr, Bila Tserkva'!U$2*вспомогат!$J$7)</f>
        <v>#VALUE!</v>
      </c>
      <c r="V96" s="96" t="e">
        <f>Odessa!V96+MAX(145,'Dnepr, Bila Tserkva'!V$2*вспомогат!$J$7)</f>
        <v>#VALUE!</v>
      </c>
      <c r="W96" s="96" t="e">
        <f>Odessa!W96+MAX(145,'Dnepr, Bila Tserkva'!W$2*вспомогат!$J$7)</f>
        <v>#VALUE!</v>
      </c>
      <c r="X96" s="96" t="e">
        <f>Odessa!X96+MAX(145,'Dnepr, Bila Tserkva'!X$2*вспомогат!$J$7)</f>
        <v>#VALUE!</v>
      </c>
      <c r="Y96" s="96" t="e">
        <f>Odessa!Y96+MAX(145,'Dnepr, Bila Tserkva'!Y$2*вспомогат!$J$7)</f>
        <v>#VALUE!</v>
      </c>
      <c r="Z96" s="96" t="e">
        <f>Odessa!Z96+MAX(145,'Dnepr, Bila Tserkva'!Z$2*вспомогат!$J$7)</f>
        <v>#VALUE!</v>
      </c>
    </row>
    <row r="97" spans="2:26">
      <c r="B97" s="121" t="s">
        <v>236</v>
      </c>
      <c r="C97" s="88" t="s">
        <v>103</v>
      </c>
      <c r="D97" s="89" t="s">
        <v>13</v>
      </c>
      <c r="E97" s="2"/>
      <c r="F97" s="2"/>
      <c r="G97" s="96">
        <f>Odessa!G97+MAX(145,'Dnepr, Bila Tserkva'!G$2*вспомогат!$J$7)</f>
        <v>353.5090909090909</v>
      </c>
      <c r="H97" s="96">
        <f>Odessa!H97+MAX(145,'Dnepr, Bila Tserkva'!H$2*вспомогат!$J$7)</f>
        <v>519.0181818181818</v>
      </c>
      <c r="I97" s="96">
        <f>Odessa!I97+MAX(145,'Dnepr, Bila Tserkva'!I$2*вспомогат!$J$7)</f>
        <v>684.5272727272727</v>
      </c>
      <c r="J97" s="96">
        <f>Odessa!J97+MAX(145,'Dnepr, Bila Tserkva'!J$2*вспомогат!$J$7)</f>
        <v>850.0363636363636</v>
      </c>
      <c r="K97" s="96">
        <f>Odessa!K97+MAX(145,'Dnepr, Bila Tserkva'!K$2*вспомогат!$J$7)</f>
        <v>965.5454545454545</v>
      </c>
      <c r="L97" s="96">
        <f>Odessa!L97+MAX(145,'Dnepr, Bila Tserkva'!L$2*вспомогат!$J$7)</f>
        <v>1136.0545454545454</v>
      </c>
      <c r="M97" s="96">
        <f>Odessa!M97+MAX(145,'Dnepr, Bila Tserkva'!M$2*вспомогат!$J$7)</f>
        <v>1326.5636363636363</v>
      </c>
      <c r="N97" s="96">
        <f>Odessa!N97+MAX(145,'Dnepr, Bila Tserkva'!N$2*вспомогат!$J$7)</f>
        <v>1517.0727272727272</v>
      </c>
      <c r="O97" s="96">
        <f>Odessa!O97+MAX(145,'Dnepr, Bila Tserkva'!O$2*вспомогат!$J$7)</f>
        <v>1707.5818181818181</v>
      </c>
      <c r="P97" s="96">
        <f>Odessa!P97+MAX(145,'Dnepr, Bila Tserkva'!P$2*вспомогат!$J$7)</f>
        <v>1898.090909090909</v>
      </c>
      <c r="Q97" s="96">
        <f>Odessa!Q97+MAX(145,'Dnepr, Bila Tserkva'!Q$2*вспомогат!$J$7)</f>
        <v>2038.6</v>
      </c>
      <c r="R97" s="96">
        <f>Odessa!R97+MAX(145,'Dnepr, Bila Tserkva'!R$2*вспомогат!$J$7)</f>
        <v>2229.1090909090908</v>
      </c>
      <c r="S97" s="96">
        <f>Odessa!S97+MAX(145,'Dnepr, Bila Tserkva'!S$2*вспомогат!$J$7)</f>
        <v>2419.6181818181817</v>
      </c>
      <c r="T97" s="96">
        <f>Odessa!T97+MAX(145,'Dnepr, Bila Tserkva'!T$2*вспомогат!$J$7)</f>
        <v>2610.1272727272726</v>
      </c>
      <c r="U97" s="96">
        <f>Odessa!U97+MAX(145,'Dnepr, Bila Tserkva'!U$2*вспомогат!$J$7)</f>
        <v>2800.6363636363635</v>
      </c>
      <c r="V97" s="96">
        <f>Odessa!V97+MAX(145,'Dnepr, Bila Tserkva'!V$2*вспомогат!$J$7)</f>
        <v>2991.1454545454544</v>
      </c>
      <c r="W97" s="96">
        <f>Odessa!W97+MAX(145,'Dnepr, Bila Tserkva'!W$2*вспомогат!$J$7)</f>
        <v>3181.6545454545453</v>
      </c>
      <c r="X97" s="96">
        <f>Odessa!X97+MAX(145,'Dnepr, Bila Tserkva'!X$2*вспомогат!$J$7)</f>
        <v>3372.1636363636362</v>
      </c>
      <c r="Y97" s="96">
        <f>Odessa!Y97+MAX(145,'Dnepr, Bila Tserkva'!Y$2*вспомогат!$J$7)</f>
        <v>3562.6727272727271</v>
      </c>
      <c r="Z97" s="96">
        <f>Odessa!Z97+MAX(145,'Dnepr, Bila Tserkva'!Z$2*вспомогат!$J$7)</f>
        <v>3753.181818181818</v>
      </c>
    </row>
    <row r="98" spans="2:26">
      <c r="B98" s="121" t="s">
        <v>264</v>
      </c>
      <c r="C98" s="121" t="s">
        <v>197</v>
      </c>
      <c r="D98" s="89" t="s">
        <v>230</v>
      </c>
      <c r="E98" s="2"/>
      <c r="F98" s="2"/>
      <c r="G98" s="96" t="e">
        <f>Odessa!G98+MAX(145,'Dnepr, Bila Tserkva'!G$2*вспомогат!$J$7)</f>
        <v>#VALUE!</v>
      </c>
      <c r="H98" s="96" t="e">
        <f>Odessa!H98+MAX(145,'Dnepr, Bila Tserkva'!H$2*вспомогат!$J$7)</f>
        <v>#VALUE!</v>
      </c>
      <c r="I98" s="96" t="e">
        <f>Odessa!I98+MAX(145,'Dnepr, Bila Tserkva'!I$2*вспомогат!$J$7)</f>
        <v>#VALUE!</v>
      </c>
      <c r="J98" s="96" t="e">
        <f>Odessa!J98+MAX(145,'Dnepr, Bila Tserkva'!J$2*вспомогат!$J$7)</f>
        <v>#VALUE!</v>
      </c>
      <c r="K98" s="96" t="e">
        <f>Odessa!K98+MAX(145,'Dnepr, Bila Tserkva'!K$2*вспомогат!$J$7)</f>
        <v>#VALUE!</v>
      </c>
      <c r="L98" s="96" t="e">
        <f>Odessa!L98+MAX(145,'Dnepr, Bila Tserkva'!L$2*вспомогат!$J$7)</f>
        <v>#VALUE!</v>
      </c>
      <c r="M98" s="96" t="e">
        <f>Odessa!M98+MAX(145,'Dnepr, Bila Tserkva'!M$2*вспомогат!$J$7)</f>
        <v>#VALUE!</v>
      </c>
      <c r="N98" s="96" t="e">
        <f>Odessa!N98+MAX(145,'Dnepr, Bila Tserkva'!N$2*вспомогат!$J$7)</f>
        <v>#VALUE!</v>
      </c>
      <c r="O98" s="96" t="e">
        <f>Odessa!O98+MAX(145,'Dnepr, Bila Tserkva'!O$2*вспомогат!$J$7)</f>
        <v>#VALUE!</v>
      </c>
      <c r="P98" s="96" t="e">
        <f>Odessa!P98+MAX(145,'Dnepr, Bila Tserkva'!P$2*вспомогат!$J$7)</f>
        <v>#VALUE!</v>
      </c>
      <c r="Q98" s="96" t="e">
        <f>Odessa!Q98+MAX(145,'Dnepr, Bila Tserkva'!Q$2*вспомогат!$J$7)</f>
        <v>#VALUE!</v>
      </c>
      <c r="R98" s="96" t="e">
        <f>Odessa!R98+MAX(145,'Dnepr, Bila Tserkva'!R$2*вспомогат!$J$7)</f>
        <v>#VALUE!</v>
      </c>
      <c r="S98" s="96" t="e">
        <f>Odessa!S98+MAX(145,'Dnepr, Bila Tserkva'!S$2*вспомогат!$J$7)</f>
        <v>#VALUE!</v>
      </c>
      <c r="T98" s="96" t="e">
        <f>Odessa!T98+MAX(145,'Dnepr, Bila Tserkva'!T$2*вспомогат!$J$7)</f>
        <v>#VALUE!</v>
      </c>
      <c r="U98" s="96" t="e">
        <f>Odessa!U98+MAX(145,'Dnepr, Bila Tserkva'!U$2*вспомогат!$J$7)</f>
        <v>#VALUE!</v>
      </c>
      <c r="V98" s="96" t="e">
        <f>Odessa!V98+MAX(145,'Dnepr, Bila Tserkva'!V$2*вспомогат!$J$7)</f>
        <v>#VALUE!</v>
      </c>
      <c r="W98" s="96" t="e">
        <f>Odessa!W98+MAX(145,'Dnepr, Bila Tserkva'!W$2*вспомогат!$J$7)</f>
        <v>#VALUE!</v>
      </c>
      <c r="X98" s="96" t="e">
        <f>Odessa!X98+MAX(145,'Dnepr, Bila Tserkva'!X$2*вспомогат!$J$7)</f>
        <v>#VALUE!</v>
      </c>
      <c r="Y98" s="96" t="e">
        <f>Odessa!Y98+MAX(145,'Dnepr, Bila Tserkva'!Y$2*вспомогат!$J$7)</f>
        <v>#VALUE!</v>
      </c>
      <c r="Z98" s="96" t="e">
        <f>Odessa!Z98+MAX(145,'Dnepr, Bila Tserkva'!Z$2*вспомогат!$J$7)</f>
        <v>#VALUE!</v>
      </c>
    </row>
    <row r="99" spans="2:26">
      <c r="B99" s="121" t="s">
        <v>237</v>
      </c>
      <c r="C99" s="88" t="s">
        <v>103</v>
      </c>
      <c r="D99" s="89" t="s">
        <v>13</v>
      </c>
      <c r="E99" s="2"/>
      <c r="F99" s="2"/>
      <c r="G99" s="96">
        <f>Odessa!G99+MAX(145,'Dnepr, Bila Tserkva'!G$2*вспомогат!$J$7)</f>
        <v>352.5090909090909</v>
      </c>
      <c r="H99" s="96">
        <f>Odessa!H99+MAX(145,'Dnepr, Bila Tserkva'!H$2*вспомогат!$J$7)</f>
        <v>517.0181818181818</v>
      </c>
      <c r="I99" s="96">
        <f>Odessa!I99+MAX(145,'Dnepr, Bila Tserkva'!I$2*вспомогат!$J$7)</f>
        <v>681.5272727272727</v>
      </c>
      <c r="J99" s="96">
        <f>Odessa!J99+MAX(145,'Dnepr, Bila Tserkva'!J$2*вспомогат!$J$7)</f>
        <v>846.0363636363636</v>
      </c>
      <c r="K99" s="96">
        <f>Odessa!K99+MAX(145,'Dnepr, Bila Tserkva'!K$2*вспомогат!$J$7)</f>
        <v>960.5454545454545</v>
      </c>
      <c r="L99" s="96">
        <f>Odessa!L99+MAX(145,'Dnepr, Bila Tserkva'!L$2*вспомогат!$J$7)</f>
        <v>1130.0545454545454</v>
      </c>
      <c r="M99" s="96">
        <f>Odessa!M99+MAX(145,'Dnepr, Bila Tserkva'!M$2*вспомогат!$J$7)</f>
        <v>1319.5636363636363</v>
      </c>
      <c r="N99" s="96">
        <f>Odessa!N99+MAX(145,'Dnepr, Bila Tserkva'!N$2*вспомогат!$J$7)</f>
        <v>1509.0727272727272</v>
      </c>
      <c r="O99" s="96">
        <f>Odessa!O99+MAX(145,'Dnepr, Bila Tserkva'!O$2*вспомогат!$J$7)</f>
        <v>1698.5818181818181</v>
      </c>
      <c r="P99" s="96">
        <f>Odessa!P99+MAX(145,'Dnepr, Bila Tserkva'!P$2*вспомогат!$J$7)</f>
        <v>1888.090909090909</v>
      </c>
      <c r="Q99" s="96">
        <f>Odessa!Q99+MAX(145,'Dnepr, Bila Tserkva'!Q$2*вспомогат!$J$7)</f>
        <v>2027.6</v>
      </c>
      <c r="R99" s="96">
        <f>Odessa!R99+MAX(145,'Dnepr, Bila Tserkva'!R$2*вспомогат!$J$7)</f>
        <v>2217.1090909090908</v>
      </c>
      <c r="S99" s="96">
        <f>Odessa!S99+MAX(145,'Dnepr, Bila Tserkva'!S$2*вспомогат!$J$7)</f>
        <v>2406.6181818181817</v>
      </c>
      <c r="T99" s="96">
        <f>Odessa!T99+MAX(145,'Dnepr, Bila Tserkva'!T$2*вспомогат!$J$7)</f>
        <v>2596.1272727272726</v>
      </c>
      <c r="U99" s="96">
        <f>Odessa!U99+MAX(145,'Dnepr, Bila Tserkva'!U$2*вспомогат!$J$7)</f>
        <v>2785.6363636363635</v>
      </c>
      <c r="V99" s="96">
        <f>Odessa!V99+MAX(145,'Dnepr, Bila Tserkva'!V$2*вспомогат!$J$7)</f>
        <v>2975.1454545454544</v>
      </c>
      <c r="W99" s="96">
        <f>Odessa!W99+MAX(145,'Dnepr, Bila Tserkva'!W$2*вспомогат!$J$7)</f>
        <v>3164.6545454545453</v>
      </c>
      <c r="X99" s="96">
        <f>Odessa!X99+MAX(145,'Dnepr, Bila Tserkva'!X$2*вспомогат!$J$7)</f>
        <v>3354.1636363636362</v>
      </c>
      <c r="Y99" s="96">
        <f>Odessa!Y99+MAX(145,'Dnepr, Bila Tserkva'!Y$2*вспомогат!$J$7)</f>
        <v>3543.6727272727271</v>
      </c>
      <c r="Z99" s="96">
        <f>Odessa!Z99+MAX(145,'Dnepr, Bila Tserkva'!Z$2*вспомогат!$J$7)</f>
        <v>3733.181818181818</v>
      </c>
    </row>
    <row r="100" spans="2:26">
      <c r="B100" s="12" t="s">
        <v>7</v>
      </c>
      <c r="C100" s="12" t="s">
        <v>8</v>
      </c>
      <c r="D100" s="89" t="s">
        <v>230</v>
      </c>
      <c r="E100" s="2"/>
      <c r="F100" s="2"/>
      <c r="G100" s="96" t="e">
        <f>Odessa!G100+MAX(145,'Dnepr, Bila Tserkva'!G$2*вспомогат!$J$7)</f>
        <v>#VALUE!</v>
      </c>
      <c r="H100" s="96" t="e">
        <f>Odessa!H100+MAX(145,'Dnepr, Bila Tserkva'!H$2*вспомогат!$J$7)</f>
        <v>#VALUE!</v>
      </c>
      <c r="I100" s="96" t="e">
        <f>Odessa!I100+MAX(145,'Dnepr, Bila Tserkva'!I$2*вспомогат!$J$7)</f>
        <v>#VALUE!</v>
      </c>
      <c r="J100" s="96" t="e">
        <f>Odessa!J100+MAX(145,'Dnepr, Bila Tserkva'!J$2*вспомогат!$J$7)</f>
        <v>#VALUE!</v>
      </c>
      <c r="K100" s="96" t="e">
        <f>Odessa!K100+MAX(145,'Dnepr, Bila Tserkva'!K$2*вспомогат!$J$7)</f>
        <v>#VALUE!</v>
      </c>
      <c r="L100" s="96" t="e">
        <f>Odessa!L100+MAX(145,'Dnepr, Bila Tserkva'!L$2*вспомогат!$J$7)</f>
        <v>#VALUE!</v>
      </c>
      <c r="M100" s="96" t="e">
        <f>Odessa!M100+MAX(145,'Dnepr, Bila Tserkva'!M$2*вспомогат!$J$7)</f>
        <v>#VALUE!</v>
      </c>
      <c r="N100" s="96" t="e">
        <f>Odessa!N100+MAX(145,'Dnepr, Bila Tserkva'!N$2*вспомогат!$J$7)</f>
        <v>#VALUE!</v>
      </c>
      <c r="O100" s="96" t="e">
        <f>Odessa!O100+MAX(145,'Dnepr, Bila Tserkva'!O$2*вспомогат!$J$7)</f>
        <v>#VALUE!</v>
      </c>
      <c r="P100" s="96" t="e">
        <f>Odessa!P100+MAX(145,'Dnepr, Bila Tserkva'!P$2*вспомогат!$J$7)</f>
        <v>#VALUE!</v>
      </c>
      <c r="Q100" s="96" t="e">
        <f>Odessa!Q100+MAX(145,'Dnepr, Bila Tserkva'!Q$2*вспомогат!$J$7)</f>
        <v>#VALUE!</v>
      </c>
      <c r="R100" s="96" t="e">
        <f>Odessa!R100+MAX(145,'Dnepr, Bila Tserkva'!R$2*вспомогат!$J$7)</f>
        <v>#VALUE!</v>
      </c>
      <c r="S100" s="96" t="e">
        <f>Odessa!S100+MAX(145,'Dnepr, Bila Tserkva'!S$2*вспомогат!$J$7)</f>
        <v>#VALUE!</v>
      </c>
      <c r="T100" s="96" t="e">
        <f>Odessa!T100+MAX(145,'Dnepr, Bila Tserkva'!T$2*вспомогат!$J$7)</f>
        <v>#VALUE!</v>
      </c>
      <c r="U100" s="96" t="e">
        <f>Odessa!U100+MAX(145,'Dnepr, Bila Tserkva'!U$2*вспомогат!$J$7)</f>
        <v>#VALUE!</v>
      </c>
      <c r="V100" s="96" t="e">
        <f>Odessa!V100+MAX(145,'Dnepr, Bila Tserkva'!V$2*вспомогат!$J$7)</f>
        <v>#VALUE!</v>
      </c>
      <c r="W100" s="96" t="e">
        <f>Odessa!W100+MAX(145,'Dnepr, Bila Tserkva'!W$2*вспомогат!$J$7)</f>
        <v>#VALUE!</v>
      </c>
      <c r="X100" s="96" t="e">
        <f>Odessa!X100+MAX(145,'Dnepr, Bila Tserkva'!X$2*вспомогат!$J$7)</f>
        <v>#VALUE!</v>
      </c>
      <c r="Y100" s="96" t="e">
        <f>Odessa!Y100+MAX(145,'Dnepr, Bila Tserkva'!Y$2*вспомогат!$J$7)</f>
        <v>#VALUE!</v>
      </c>
      <c r="Z100" s="96" t="e">
        <f>Odessa!Z100+MAX(145,'Dnepr, Bila Tserkva'!Z$2*вспомогат!$J$7)</f>
        <v>#VALUE!</v>
      </c>
    </row>
    <row r="101" spans="2:26">
      <c r="B101" s="121" t="s">
        <v>238</v>
      </c>
      <c r="C101" s="121" t="s">
        <v>22</v>
      </c>
      <c r="D101" s="89" t="s">
        <v>230</v>
      </c>
      <c r="E101" s="2"/>
      <c r="F101" s="2"/>
      <c r="G101" s="96" t="e">
        <f>Odessa!G101+MAX(145,'Dnepr, Bila Tserkva'!G$2*вспомогат!$J$7)</f>
        <v>#VALUE!</v>
      </c>
      <c r="H101" s="96" t="e">
        <f>Odessa!H101+MAX(145,'Dnepr, Bila Tserkva'!H$2*вспомогат!$J$7)</f>
        <v>#VALUE!</v>
      </c>
      <c r="I101" s="96" t="e">
        <f>Odessa!I101+MAX(145,'Dnepr, Bila Tserkva'!I$2*вспомогат!$J$7)</f>
        <v>#VALUE!</v>
      </c>
      <c r="J101" s="96" t="e">
        <f>Odessa!J101+MAX(145,'Dnepr, Bila Tserkva'!J$2*вспомогат!$J$7)</f>
        <v>#VALUE!</v>
      </c>
      <c r="K101" s="96" t="e">
        <f>Odessa!K101+MAX(145,'Dnepr, Bila Tserkva'!K$2*вспомогат!$J$7)</f>
        <v>#VALUE!</v>
      </c>
      <c r="L101" s="96" t="e">
        <f>Odessa!L101+MAX(145,'Dnepr, Bila Tserkva'!L$2*вспомогат!$J$7)</f>
        <v>#VALUE!</v>
      </c>
      <c r="M101" s="96" t="e">
        <f>Odessa!M101+MAX(145,'Dnepr, Bila Tserkva'!M$2*вспомогат!$J$7)</f>
        <v>#VALUE!</v>
      </c>
      <c r="N101" s="96" t="e">
        <f>Odessa!N101+MAX(145,'Dnepr, Bila Tserkva'!N$2*вспомогат!$J$7)</f>
        <v>#VALUE!</v>
      </c>
      <c r="O101" s="96" t="e">
        <f>Odessa!O101+MAX(145,'Dnepr, Bila Tserkva'!O$2*вспомогат!$J$7)</f>
        <v>#VALUE!</v>
      </c>
      <c r="P101" s="96" t="e">
        <f>Odessa!P101+MAX(145,'Dnepr, Bila Tserkva'!P$2*вспомогат!$J$7)</f>
        <v>#VALUE!</v>
      </c>
      <c r="Q101" s="96" t="e">
        <f>Odessa!Q101+MAX(145,'Dnepr, Bila Tserkva'!Q$2*вспомогат!$J$7)</f>
        <v>#VALUE!</v>
      </c>
      <c r="R101" s="96" t="e">
        <f>Odessa!R101+MAX(145,'Dnepr, Bila Tserkva'!R$2*вспомогат!$J$7)</f>
        <v>#VALUE!</v>
      </c>
      <c r="S101" s="96" t="e">
        <f>Odessa!S101+MAX(145,'Dnepr, Bila Tserkva'!S$2*вспомогат!$J$7)</f>
        <v>#VALUE!</v>
      </c>
      <c r="T101" s="96" t="e">
        <f>Odessa!T101+MAX(145,'Dnepr, Bila Tserkva'!T$2*вспомогат!$J$7)</f>
        <v>#VALUE!</v>
      </c>
      <c r="U101" s="96" t="e">
        <f>Odessa!U101+MAX(145,'Dnepr, Bila Tserkva'!U$2*вспомогат!$J$7)</f>
        <v>#VALUE!</v>
      </c>
      <c r="V101" s="96" t="e">
        <f>Odessa!V101+MAX(145,'Dnepr, Bila Tserkva'!V$2*вспомогат!$J$7)</f>
        <v>#VALUE!</v>
      </c>
      <c r="W101" s="96" t="e">
        <f>Odessa!W101+MAX(145,'Dnepr, Bila Tserkva'!W$2*вспомогат!$J$7)</f>
        <v>#VALUE!</v>
      </c>
      <c r="X101" s="96" t="e">
        <f>Odessa!X101+MAX(145,'Dnepr, Bila Tserkva'!X$2*вспомогат!$J$7)</f>
        <v>#VALUE!</v>
      </c>
      <c r="Y101" s="96" t="e">
        <f>Odessa!Y101+MAX(145,'Dnepr, Bila Tserkva'!Y$2*вспомогат!$J$7)</f>
        <v>#VALUE!</v>
      </c>
      <c r="Z101" s="96" t="e">
        <f>Odessa!Z101+MAX(145,'Dnepr, Bila Tserkva'!Z$2*вспомогат!$J$7)</f>
        <v>#VALUE!</v>
      </c>
    </row>
    <row r="102" spans="2:26">
      <c r="B102" s="121" t="s">
        <v>265</v>
      </c>
      <c r="C102" s="121" t="s">
        <v>266</v>
      </c>
      <c r="D102" s="89" t="s">
        <v>230</v>
      </c>
      <c r="E102" s="2"/>
      <c r="F102" s="2"/>
      <c r="G102" s="96" t="e">
        <f>Odessa!G102+MAX(145,'Dnepr, Bila Tserkva'!G$2*вспомогат!$J$7)</f>
        <v>#VALUE!</v>
      </c>
      <c r="H102" s="96" t="e">
        <f>Odessa!H102+MAX(145,'Dnepr, Bila Tserkva'!H$2*вспомогат!$J$7)</f>
        <v>#VALUE!</v>
      </c>
      <c r="I102" s="96" t="e">
        <f>Odessa!I102+MAX(145,'Dnepr, Bila Tserkva'!I$2*вспомогат!$J$7)</f>
        <v>#VALUE!</v>
      </c>
      <c r="J102" s="96" t="e">
        <f>Odessa!J102+MAX(145,'Dnepr, Bila Tserkva'!J$2*вспомогат!$J$7)</f>
        <v>#VALUE!</v>
      </c>
      <c r="K102" s="96" t="e">
        <f>Odessa!K102+MAX(145,'Dnepr, Bila Tserkva'!K$2*вспомогат!$J$7)</f>
        <v>#VALUE!</v>
      </c>
      <c r="L102" s="96" t="e">
        <f>Odessa!L102+MAX(145,'Dnepr, Bila Tserkva'!L$2*вспомогат!$J$7)</f>
        <v>#VALUE!</v>
      </c>
      <c r="M102" s="96" t="e">
        <f>Odessa!M102+MAX(145,'Dnepr, Bila Tserkva'!M$2*вспомогат!$J$7)</f>
        <v>#VALUE!</v>
      </c>
      <c r="N102" s="96" t="e">
        <f>Odessa!N102+MAX(145,'Dnepr, Bila Tserkva'!N$2*вспомогат!$J$7)</f>
        <v>#VALUE!</v>
      </c>
      <c r="O102" s="96" t="e">
        <f>Odessa!O102+MAX(145,'Dnepr, Bila Tserkva'!O$2*вспомогат!$J$7)</f>
        <v>#VALUE!</v>
      </c>
      <c r="P102" s="96" t="e">
        <f>Odessa!P102+MAX(145,'Dnepr, Bila Tserkva'!P$2*вспомогат!$J$7)</f>
        <v>#VALUE!</v>
      </c>
      <c r="Q102" s="96" t="e">
        <f>Odessa!Q102+MAX(145,'Dnepr, Bila Tserkva'!Q$2*вспомогат!$J$7)</f>
        <v>#VALUE!</v>
      </c>
      <c r="R102" s="96" t="e">
        <f>Odessa!R102+MAX(145,'Dnepr, Bila Tserkva'!R$2*вспомогат!$J$7)</f>
        <v>#VALUE!</v>
      </c>
      <c r="S102" s="96" t="e">
        <f>Odessa!S102+MAX(145,'Dnepr, Bila Tserkva'!S$2*вспомогат!$J$7)</f>
        <v>#VALUE!</v>
      </c>
      <c r="T102" s="96" t="e">
        <f>Odessa!T102+MAX(145,'Dnepr, Bila Tserkva'!T$2*вспомогат!$J$7)</f>
        <v>#VALUE!</v>
      </c>
      <c r="U102" s="96" t="e">
        <f>Odessa!U102+MAX(145,'Dnepr, Bila Tserkva'!U$2*вспомогат!$J$7)</f>
        <v>#VALUE!</v>
      </c>
      <c r="V102" s="96" t="e">
        <f>Odessa!V102+MAX(145,'Dnepr, Bila Tserkva'!V$2*вспомогат!$J$7)</f>
        <v>#VALUE!</v>
      </c>
      <c r="W102" s="96" t="e">
        <f>Odessa!W102+MAX(145,'Dnepr, Bila Tserkva'!W$2*вспомогат!$J$7)</f>
        <v>#VALUE!</v>
      </c>
      <c r="X102" s="96" t="e">
        <f>Odessa!X102+MAX(145,'Dnepr, Bila Tserkva'!X$2*вспомогат!$J$7)</f>
        <v>#VALUE!</v>
      </c>
      <c r="Y102" s="96" t="e">
        <f>Odessa!Y102+MAX(145,'Dnepr, Bila Tserkva'!Y$2*вспомогат!$J$7)</f>
        <v>#VALUE!</v>
      </c>
      <c r="Z102" s="96" t="e">
        <f>Odessa!Z102+MAX(145,'Dnepr, Bila Tserkva'!Z$2*вспомогат!$J$7)</f>
        <v>#VALUE!</v>
      </c>
    </row>
    <row r="103" spans="2:26">
      <c r="B103" s="121" t="s">
        <v>239</v>
      </c>
      <c r="C103" s="88" t="s">
        <v>103</v>
      </c>
      <c r="D103" s="89" t="s">
        <v>13</v>
      </c>
      <c r="E103" s="2"/>
      <c r="F103" s="2"/>
      <c r="G103" s="96">
        <f>Odessa!G103+MAX(145,'Dnepr, Bila Tserkva'!G$2*вспомогат!$J$7)</f>
        <v>362.5090909090909</v>
      </c>
      <c r="H103" s="96">
        <f>Odessa!H103+MAX(145,'Dnepr, Bila Tserkva'!H$2*вспомогат!$J$7)</f>
        <v>537.0181818181818</v>
      </c>
      <c r="I103" s="96">
        <f>Odessa!I103+MAX(145,'Dnepr, Bila Tserkva'!I$2*вспомогат!$J$7)</f>
        <v>711.5272727272727</v>
      </c>
      <c r="J103" s="96">
        <f>Odessa!J103+MAX(145,'Dnepr, Bila Tserkva'!J$2*вспомогат!$J$7)</f>
        <v>886.0363636363636</v>
      </c>
      <c r="K103" s="96">
        <f>Odessa!K103+MAX(145,'Dnepr, Bila Tserkva'!K$2*вспомогат!$J$7)</f>
        <v>1010.5454545454545</v>
      </c>
      <c r="L103" s="96">
        <f>Odessa!L103+MAX(145,'Dnepr, Bila Tserkva'!L$2*вспомогат!$J$7)</f>
        <v>1190.0545454545454</v>
      </c>
      <c r="M103" s="96">
        <f>Odessa!M103+MAX(145,'Dnepr, Bila Tserkva'!M$2*вспомогат!$J$7)</f>
        <v>1389.5636363636363</v>
      </c>
      <c r="N103" s="96">
        <f>Odessa!N103+MAX(145,'Dnepr, Bila Tserkva'!N$2*вспомогат!$J$7)</f>
        <v>1589.0727272727272</v>
      </c>
      <c r="O103" s="96">
        <f>Odessa!O103+MAX(145,'Dnepr, Bila Tserkva'!O$2*вспомогат!$J$7)</f>
        <v>1788.5818181818181</v>
      </c>
      <c r="P103" s="96">
        <f>Odessa!P103+MAX(145,'Dnepr, Bila Tserkva'!P$2*вспомогат!$J$7)</f>
        <v>1988.090909090909</v>
      </c>
      <c r="Q103" s="96">
        <f>Odessa!Q103+MAX(145,'Dnepr, Bila Tserkva'!Q$2*вспомогат!$J$7)</f>
        <v>2137.6</v>
      </c>
      <c r="R103" s="96">
        <f>Odessa!R103+MAX(145,'Dnepr, Bila Tserkva'!R$2*вспомогат!$J$7)</f>
        <v>2337.1090909090908</v>
      </c>
      <c r="S103" s="96">
        <f>Odessa!S103+MAX(145,'Dnepr, Bila Tserkva'!S$2*вспомогат!$J$7)</f>
        <v>2536.6181818181817</v>
      </c>
      <c r="T103" s="96">
        <f>Odessa!T103+MAX(145,'Dnepr, Bila Tserkva'!T$2*вспомогат!$J$7)</f>
        <v>2736.1272727272726</v>
      </c>
      <c r="U103" s="96">
        <f>Odessa!U103+MAX(145,'Dnepr, Bila Tserkva'!U$2*вспомогат!$J$7)</f>
        <v>2935.6363636363635</v>
      </c>
      <c r="V103" s="96">
        <f>Odessa!V103+MAX(145,'Dnepr, Bila Tserkva'!V$2*вспомогат!$J$7)</f>
        <v>3135.1454545454544</v>
      </c>
      <c r="W103" s="96">
        <f>Odessa!W103+MAX(145,'Dnepr, Bila Tserkva'!W$2*вспомогат!$J$7)</f>
        <v>3334.6545454545453</v>
      </c>
      <c r="X103" s="96">
        <f>Odessa!X103+MAX(145,'Dnepr, Bila Tserkva'!X$2*вспомогат!$J$7)</f>
        <v>3534.1636363636362</v>
      </c>
      <c r="Y103" s="96">
        <f>Odessa!Y103+MAX(145,'Dnepr, Bila Tserkva'!Y$2*вспомогат!$J$7)</f>
        <v>3733.6727272727271</v>
      </c>
      <c r="Z103" s="96">
        <f>Odessa!Z103+MAX(145,'Dnepr, Bila Tserkva'!Z$2*вспомогат!$J$7)</f>
        <v>3933.181818181818</v>
      </c>
    </row>
    <row r="104" spans="2:26">
      <c r="B104" s="121" t="s">
        <v>240</v>
      </c>
      <c r="C104" s="88" t="s">
        <v>103</v>
      </c>
      <c r="D104" s="89" t="s">
        <v>230</v>
      </c>
      <c r="E104" s="2"/>
      <c r="F104" s="2"/>
      <c r="G104" s="96" t="e">
        <f>Odessa!G104+MAX(145,'Dnepr, Bila Tserkva'!G$2*вспомогат!$J$7)</f>
        <v>#VALUE!</v>
      </c>
      <c r="H104" s="96" t="e">
        <f>Odessa!H104+MAX(145,'Dnepr, Bila Tserkva'!H$2*вспомогат!$J$7)</f>
        <v>#VALUE!</v>
      </c>
      <c r="I104" s="96" t="e">
        <f>Odessa!I104+MAX(145,'Dnepr, Bila Tserkva'!I$2*вспомогат!$J$7)</f>
        <v>#VALUE!</v>
      </c>
      <c r="J104" s="96" t="e">
        <f>Odessa!J104+MAX(145,'Dnepr, Bila Tserkva'!J$2*вспомогат!$J$7)</f>
        <v>#VALUE!</v>
      </c>
      <c r="K104" s="96" t="e">
        <f>Odessa!K104+MAX(145,'Dnepr, Bila Tserkva'!K$2*вспомогат!$J$7)</f>
        <v>#VALUE!</v>
      </c>
      <c r="L104" s="96" t="e">
        <f>Odessa!L104+MAX(145,'Dnepr, Bila Tserkva'!L$2*вспомогат!$J$7)</f>
        <v>#VALUE!</v>
      </c>
      <c r="M104" s="96" t="e">
        <f>Odessa!M104+MAX(145,'Dnepr, Bila Tserkva'!M$2*вспомогат!$J$7)</f>
        <v>#VALUE!</v>
      </c>
      <c r="N104" s="96" t="e">
        <f>Odessa!N104+MAX(145,'Dnepr, Bila Tserkva'!N$2*вспомогат!$J$7)</f>
        <v>#VALUE!</v>
      </c>
      <c r="O104" s="96" t="e">
        <f>Odessa!O104+MAX(145,'Dnepr, Bila Tserkva'!O$2*вспомогат!$J$7)</f>
        <v>#VALUE!</v>
      </c>
      <c r="P104" s="96" t="e">
        <f>Odessa!P104+MAX(145,'Dnepr, Bila Tserkva'!P$2*вспомогат!$J$7)</f>
        <v>#VALUE!</v>
      </c>
      <c r="Q104" s="96" t="e">
        <f>Odessa!Q104+MAX(145,'Dnepr, Bila Tserkva'!Q$2*вспомогат!$J$7)</f>
        <v>#VALUE!</v>
      </c>
      <c r="R104" s="96" t="e">
        <f>Odessa!R104+MAX(145,'Dnepr, Bila Tserkva'!R$2*вспомогат!$J$7)</f>
        <v>#VALUE!</v>
      </c>
      <c r="S104" s="96" t="e">
        <f>Odessa!S104+MAX(145,'Dnepr, Bila Tserkva'!S$2*вспомогат!$J$7)</f>
        <v>#VALUE!</v>
      </c>
      <c r="T104" s="96" t="e">
        <f>Odessa!T104+MAX(145,'Dnepr, Bila Tserkva'!T$2*вспомогат!$J$7)</f>
        <v>#VALUE!</v>
      </c>
      <c r="U104" s="96" t="e">
        <f>Odessa!U104+MAX(145,'Dnepr, Bila Tserkva'!U$2*вспомогат!$J$7)</f>
        <v>#VALUE!</v>
      </c>
      <c r="V104" s="96" t="e">
        <f>Odessa!V104+MAX(145,'Dnepr, Bila Tserkva'!V$2*вспомогат!$J$7)</f>
        <v>#VALUE!</v>
      </c>
      <c r="W104" s="96" t="e">
        <f>Odessa!W104+MAX(145,'Dnepr, Bila Tserkva'!W$2*вспомогат!$J$7)</f>
        <v>#VALUE!</v>
      </c>
      <c r="X104" s="96" t="e">
        <f>Odessa!X104+MAX(145,'Dnepr, Bila Tserkva'!X$2*вспомогат!$J$7)</f>
        <v>#VALUE!</v>
      </c>
      <c r="Y104" s="96" t="e">
        <f>Odessa!Y104+MAX(145,'Dnepr, Bila Tserkva'!Y$2*вспомогат!$J$7)</f>
        <v>#VALUE!</v>
      </c>
      <c r="Z104" s="96" t="e">
        <f>Odessa!Z104+MAX(145,'Dnepr, Bila Tserkva'!Z$2*вспомогат!$J$7)</f>
        <v>#VALUE!</v>
      </c>
    </row>
    <row r="105" spans="2:26">
      <c r="B105" s="81" t="s">
        <v>231</v>
      </c>
      <c r="C105" s="81" t="s">
        <v>77</v>
      </c>
      <c r="D105" s="89" t="s">
        <v>230</v>
      </c>
      <c r="E105" s="2"/>
      <c r="F105" s="2"/>
      <c r="G105" s="96" t="e">
        <f>Odessa!G105+MAX(145,'Dnepr, Bila Tserkva'!G$2*вспомогат!$J$7)</f>
        <v>#VALUE!</v>
      </c>
      <c r="H105" s="96" t="e">
        <f>Odessa!H105+MAX(145,'Dnepr, Bila Tserkva'!H$2*вспомогат!$J$7)</f>
        <v>#VALUE!</v>
      </c>
      <c r="I105" s="96" t="e">
        <f>Odessa!I105+MAX(145,'Dnepr, Bila Tserkva'!I$2*вспомогат!$J$7)</f>
        <v>#VALUE!</v>
      </c>
      <c r="J105" s="96" t="e">
        <f>Odessa!J105+MAX(145,'Dnepr, Bila Tserkva'!J$2*вспомогат!$J$7)</f>
        <v>#VALUE!</v>
      </c>
      <c r="K105" s="96" t="e">
        <f>Odessa!K105+MAX(145,'Dnepr, Bila Tserkva'!K$2*вспомогат!$J$7)</f>
        <v>#VALUE!</v>
      </c>
      <c r="L105" s="96" t="e">
        <f>Odessa!L105+MAX(145,'Dnepr, Bila Tserkva'!L$2*вспомогат!$J$7)</f>
        <v>#VALUE!</v>
      </c>
      <c r="M105" s="96" t="e">
        <f>Odessa!M105+MAX(145,'Dnepr, Bila Tserkva'!M$2*вспомогат!$J$7)</f>
        <v>#VALUE!</v>
      </c>
      <c r="N105" s="96" t="e">
        <f>Odessa!N105+MAX(145,'Dnepr, Bila Tserkva'!N$2*вспомогат!$J$7)</f>
        <v>#VALUE!</v>
      </c>
      <c r="O105" s="96" t="e">
        <f>Odessa!O105+MAX(145,'Dnepr, Bila Tserkva'!O$2*вспомогат!$J$7)</f>
        <v>#VALUE!</v>
      </c>
      <c r="P105" s="96" t="e">
        <f>Odessa!P105+MAX(145,'Dnepr, Bila Tserkva'!P$2*вспомогат!$J$7)</f>
        <v>#VALUE!</v>
      </c>
      <c r="Q105" s="96" t="e">
        <f>Odessa!Q105+MAX(145,'Dnepr, Bila Tserkva'!Q$2*вспомогат!$J$7)</f>
        <v>#VALUE!</v>
      </c>
      <c r="R105" s="96" t="e">
        <f>Odessa!R105+MAX(145,'Dnepr, Bila Tserkva'!R$2*вспомогат!$J$7)</f>
        <v>#VALUE!</v>
      </c>
      <c r="S105" s="96" t="e">
        <f>Odessa!S105+MAX(145,'Dnepr, Bila Tserkva'!S$2*вспомогат!$J$7)</f>
        <v>#VALUE!</v>
      </c>
      <c r="T105" s="96" t="e">
        <f>Odessa!T105+MAX(145,'Dnepr, Bila Tserkva'!T$2*вспомогат!$J$7)</f>
        <v>#VALUE!</v>
      </c>
      <c r="U105" s="96" t="e">
        <f>Odessa!U105+MAX(145,'Dnepr, Bila Tserkva'!U$2*вспомогат!$J$7)</f>
        <v>#VALUE!</v>
      </c>
      <c r="V105" s="96" t="e">
        <f>Odessa!V105+MAX(145,'Dnepr, Bila Tserkva'!V$2*вспомогат!$J$7)</f>
        <v>#VALUE!</v>
      </c>
      <c r="W105" s="96" t="e">
        <f>Odessa!W105+MAX(145,'Dnepr, Bila Tserkva'!W$2*вспомогат!$J$7)</f>
        <v>#VALUE!</v>
      </c>
      <c r="X105" s="96" t="e">
        <f>Odessa!X105+MAX(145,'Dnepr, Bila Tserkva'!X$2*вспомогат!$J$7)</f>
        <v>#VALUE!</v>
      </c>
      <c r="Y105" s="96" t="e">
        <f>Odessa!Y105+MAX(145,'Dnepr, Bila Tserkva'!Y$2*вспомогат!$J$7)</f>
        <v>#VALUE!</v>
      </c>
      <c r="Z105" s="96" t="e">
        <f>Odessa!Z105+MAX(145,'Dnepr, Bila Tserkva'!Z$2*вспомогат!$J$7)</f>
        <v>#VALUE!</v>
      </c>
    </row>
    <row r="106" spans="2:26">
      <c r="B106" s="124" t="s">
        <v>241</v>
      </c>
      <c r="C106" s="88" t="s">
        <v>103</v>
      </c>
      <c r="D106" s="89" t="s">
        <v>13</v>
      </c>
      <c r="E106" s="2"/>
      <c r="F106" s="2"/>
      <c r="G106" s="96">
        <f>Odessa!G106+MAX(145,'Dnepr, Bila Tserkva'!G$2*вспомогат!$J$7)</f>
        <v>410.5090909090909</v>
      </c>
      <c r="H106" s="96">
        <f>Odessa!H106+MAX(145,'Dnepr, Bila Tserkva'!H$2*вспомогат!$J$7)</f>
        <v>633.0181818181818</v>
      </c>
      <c r="I106" s="96">
        <f>Odessa!I106+MAX(145,'Dnepr, Bila Tserkva'!I$2*вспомогат!$J$7)</f>
        <v>855.5272727272727</v>
      </c>
      <c r="J106" s="96">
        <f>Odessa!J106+MAX(145,'Dnepr, Bila Tserkva'!J$2*вспомогат!$J$7)</f>
        <v>1078.0363636363636</v>
      </c>
      <c r="K106" s="96">
        <f>Odessa!K106+MAX(145,'Dnepr, Bila Tserkva'!K$2*вспомогат!$J$7)</f>
        <v>1250.5454545454545</v>
      </c>
      <c r="L106" s="96">
        <f>Odessa!L106+MAX(145,'Dnepr, Bila Tserkva'!L$2*вспомогат!$J$7)</f>
        <v>1478.0545454545454</v>
      </c>
      <c r="M106" s="96">
        <f>Odessa!M106+MAX(145,'Dnepr, Bila Tserkva'!M$2*вспомогат!$J$7)</f>
        <v>1725.5636363636363</v>
      </c>
      <c r="N106" s="96">
        <f>Odessa!N106+MAX(145,'Dnepr, Bila Tserkva'!N$2*вспомогат!$J$7)</f>
        <v>1973.0727272727272</v>
      </c>
      <c r="O106" s="96">
        <f>Odessa!O106+MAX(145,'Dnepr, Bila Tserkva'!O$2*вспомогат!$J$7)</f>
        <v>2220.5818181818181</v>
      </c>
      <c r="P106" s="96">
        <f>Odessa!P106+MAX(145,'Dnepr, Bila Tserkva'!P$2*вспомогат!$J$7)</f>
        <v>2468.090909090909</v>
      </c>
      <c r="Q106" s="96">
        <f>Odessa!Q106+MAX(145,'Dnepr, Bila Tserkva'!Q$2*вспомогат!$J$7)</f>
        <v>2665.6</v>
      </c>
      <c r="R106" s="96">
        <f>Odessa!R106+MAX(145,'Dnepr, Bila Tserkva'!R$2*вспомогат!$J$7)</f>
        <v>2913.1090909090908</v>
      </c>
      <c r="S106" s="96">
        <f>Odessa!S106+MAX(145,'Dnepr, Bila Tserkva'!S$2*вспомогат!$J$7)</f>
        <v>3160.6181818181817</v>
      </c>
      <c r="T106" s="96">
        <f>Odessa!T106+MAX(145,'Dnepr, Bila Tserkva'!T$2*вспомогат!$J$7)</f>
        <v>3408.1272727272726</v>
      </c>
      <c r="U106" s="96">
        <f>Odessa!U106+MAX(145,'Dnepr, Bila Tserkva'!U$2*вспомогат!$J$7)</f>
        <v>3655.6363636363635</v>
      </c>
      <c r="V106" s="96">
        <f>Odessa!V106+MAX(145,'Dnepr, Bila Tserkva'!V$2*вспомогат!$J$7)</f>
        <v>3903.1454545454544</v>
      </c>
      <c r="W106" s="96">
        <f>Odessa!W106+MAX(145,'Dnepr, Bila Tserkva'!W$2*вспомогат!$J$7)</f>
        <v>4150.6545454545449</v>
      </c>
      <c r="X106" s="96">
        <f>Odessa!X106+MAX(145,'Dnepr, Bila Tserkva'!X$2*вспомогат!$J$7)</f>
        <v>4398.1636363636362</v>
      </c>
      <c r="Y106" s="96">
        <f>Odessa!Y106+MAX(145,'Dnepr, Bila Tserkva'!Y$2*вспомогат!$J$7)</f>
        <v>4645.6727272727276</v>
      </c>
      <c r="Z106" s="96">
        <f>Odessa!Z106+MAX(145,'Dnepr, Bila Tserkva'!Z$2*вспомогат!$J$7)</f>
        <v>4893.181818181818</v>
      </c>
    </row>
    <row r="107" spans="2:26">
      <c r="B107" s="121" t="s">
        <v>242</v>
      </c>
      <c r="C107" s="88" t="s">
        <v>103</v>
      </c>
      <c r="D107" s="89" t="s">
        <v>230</v>
      </c>
      <c r="E107" s="2"/>
      <c r="F107" s="2"/>
      <c r="G107" s="96" t="e">
        <f>Odessa!G107+MAX(145,'Dnepr, Bila Tserkva'!G$2*вспомогат!$J$7)</f>
        <v>#VALUE!</v>
      </c>
      <c r="H107" s="96" t="e">
        <f>Odessa!H107+MAX(145,'Dnepr, Bila Tserkva'!H$2*вспомогат!$J$7)</f>
        <v>#VALUE!</v>
      </c>
      <c r="I107" s="96" t="e">
        <f>Odessa!I107+MAX(145,'Dnepr, Bila Tserkva'!I$2*вспомогат!$J$7)</f>
        <v>#VALUE!</v>
      </c>
      <c r="J107" s="96" t="e">
        <f>Odessa!J107+MAX(145,'Dnepr, Bila Tserkva'!J$2*вспомогат!$J$7)</f>
        <v>#VALUE!</v>
      </c>
      <c r="K107" s="96" t="e">
        <f>Odessa!K107+MAX(145,'Dnepr, Bila Tserkva'!K$2*вспомогат!$J$7)</f>
        <v>#VALUE!</v>
      </c>
      <c r="L107" s="96" t="e">
        <f>Odessa!L107+MAX(145,'Dnepr, Bila Tserkva'!L$2*вспомогат!$J$7)</f>
        <v>#VALUE!</v>
      </c>
      <c r="M107" s="96" t="e">
        <f>Odessa!M107+MAX(145,'Dnepr, Bila Tserkva'!M$2*вспомогат!$J$7)</f>
        <v>#VALUE!</v>
      </c>
      <c r="N107" s="96" t="e">
        <f>Odessa!N107+MAX(145,'Dnepr, Bila Tserkva'!N$2*вспомогат!$J$7)</f>
        <v>#VALUE!</v>
      </c>
      <c r="O107" s="96" t="e">
        <f>Odessa!O107+MAX(145,'Dnepr, Bila Tserkva'!O$2*вспомогат!$J$7)</f>
        <v>#VALUE!</v>
      </c>
      <c r="P107" s="96" t="e">
        <f>Odessa!P107+MAX(145,'Dnepr, Bila Tserkva'!P$2*вспомогат!$J$7)</f>
        <v>#VALUE!</v>
      </c>
      <c r="Q107" s="96" t="e">
        <f>Odessa!Q107+MAX(145,'Dnepr, Bila Tserkva'!Q$2*вспомогат!$J$7)</f>
        <v>#VALUE!</v>
      </c>
      <c r="R107" s="96" t="e">
        <f>Odessa!R107+MAX(145,'Dnepr, Bila Tserkva'!R$2*вспомогат!$J$7)</f>
        <v>#VALUE!</v>
      </c>
      <c r="S107" s="96" t="e">
        <f>Odessa!S107+MAX(145,'Dnepr, Bila Tserkva'!S$2*вспомогат!$J$7)</f>
        <v>#VALUE!</v>
      </c>
      <c r="T107" s="96" t="e">
        <f>Odessa!T107+MAX(145,'Dnepr, Bila Tserkva'!T$2*вспомогат!$J$7)</f>
        <v>#VALUE!</v>
      </c>
      <c r="U107" s="96" t="e">
        <f>Odessa!U107+MAX(145,'Dnepr, Bila Tserkva'!U$2*вспомогат!$J$7)</f>
        <v>#VALUE!</v>
      </c>
      <c r="V107" s="96" t="e">
        <f>Odessa!V107+MAX(145,'Dnepr, Bila Tserkva'!V$2*вспомогат!$J$7)</f>
        <v>#VALUE!</v>
      </c>
      <c r="W107" s="96" t="e">
        <f>Odessa!W107+MAX(145,'Dnepr, Bila Tserkva'!W$2*вспомогат!$J$7)</f>
        <v>#VALUE!</v>
      </c>
      <c r="X107" s="96" t="e">
        <f>Odessa!X107+MAX(145,'Dnepr, Bila Tserkva'!X$2*вспомогат!$J$7)</f>
        <v>#VALUE!</v>
      </c>
      <c r="Y107" s="96" t="e">
        <f>Odessa!Y107+MAX(145,'Dnepr, Bila Tserkva'!Y$2*вспомогат!$J$7)</f>
        <v>#VALUE!</v>
      </c>
      <c r="Z107" s="96" t="e">
        <f>Odessa!Z107+MAX(145,'Dnepr, Bila Tserkva'!Z$2*вспомогат!$J$7)</f>
        <v>#VALUE!</v>
      </c>
    </row>
    <row r="108" spans="2:26">
      <c r="B108" s="121" t="s">
        <v>267</v>
      </c>
      <c r="C108" s="121" t="s">
        <v>8</v>
      </c>
      <c r="D108" s="89" t="s">
        <v>230</v>
      </c>
      <c r="E108" s="2"/>
      <c r="F108" s="2"/>
      <c r="G108" s="96" t="e">
        <f>Odessa!G108+MAX(145,'Dnepr, Bila Tserkva'!G$2*вспомогат!$J$7)</f>
        <v>#VALUE!</v>
      </c>
      <c r="H108" s="96" t="e">
        <f>Odessa!H108+MAX(145,'Dnepr, Bila Tserkva'!H$2*вспомогат!$J$7)</f>
        <v>#VALUE!</v>
      </c>
      <c r="I108" s="96" t="e">
        <f>Odessa!I108+MAX(145,'Dnepr, Bila Tserkva'!I$2*вспомогат!$J$7)</f>
        <v>#VALUE!</v>
      </c>
      <c r="J108" s="96" t="e">
        <f>Odessa!J108+MAX(145,'Dnepr, Bila Tserkva'!J$2*вспомогат!$J$7)</f>
        <v>#VALUE!</v>
      </c>
      <c r="K108" s="96" t="e">
        <f>Odessa!K108+MAX(145,'Dnepr, Bila Tserkva'!K$2*вспомогат!$J$7)</f>
        <v>#VALUE!</v>
      </c>
      <c r="L108" s="96" t="e">
        <f>Odessa!L108+MAX(145,'Dnepr, Bila Tserkva'!L$2*вспомогат!$J$7)</f>
        <v>#VALUE!</v>
      </c>
      <c r="M108" s="96" t="e">
        <f>Odessa!M108+MAX(145,'Dnepr, Bila Tserkva'!M$2*вспомогат!$J$7)</f>
        <v>#VALUE!</v>
      </c>
      <c r="N108" s="96" t="e">
        <f>Odessa!N108+MAX(145,'Dnepr, Bila Tserkva'!N$2*вспомогат!$J$7)</f>
        <v>#VALUE!</v>
      </c>
      <c r="O108" s="96" t="e">
        <f>Odessa!O108+MAX(145,'Dnepr, Bila Tserkva'!O$2*вспомогат!$J$7)</f>
        <v>#VALUE!</v>
      </c>
      <c r="P108" s="96" t="e">
        <f>Odessa!P108+MAX(145,'Dnepr, Bila Tserkva'!P$2*вспомогат!$J$7)</f>
        <v>#VALUE!</v>
      </c>
      <c r="Q108" s="96" t="e">
        <f>Odessa!Q108+MAX(145,'Dnepr, Bila Tserkva'!Q$2*вспомогат!$J$7)</f>
        <v>#VALUE!</v>
      </c>
      <c r="R108" s="96" t="e">
        <f>Odessa!R108+MAX(145,'Dnepr, Bila Tserkva'!R$2*вспомогат!$J$7)</f>
        <v>#VALUE!</v>
      </c>
      <c r="S108" s="96" t="e">
        <f>Odessa!S108+MAX(145,'Dnepr, Bila Tserkva'!S$2*вспомогат!$J$7)</f>
        <v>#VALUE!</v>
      </c>
      <c r="T108" s="96" t="e">
        <f>Odessa!T108+MAX(145,'Dnepr, Bila Tserkva'!T$2*вспомогат!$J$7)</f>
        <v>#VALUE!</v>
      </c>
      <c r="U108" s="96" t="e">
        <f>Odessa!U108+MAX(145,'Dnepr, Bila Tserkva'!U$2*вспомогат!$J$7)</f>
        <v>#VALUE!</v>
      </c>
      <c r="V108" s="96" t="e">
        <f>Odessa!V108+MAX(145,'Dnepr, Bila Tserkva'!V$2*вспомогат!$J$7)</f>
        <v>#VALUE!</v>
      </c>
      <c r="W108" s="96" t="e">
        <f>Odessa!W108+MAX(145,'Dnepr, Bila Tserkva'!W$2*вспомогат!$J$7)</f>
        <v>#VALUE!</v>
      </c>
      <c r="X108" s="96" t="e">
        <f>Odessa!X108+MAX(145,'Dnepr, Bila Tserkva'!X$2*вспомогат!$J$7)</f>
        <v>#VALUE!</v>
      </c>
      <c r="Y108" s="96" t="e">
        <f>Odessa!Y108+MAX(145,'Dnepr, Bila Tserkva'!Y$2*вспомогат!$J$7)</f>
        <v>#VALUE!</v>
      </c>
      <c r="Z108" s="96" t="e">
        <f>Odessa!Z108+MAX(145,'Dnepr, Bila Tserkva'!Z$2*вспомогат!$J$7)</f>
        <v>#VALUE!</v>
      </c>
    </row>
    <row r="109" spans="2:26">
      <c r="B109" s="121" t="s">
        <v>268</v>
      </c>
      <c r="C109" s="121" t="s">
        <v>197</v>
      </c>
      <c r="D109" s="89" t="s">
        <v>230</v>
      </c>
      <c r="E109" s="2"/>
      <c r="F109" s="2"/>
      <c r="G109" s="96" t="e">
        <f>Odessa!G109+MAX(145,'Dnepr, Bila Tserkva'!G$2*вспомогат!$J$7)</f>
        <v>#VALUE!</v>
      </c>
      <c r="H109" s="96" t="e">
        <f>Odessa!H109+MAX(145,'Dnepr, Bila Tserkva'!H$2*вспомогат!$J$7)</f>
        <v>#VALUE!</v>
      </c>
      <c r="I109" s="96" t="e">
        <f>Odessa!I109+MAX(145,'Dnepr, Bila Tserkva'!I$2*вспомогат!$J$7)</f>
        <v>#VALUE!</v>
      </c>
      <c r="J109" s="96" t="e">
        <f>Odessa!J109+MAX(145,'Dnepr, Bila Tserkva'!J$2*вспомогат!$J$7)</f>
        <v>#VALUE!</v>
      </c>
      <c r="K109" s="96" t="e">
        <f>Odessa!K109+MAX(145,'Dnepr, Bila Tserkva'!K$2*вспомогат!$J$7)</f>
        <v>#VALUE!</v>
      </c>
      <c r="L109" s="96" t="e">
        <f>Odessa!L109+MAX(145,'Dnepr, Bila Tserkva'!L$2*вспомогат!$J$7)</f>
        <v>#VALUE!</v>
      </c>
      <c r="M109" s="96" t="e">
        <f>Odessa!M109+MAX(145,'Dnepr, Bila Tserkva'!M$2*вспомогат!$J$7)</f>
        <v>#VALUE!</v>
      </c>
      <c r="N109" s="96" t="e">
        <f>Odessa!N109+MAX(145,'Dnepr, Bila Tserkva'!N$2*вспомогат!$J$7)</f>
        <v>#VALUE!</v>
      </c>
      <c r="O109" s="96" t="e">
        <f>Odessa!O109+MAX(145,'Dnepr, Bila Tserkva'!O$2*вспомогат!$J$7)</f>
        <v>#VALUE!</v>
      </c>
      <c r="P109" s="96" t="e">
        <f>Odessa!P109+MAX(145,'Dnepr, Bila Tserkva'!P$2*вспомогат!$J$7)</f>
        <v>#VALUE!</v>
      </c>
      <c r="Q109" s="96" t="e">
        <f>Odessa!Q109+MAX(145,'Dnepr, Bila Tserkva'!Q$2*вспомогат!$J$7)</f>
        <v>#VALUE!</v>
      </c>
      <c r="R109" s="96" t="e">
        <f>Odessa!R109+MAX(145,'Dnepr, Bila Tserkva'!R$2*вспомогат!$J$7)</f>
        <v>#VALUE!</v>
      </c>
      <c r="S109" s="96" t="e">
        <f>Odessa!S109+MAX(145,'Dnepr, Bila Tserkva'!S$2*вспомогат!$J$7)</f>
        <v>#VALUE!</v>
      </c>
      <c r="T109" s="96" t="e">
        <f>Odessa!T109+MAX(145,'Dnepr, Bila Tserkva'!T$2*вспомогат!$J$7)</f>
        <v>#VALUE!</v>
      </c>
      <c r="U109" s="96" t="e">
        <f>Odessa!U109+MAX(145,'Dnepr, Bila Tserkva'!U$2*вспомогат!$J$7)</f>
        <v>#VALUE!</v>
      </c>
      <c r="V109" s="96" t="e">
        <f>Odessa!V109+MAX(145,'Dnepr, Bila Tserkva'!V$2*вспомогат!$J$7)</f>
        <v>#VALUE!</v>
      </c>
      <c r="W109" s="96" t="e">
        <f>Odessa!W109+MAX(145,'Dnepr, Bila Tserkva'!W$2*вспомогат!$J$7)</f>
        <v>#VALUE!</v>
      </c>
      <c r="X109" s="96" t="e">
        <f>Odessa!X109+MAX(145,'Dnepr, Bila Tserkva'!X$2*вспомогат!$J$7)</f>
        <v>#VALUE!</v>
      </c>
      <c r="Y109" s="96" t="e">
        <f>Odessa!Y109+MAX(145,'Dnepr, Bila Tserkva'!Y$2*вспомогат!$J$7)</f>
        <v>#VALUE!</v>
      </c>
      <c r="Z109" s="96" t="e">
        <f>Odessa!Z109+MAX(145,'Dnepr, Bila Tserkva'!Z$2*вспомогат!$J$7)</f>
        <v>#VALUE!</v>
      </c>
    </row>
    <row r="110" spans="2:26">
      <c r="B110" s="121" t="s">
        <v>243</v>
      </c>
      <c r="C110" s="88" t="s">
        <v>103</v>
      </c>
      <c r="D110" s="89" t="s">
        <v>13</v>
      </c>
      <c r="E110" s="2"/>
      <c r="F110" s="2"/>
      <c r="G110" s="96">
        <f>Odessa!G110+MAX(145,'Dnepr, Bila Tserkva'!G$2*вспомогат!$J$7)</f>
        <v>346.5090909090909</v>
      </c>
      <c r="H110" s="96">
        <f>Odessa!H110+MAX(145,'Dnepr, Bila Tserkva'!H$2*вспомогат!$J$7)</f>
        <v>505.0181818181818</v>
      </c>
      <c r="I110" s="96">
        <f>Odessa!I110+MAX(145,'Dnepr, Bila Tserkva'!I$2*вспомогат!$J$7)</f>
        <v>663.5272727272727</v>
      </c>
      <c r="J110" s="96">
        <f>Odessa!J110+MAX(145,'Dnepr, Bila Tserkva'!J$2*вспомогат!$J$7)</f>
        <v>822.0363636363636</v>
      </c>
      <c r="K110" s="96">
        <f>Odessa!K110+MAX(145,'Dnepr, Bila Tserkva'!K$2*вспомогат!$J$7)</f>
        <v>930.5454545454545</v>
      </c>
      <c r="L110" s="96">
        <f>Odessa!L110+MAX(145,'Dnepr, Bila Tserkva'!L$2*вспомогат!$J$7)</f>
        <v>1094.0545454545454</v>
      </c>
      <c r="M110" s="96">
        <f>Odessa!M110+MAX(145,'Dnepr, Bila Tserkva'!M$2*вспомогат!$J$7)</f>
        <v>1277.5636363636363</v>
      </c>
      <c r="N110" s="96">
        <f>Odessa!N110+MAX(145,'Dnepr, Bila Tserkva'!N$2*вспомогат!$J$7)</f>
        <v>1461.0727272727272</v>
      </c>
      <c r="O110" s="96">
        <f>Odessa!O110+MAX(145,'Dnepr, Bila Tserkva'!O$2*вспомогат!$J$7)</f>
        <v>1644.5818181818181</v>
      </c>
      <c r="P110" s="96">
        <f>Odessa!P110+MAX(145,'Dnepr, Bila Tserkva'!P$2*вспомогат!$J$7)</f>
        <v>1828.090909090909</v>
      </c>
      <c r="Q110" s="96">
        <f>Odessa!Q110+MAX(145,'Dnepr, Bila Tserkva'!Q$2*вспомогат!$J$7)</f>
        <v>1961.6</v>
      </c>
      <c r="R110" s="96">
        <f>Odessa!R110+MAX(145,'Dnepr, Bila Tserkva'!R$2*вспомогат!$J$7)</f>
        <v>2145.1090909090908</v>
      </c>
      <c r="S110" s="96">
        <f>Odessa!S110+MAX(145,'Dnepr, Bila Tserkva'!S$2*вспомогат!$J$7)</f>
        <v>2328.6181818181817</v>
      </c>
      <c r="T110" s="96">
        <f>Odessa!T110+MAX(145,'Dnepr, Bila Tserkva'!T$2*вспомогат!$J$7)</f>
        <v>2512.1272727272726</v>
      </c>
      <c r="U110" s="96">
        <f>Odessa!U110+MAX(145,'Dnepr, Bila Tserkva'!U$2*вспомогат!$J$7)</f>
        <v>2695.6363636363635</v>
      </c>
      <c r="V110" s="96">
        <f>Odessa!V110+MAX(145,'Dnepr, Bila Tserkva'!V$2*вспомогат!$J$7)</f>
        <v>2879.1454545454544</v>
      </c>
      <c r="W110" s="96">
        <f>Odessa!W110+MAX(145,'Dnepr, Bila Tserkva'!W$2*вспомогат!$J$7)</f>
        <v>3062.6545454545453</v>
      </c>
      <c r="X110" s="96">
        <f>Odessa!X110+MAX(145,'Dnepr, Bila Tserkva'!X$2*вспомогат!$J$7)</f>
        <v>3246.1636363636362</v>
      </c>
      <c r="Y110" s="96">
        <f>Odessa!Y110+MAX(145,'Dnepr, Bila Tserkva'!Y$2*вспомогат!$J$7)</f>
        <v>3429.6727272727271</v>
      </c>
      <c r="Z110" s="96">
        <f>Odessa!Z110+MAX(145,'Dnepr, Bila Tserkva'!Z$2*вспомогат!$J$7)</f>
        <v>3613.181818181818</v>
      </c>
    </row>
    <row r="111" spans="2:26">
      <c r="B111" s="121" t="s">
        <v>244</v>
      </c>
      <c r="C111" s="88" t="s">
        <v>103</v>
      </c>
      <c r="D111" s="89" t="s">
        <v>13</v>
      </c>
      <c r="E111" s="2"/>
      <c r="F111" s="2"/>
      <c r="G111" s="96">
        <f>Odessa!G111+MAX(145,'Dnepr, Bila Tserkva'!G$2*вспомогат!$J$7)</f>
        <v>399.5090909090909</v>
      </c>
      <c r="H111" s="96">
        <f>Odessa!H111+MAX(145,'Dnepr, Bila Tserkva'!H$2*вспомогат!$J$7)</f>
        <v>611.0181818181818</v>
      </c>
      <c r="I111" s="96">
        <f>Odessa!I111+MAX(145,'Dnepr, Bila Tserkva'!I$2*вспомогат!$J$7)</f>
        <v>822.5272727272727</v>
      </c>
      <c r="J111" s="96">
        <f>Odessa!J111+MAX(145,'Dnepr, Bila Tserkva'!J$2*вспомогат!$J$7)</f>
        <v>1034.0363636363636</v>
      </c>
      <c r="K111" s="96">
        <f>Odessa!K111+MAX(145,'Dnepr, Bila Tserkva'!K$2*вспомогат!$J$7)</f>
        <v>1195.5454545454545</v>
      </c>
      <c r="L111" s="96">
        <f>Odessa!L111+MAX(145,'Dnepr, Bila Tserkva'!L$2*вспомогат!$J$7)</f>
        <v>1412.0545454545454</v>
      </c>
      <c r="M111" s="96">
        <f>Odessa!M111+MAX(145,'Dnepr, Bila Tserkva'!M$2*вспомогат!$J$7)</f>
        <v>1648.5636363636363</v>
      </c>
      <c r="N111" s="96">
        <f>Odessa!N111+MAX(145,'Dnepr, Bila Tserkva'!N$2*вспомогат!$J$7)</f>
        <v>1885.0727272727272</v>
      </c>
      <c r="O111" s="96">
        <f>Odessa!O111+MAX(145,'Dnepr, Bila Tserkva'!O$2*вспомогат!$J$7)</f>
        <v>2121.5818181818181</v>
      </c>
      <c r="P111" s="96">
        <f>Odessa!P111+MAX(145,'Dnepr, Bila Tserkva'!P$2*вспомогат!$J$7)</f>
        <v>2358.090909090909</v>
      </c>
      <c r="Q111" s="96">
        <f>Odessa!Q111+MAX(145,'Dnepr, Bila Tserkva'!Q$2*вспомогат!$J$7)</f>
        <v>2544.6</v>
      </c>
      <c r="R111" s="96">
        <f>Odessa!R111+MAX(145,'Dnepr, Bila Tserkva'!R$2*вспомогат!$J$7)</f>
        <v>2781.1090909090908</v>
      </c>
      <c r="S111" s="96">
        <f>Odessa!S111+MAX(145,'Dnepr, Bila Tserkva'!S$2*вспомогат!$J$7)</f>
        <v>3017.6181818181817</v>
      </c>
      <c r="T111" s="96">
        <f>Odessa!T111+MAX(145,'Dnepr, Bila Tserkva'!T$2*вспомогат!$J$7)</f>
        <v>3254.1272727272726</v>
      </c>
      <c r="U111" s="96">
        <f>Odessa!U111+MAX(145,'Dnepr, Bila Tserkva'!U$2*вспомогат!$J$7)</f>
        <v>3490.6363636363635</v>
      </c>
      <c r="V111" s="96">
        <f>Odessa!V111+MAX(145,'Dnepr, Bila Tserkva'!V$2*вспомогат!$J$7)</f>
        <v>3727.1454545454544</v>
      </c>
      <c r="W111" s="96">
        <f>Odessa!W111+MAX(145,'Dnepr, Bila Tserkva'!W$2*вспомогат!$J$7)</f>
        <v>3963.6545454545453</v>
      </c>
      <c r="X111" s="96">
        <f>Odessa!X111+MAX(145,'Dnepr, Bila Tserkva'!X$2*вспомогат!$J$7)</f>
        <v>4200.1636363636362</v>
      </c>
      <c r="Y111" s="96">
        <f>Odessa!Y111+MAX(145,'Dnepr, Bila Tserkva'!Y$2*вспомогат!$J$7)</f>
        <v>4436.6727272727276</v>
      </c>
      <c r="Z111" s="96">
        <f>Odessa!Z111+MAX(145,'Dnepr, Bila Tserkva'!Z$2*вспомогат!$J$7)</f>
        <v>4673.181818181818</v>
      </c>
    </row>
    <row r="112" spans="2:26">
      <c r="B112" s="121" t="s">
        <v>245</v>
      </c>
      <c r="C112" s="121" t="s">
        <v>22</v>
      </c>
      <c r="D112" s="89" t="s">
        <v>230</v>
      </c>
      <c r="E112" s="2"/>
      <c r="F112" s="2"/>
      <c r="G112" s="96" t="e">
        <f>Odessa!G112+MAX(145,'Dnepr, Bila Tserkva'!G$2*вспомогат!$J$7)</f>
        <v>#VALUE!</v>
      </c>
      <c r="H112" s="96" t="e">
        <f>Odessa!H112+MAX(145,'Dnepr, Bila Tserkva'!H$2*вспомогат!$J$7)</f>
        <v>#VALUE!</v>
      </c>
      <c r="I112" s="96" t="e">
        <f>Odessa!I112+MAX(145,'Dnepr, Bila Tserkva'!I$2*вспомогат!$J$7)</f>
        <v>#VALUE!</v>
      </c>
      <c r="J112" s="96" t="e">
        <f>Odessa!J112+MAX(145,'Dnepr, Bila Tserkva'!J$2*вспомогат!$J$7)</f>
        <v>#VALUE!</v>
      </c>
      <c r="K112" s="96" t="e">
        <f>Odessa!K112+MAX(145,'Dnepr, Bila Tserkva'!K$2*вспомогат!$J$7)</f>
        <v>#VALUE!</v>
      </c>
      <c r="L112" s="96" t="e">
        <f>Odessa!L112+MAX(145,'Dnepr, Bila Tserkva'!L$2*вспомогат!$J$7)</f>
        <v>#VALUE!</v>
      </c>
      <c r="M112" s="96" t="e">
        <f>Odessa!M112+MAX(145,'Dnepr, Bila Tserkva'!M$2*вспомогат!$J$7)</f>
        <v>#VALUE!</v>
      </c>
      <c r="N112" s="96" t="e">
        <f>Odessa!N112+MAX(145,'Dnepr, Bila Tserkva'!N$2*вспомогат!$J$7)</f>
        <v>#VALUE!</v>
      </c>
      <c r="O112" s="96" t="e">
        <f>Odessa!O112+MAX(145,'Dnepr, Bila Tserkva'!O$2*вспомогат!$J$7)</f>
        <v>#VALUE!</v>
      </c>
      <c r="P112" s="96" t="e">
        <f>Odessa!P112+MAX(145,'Dnepr, Bila Tserkva'!P$2*вспомогат!$J$7)</f>
        <v>#VALUE!</v>
      </c>
      <c r="Q112" s="96" t="e">
        <f>Odessa!Q112+MAX(145,'Dnepr, Bila Tserkva'!Q$2*вспомогат!$J$7)</f>
        <v>#VALUE!</v>
      </c>
      <c r="R112" s="96" t="e">
        <f>Odessa!R112+MAX(145,'Dnepr, Bila Tserkva'!R$2*вспомогат!$J$7)</f>
        <v>#VALUE!</v>
      </c>
      <c r="S112" s="96" t="e">
        <f>Odessa!S112+MAX(145,'Dnepr, Bila Tserkva'!S$2*вспомогат!$J$7)</f>
        <v>#VALUE!</v>
      </c>
      <c r="T112" s="96" t="e">
        <f>Odessa!T112+MAX(145,'Dnepr, Bila Tserkva'!T$2*вспомогат!$J$7)</f>
        <v>#VALUE!</v>
      </c>
      <c r="U112" s="96" t="e">
        <f>Odessa!U112+MAX(145,'Dnepr, Bila Tserkva'!U$2*вспомогат!$J$7)</f>
        <v>#VALUE!</v>
      </c>
      <c r="V112" s="96" t="e">
        <f>Odessa!V112+MAX(145,'Dnepr, Bila Tserkva'!V$2*вспомогат!$J$7)</f>
        <v>#VALUE!</v>
      </c>
      <c r="W112" s="96" t="e">
        <f>Odessa!W112+MAX(145,'Dnepr, Bila Tserkva'!W$2*вспомогат!$J$7)</f>
        <v>#VALUE!</v>
      </c>
      <c r="X112" s="96" t="e">
        <f>Odessa!X112+MAX(145,'Dnepr, Bila Tserkva'!X$2*вспомогат!$J$7)</f>
        <v>#VALUE!</v>
      </c>
      <c r="Y112" s="96" t="e">
        <f>Odessa!Y112+MAX(145,'Dnepr, Bila Tserkva'!Y$2*вспомогат!$J$7)</f>
        <v>#VALUE!</v>
      </c>
      <c r="Z112" s="96" t="e">
        <f>Odessa!Z112+MAX(145,'Dnepr, Bila Tserkva'!Z$2*вспомогат!$J$7)</f>
        <v>#VALUE!</v>
      </c>
    </row>
    <row r="113" spans="2:26">
      <c r="B113" s="121" t="s">
        <v>269</v>
      </c>
      <c r="C113" s="121" t="s">
        <v>270</v>
      </c>
      <c r="D113" s="89" t="s">
        <v>230</v>
      </c>
      <c r="E113" s="2"/>
      <c r="F113" s="2"/>
      <c r="G113" s="96" t="e">
        <f>Odessa!G113+MAX(145,'Dnepr, Bila Tserkva'!G$2*вспомогат!$J$7)</f>
        <v>#VALUE!</v>
      </c>
      <c r="H113" s="96" t="e">
        <f>Odessa!H113+MAX(145,'Dnepr, Bila Tserkva'!H$2*вспомогат!$J$7)</f>
        <v>#VALUE!</v>
      </c>
      <c r="I113" s="96" t="e">
        <f>Odessa!I113+MAX(145,'Dnepr, Bila Tserkva'!I$2*вспомогат!$J$7)</f>
        <v>#VALUE!</v>
      </c>
      <c r="J113" s="96" t="e">
        <f>Odessa!J113+MAX(145,'Dnepr, Bila Tserkva'!J$2*вспомогат!$J$7)</f>
        <v>#VALUE!</v>
      </c>
      <c r="K113" s="96" t="e">
        <f>Odessa!K113+MAX(145,'Dnepr, Bila Tserkva'!K$2*вспомогат!$J$7)</f>
        <v>#VALUE!</v>
      </c>
      <c r="L113" s="96" t="e">
        <f>Odessa!L113+MAX(145,'Dnepr, Bila Tserkva'!L$2*вспомогат!$J$7)</f>
        <v>#VALUE!</v>
      </c>
      <c r="M113" s="96" t="e">
        <f>Odessa!M113+MAX(145,'Dnepr, Bila Tserkva'!M$2*вспомогат!$J$7)</f>
        <v>#VALUE!</v>
      </c>
      <c r="N113" s="96" t="e">
        <f>Odessa!N113+MAX(145,'Dnepr, Bila Tserkva'!N$2*вспомогат!$J$7)</f>
        <v>#VALUE!</v>
      </c>
      <c r="O113" s="96" t="e">
        <f>Odessa!O113+MAX(145,'Dnepr, Bila Tserkva'!O$2*вспомогат!$J$7)</f>
        <v>#VALUE!</v>
      </c>
      <c r="P113" s="96" t="e">
        <f>Odessa!P113+MAX(145,'Dnepr, Bila Tserkva'!P$2*вспомогат!$J$7)</f>
        <v>#VALUE!</v>
      </c>
      <c r="Q113" s="96" t="e">
        <f>Odessa!Q113+MAX(145,'Dnepr, Bila Tserkva'!Q$2*вспомогат!$J$7)</f>
        <v>#VALUE!</v>
      </c>
      <c r="R113" s="96" t="e">
        <f>Odessa!R113+MAX(145,'Dnepr, Bila Tserkva'!R$2*вспомогат!$J$7)</f>
        <v>#VALUE!</v>
      </c>
      <c r="S113" s="96" t="e">
        <f>Odessa!S113+MAX(145,'Dnepr, Bila Tserkva'!S$2*вспомогат!$J$7)</f>
        <v>#VALUE!</v>
      </c>
      <c r="T113" s="96" t="e">
        <f>Odessa!T113+MAX(145,'Dnepr, Bila Tserkva'!T$2*вспомогат!$J$7)</f>
        <v>#VALUE!</v>
      </c>
      <c r="U113" s="96" t="e">
        <f>Odessa!U113+MAX(145,'Dnepr, Bila Tserkva'!U$2*вспомогат!$J$7)</f>
        <v>#VALUE!</v>
      </c>
      <c r="V113" s="96" t="e">
        <f>Odessa!V113+MAX(145,'Dnepr, Bila Tserkva'!V$2*вспомогат!$J$7)</f>
        <v>#VALUE!</v>
      </c>
      <c r="W113" s="96" t="e">
        <f>Odessa!W113+MAX(145,'Dnepr, Bila Tserkva'!W$2*вспомогат!$J$7)</f>
        <v>#VALUE!</v>
      </c>
      <c r="X113" s="96" t="e">
        <f>Odessa!X113+MAX(145,'Dnepr, Bila Tserkva'!X$2*вспомогат!$J$7)</f>
        <v>#VALUE!</v>
      </c>
      <c r="Y113" s="96" t="e">
        <f>Odessa!Y113+MAX(145,'Dnepr, Bila Tserkva'!Y$2*вспомогат!$J$7)</f>
        <v>#VALUE!</v>
      </c>
      <c r="Z113" s="96" t="e">
        <f>Odessa!Z113+MAX(145,'Dnepr, Bila Tserkva'!Z$2*вспомогат!$J$7)</f>
        <v>#VALUE!</v>
      </c>
    </row>
    <row r="114" spans="2:26">
      <c r="B114" s="12" t="s">
        <v>57</v>
      </c>
      <c r="C114" s="12" t="s">
        <v>58</v>
      </c>
      <c r="D114" s="89" t="s">
        <v>230</v>
      </c>
      <c r="E114" s="2"/>
      <c r="F114" s="2"/>
      <c r="G114" s="96" t="e">
        <f>Odessa!G114+MAX(145,'Dnepr, Bila Tserkva'!G$2*вспомогат!$J$7)</f>
        <v>#VALUE!</v>
      </c>
      <c r="H114" s="96" t="e">
        <f>Odessa!H114+MAX(145,'Dnepr, Bila Tserkva'!H$2*вспомогат!$J$7)</f>
        <v>#VALUE!</v>
      </c>
      <c r="I114" s="96" t="e">
        <f>Odessa!I114+MAX(145,'Dnepr, Bila Tserkva'!I$2*вспомогат!$J$7)</f>
        <v>#VALUE!</v>
      </c>
      <c r="J114" s="96" t="e">
        <f>Odessa!J114+MAX(145,'Dnepr, Bila Tserkva'!J$2*вспомогат!$J$7)</f>
        <v>#VALUE!</v>
      </c>
      <c r="K114" s="96" t="e">
        <f>Odessa!K114+MAX(145,'Dnepr, Bila Tserkva'!K$2*вспомогат!$J$7)</f>
        <v>#VALUE!</v>
      </c>
      <c r="L114" s="96" t="e">
        <f>Odessa!L114+MAX(145,'Dnepr, Bila Tserkva'!L$2*вспомогат!$J$7)</f>
        <v>#VALUE!</v>
      </c>
      <c r="M114" s="96" t="e">
        <f>Odessa!M114+MAX(145,'Dnepr, Bila Tserkva'!M$2*вспомогат!$J$7)</f>
        <v>#VALUE!</v>
      </c>
      <c r="N114" s="96" t="e">
        <f>Odessa!N114+MAX(145,'Dnepr, Bila Tserkva'!N$2*вспомогат!$J$7)</f>
        <v>#VALUE!</v>
      </c>
      <c r="O114" s="96" t="e">
        <f>Odessa!O114+MAX(145,'Dnepr, Bila Tserkva'!O$2*вспомогат!$J$7)</f>
        <v>#VALUE!</v>
      </c>
      <c r="P114" s="96" t="e">
        <f>Odessa!P114+MAX(145,'Dnepr, Bila Tserkva'!P$2*вспомогат!$J$7)</f>
        <v>#VALUE!</v>
      </c>
      <c r="Q114" s="96" t="e">
        <f>Odessa!Q114+MAX(145,'Dnepr, Bila Tserkva'!Q$2*вспомогат!$J$7)</f>
        <v>#VALUE!</v>
      </c>
      <c r="R114" s="96" t="e">
        <f>Odessa!R114+MAX(145,'Dnepr, Bila Tserkva'!R$2*вспомогат!$J$7)</f>
        <v>#VALUE!</v>
      </c>
      <c r="S114" s="96" t="e">
        <f>Odessa!S114+MAX(145,'Dnepr, Bila Tserkva'!S$2*вспомогат!$J$7)</f>
        <v>#VALUE!</v>
      </c>
      <c r="T114" s="96" t="e">
        <f>Odessa!T114+MAX(145,'Dnepr, Bila Tserkva'!T$2*вспомогат!$J$7)</f>
        <v>#VALUE!</v>
      </c>
      <c r="U114" s="96" t="e">
        <f>Odessa!U114+MAX(145,'Dnepr, Bila Tserkva'!U$2*вспомогат!$J$7)</f>
        <v>#VALUE!</v>
      </c>
      <c r="V114" s="96" t="e">
        <f>Odessa!V114+MAX(145,'Dnepr, Bila Tserkva'!V$2*вспомогат!$J$7)</f>
        <v>#VALUE!</v>
      </c>
      <c r="W114" s="96" t="e">
        <f>Odessa!W114+MAX(145,'Dnepr, Bila Tserkva'!W$2*вспомогат!$J$7)</f>
        <v>#VALUE!</v>
      </c>
      <c r="X114" s="96" t="e">
        <f>Odessa!X114+MAX(145,'Dnepr, Bila Tserkva'!X$2*вспомогат!$J$7)</f>
        <v>#VALUE!</v>
      </c>
      <c r="Y114" s="96" t="e">
        <f>Odessa!Y114+MAX(145,'Dnepr, Bila Tserkva'!Y$2*вспомогат!$J$7)</f>
        <v>#VALUE!</v>
      </c>
      <c r="Z114" s="96" t="e">
        <f>Odessa!Z114+MAX(145,'Dnepr, Bila Tserkva'!Z$2*вспомогат!$J$7)</f>
        <v>#VALUE!</v>
      </c>
    </row>
    <row r="115" spans="2:26">
      <c r="B115" s="121" t="s">
        <v>246</v>
      </c>
      <c r="C115" s="121" t="s">
        <v>22</v>
      </c>
      <c r="D115" s="15" t="s">
        <v>9</v>
      </c>
      <c r="E115" s="2"/>
      <c r="F115" s="2"/>
      <c r="G115" s="96">
        <f>Odessa!G115+MAX(145,'Dnepr, Bila Tserkva'!G$2*вспомогат!$J$7)</f>
        <v>444.6</v>
      </c>
      <c r="H115" s="96">
        <f>Odessa!H115+MAX(145,'Dnepr, Bila Tserkva'!H$2*вспомогат!$J$7)</f>
        <v>701.2</v>
      </c>
      <c r="I115" s="96">
        <f>Odessa!I115+MAX(145,'Dnepr, Bila Tserkva'!I$2*вспомогат!$J$7)</f>
        <v>957.8</v>
      </c>
      <c r="J115" s="96">
        <f>Odessa!J115+MAX(145,'Dnepr, Bila Tserkva'!J$2*вспомогат!$J$7)</f>
        <v>1214.4000000000001</v>
      </c>
      <c r="K115" s="96">
        <f>Odessa!K115+MAX(145,'Dnepr, Bila Tserkva'!K$2*вспомогат!$J$7)</f>
        <v>1421</v>
      </c>
      <c r="L115" s="96">
        <f>Odessa!L115+MAX(145,'Dnepr, Bila Tserkva'!L$2*вспомогат!$J$7)</f>
        <v>1682.6</v>
      </c>
      <c r="M115" s="96">
        <f>Odessa!M115+MAX(145,'Dnepr, Bila Tserkva'!M$2*вспомогат!$J$7)</f>
        <v>1964.1999999999998</v>
      </c>
      <c r="N115" s="96">
        <f>Odessa!N115+MAX(145,'Dnepr, Bila Tserkva'!N$2*вспомогат!$J$7)</f>
        <v>2245.8000000000002</v>
      </c>
      <c r="O115" s="96">
        <f>Odessa!O115+MAX(145,'Dnepr, Bila Tserkva'!O$2*вспомогат!$J$7)</f>
        <v>2527.4</v>
      </c>
      <c r="P115" s="96">
        <f>Odessa!P115+MAX(145,'Dnepr, Bila Tserkva'!P$2*вспомогат!$J$7)</f>
        <v>2809</v>
      </c>
      <c r="Q115" s="96">
        <f>Odessa!Q115+MAX(145,'Dnepr, Bila Tserkva'!Q$2*вспомогат!$J$7)</f>
        <v>3040.6</v>
      </c>
      <c r="R115" s="96">
        <f>Odessa!R115+MAX(145,'Dnepr, Bila Tserkva'!R$2*вспомогат!$J$7)</f>
        <v>3322.2</v>
      </c>
      <c r="S115" s="96">
        <f>Odessa!S115+MAX(145,'Dnepr, Bila Tserkva'!S$2*вспомогат!$J$7)</f>
        <v>3603.8</v>
      </c>
      <c r="T115" s="96">
        <f>Odessa!T115+MAX(145,'Dnepr, Bila Tserkva'!T$2*вспомогат!$J$7)</f>
        <v>3885.3999999999996</v>
      </c>
      <c r="U115" s="96">
        <f>Odessa!U115+MAX(145,'Dnepr, Bila Tserkva'!U$2*вспомогат!$J$7)</f>
        <v>4167</v>
      </c>
      <c r="V115" s="96">
        <f>Odessa!V115+MAX(145,'Dnepr, Bila Tserkva'!V$2*вспомогат!$J$7)</f>
        <v>4448.6000000000004</v>
      </c>
      <c r="W115" s="96">
        <f>Odessa!W115+MAX(145,'Dnepr, Bila Tserkva'!W$2*вспомогат!$J$7)</f>
        <v>4730.2</v>
      </c>
      <c r="X115" s="96">
        <f>Odessa!X115+MAX(145,'Dnepr, Bila Tserkva'!X$2*вспомогат!$J$7)</f>
        <v>5011.8</v>
      </c>
      <c r="Y115" s="96">
        <f>Odessa!Y115+MAX(145,'Dnepr, Bila Tserkva'!Y$2*вспомогат!$J$7)</f>
        <v>5293.4</v>
      </c>
      <c r="Z115" s="96">
        <f>Odessa!Z115+MAX(145,'Dnepr, Bila Tserkva'!Z$2*вспомогат!$J$7)</f>
        <v>5575</v>
      </c>
    </row>
    <row r="116" spans="2:26">
      <c r="B116" s="121" t="s">
        <v>271</v>
      </c>
      <c r="C116" s="121" t="s">
        <v>197</v>
      </c>
      <c r="D116" s="89" t="s">
        <v>230</v>
      </c>
      <c r="E116" s="2"/>
      <c r="F116" s="2"/>
      <c r="G116" s="96" t="e">
        <f>Odessa!G116+MAX(145,'Dnepr, Bila Tserkva'!G$2*вспомогат!$J$7)</f>
        <v>#VALUE!</v>
      </c>
      <c r="H116" s="96" t="e">
        <f>Odessa!H116+MAX(145,'Dnepr, Bila Tserkva'!H$2*вспомогат!$J$7)</f>
        <v>#VALUE!</v>
      </c>
      <c r="I116" s="96" t="e">
        <f>Odessa!I116+MAX(145,'Dnepr, Bila Tserkva'!I$2*вспомогат!$J$7)</f>
        <v>#VALUE!</v>
      </c>
      <c r="J116" s="96" t="e">
        <f>Odessa!J116+MAX(145,'Dnepr, Bila Tserkva'!J$2*вспомогат!$J$7)</f>
        <v>#VALUE!</v>
      </c>
      <c r="K116" s="96" t="e">
        <f>Odessa!K116+MAX(145,'Dnepr, Bila Tserkva'!K$2*вспомогат!$J$7)</f>
        <v>#VALUE!</v>
      </c>
      <c r="L116" s="96" t="e">
        <f>Odessa!L116+MAX(145,'Dnepr, Bila Tserkva'!L$2*вспомогат!$J$7)</f>
        <v>#VALUE!</v>
      </c>
      <c r="M116" s="96" t="e">
        <f>Odessa!M116+MAX(145,'Dnepr, Bila Tserkva'!M$2*вспомогат!$J$7)</f>
        <v>#VALUE!</v>
      </c>
      <c r="N116" s="96" t="e">
        <f>Odessa!N116+MAX(145,'Dnepr, Bila Tserkva'!N$2*вспомогат!$J$7)</f>
        <v>#VALUE!</v>
      </c>
      <c r="O116" s="96" t="e">
        <f>Odessa!O116+MAX(145,'Dnepr, Bila Tserkva'!O$2*вспомогат!$J$7)</f>
        <v>#VALUE!</v>
      </c>
      <c r="P116" s="96" t="e">
        <f>Odessa!P116+MAX(145,'Dnepr, Bila Tserkva'!P$2*вспомогат!$J$7)</f>
        <v>#VALUE!</v>
      </c>
      <c r="Q116" s="96" t="e">
        <f>Odessa!Q116+MAX(145,'Dnepr, Bila Tserkva'!Q$2*вспомогат!$J$7)</f>
        <v>#VALUE!</v>
      </c>
      <c r="R116" s="96" t="e">
        <f>Odessa!R116+MAX(145,'Dnepr, Bila Tserkva'!R$2*вспомогат!$J$7)</f>
        <v>#VALUE!</v>
      </c>
      <c r="S116" s="96" t="e">
        <f>Odessa!S116+MAX(145,'Dnepr, Bila Tserkva'!S$2*вспомогат!$J$7)</f>
        <v>#VALUE!</v>
      </c>
      <c r="T116" s="96" t="e">
        <f>Odessa!T116+MAX(145,'Dnepr, Bila Tserkva'!T$2*вспомогат!$J$7)</f>
        <v>#VALUE!</v>
      </c>
      <c r="U116" s="96" t="e">
        <f>Odessa!U116+MAX(145,'Dnepr, Bila Tserkva'!U$2*вспомогат!$J$7)</f>
        <v>#VALUE!</v>
      </c>
      <c r="V116" s="96" t="e">
        <f>Odessa!V116+MAX(145,'Dnepr, Bila Tserkva'!V$2*вспомогат!$J$7)</f>
        <v>#VALUE!</v>
      </c>
      <c r="W116" s="96" t="e">
        <f>Odessa!W116+MAX(145,'Dnepr, Bila Tserkva'!W$2*вспомогат!$J$7)</f>
        <v>#VALUE!</v>
      </c>
      <c r="X116" s="96" t="e">
        <f>Odessa!X116+MAX(145,'Dnepr, Bila Tserkva'!X$2*вспомогат!$J$7)</f>
        <v>#VALUE!</v>
      </c>
      <c r="Y116" s="96" t="e">
        <f>Odessa!Y116+MAX(145,'Dnepr, Bila Tserkva'!Y$2*вспомогат!$J$7)</f>
        <v>#VALUE!</v>
      </c>
      <c r="Z116" s="96" t="e">
        <f>Odessa!Z116+MAX(145,'Dnepr, Bila Tserkva'!Z$2*вспомогат!$J$7)</f>
        <v>#VALUE!</v>
      </c>
    </row>
    <row r="117" spans="2:26">
      <c r="B117" s="121" t="s">
        <v>248</v>
      </c>
      <c r="C117" s="88" t="s">
        <v>103</v>
      </c>
      <c r="D117" s="89" t="s">
        <v>13</v>
      </c>
      <c r="E117" s="2"/>
      <c r="F117" s="2"/>
      <c r="G117" s="96">
        <f>Odessa!G117+MAX(145,'Dnepr, Bila Tserkva'!G$2*вспомогат!$J$7)</f>
        <v>422.5090909090909</v>
      </c>
      <c r="H117" s="96">
        <f>Odessa!H117+MAX(145,'Dnepr, Bila Tserkva'!H$2*вспомогат!$J$7)</f>
        <v>657.0181818181818</v>
      </c>
      <c r="I117" s="96">
        <f>Odessa!I117+MAX(145,'Dnepr, Bila Tserkva'!I$2*вспомогат!$J$7)</f>
        <v>891.5272727272727</v>
      </c>
      <c r="J117" s="96">
        <f>Odessa!J117+MAX(145,'Dnepr, Bila Tserkva'!J$2*вспомогат!$J$7)</f>
        <v>1126.0363636363636</v>
      </c>
      <c r="K117" s="96">
        <f>Odessa!K117+MAX(145,'Dnepr, Bila Tserkva'!K$2*вспомогат!$J$7)</f>
        <v>1310.5454545454545</v>
      </c>
      <c r="L117" s="96">
        <f>Odessa!L117+MAX(145,'Dnepr, Bila Tserkva'!L$2*вспомогат!$J$7)</f>
        <v>1550.0545454545454</v>
      </c>
      <c r="M117" s="96">
        <f>Odessa!M117+MAX(145,'Dnepr, Bila Tserkva'!M$2*вспомогат!$J$7)</f>
        <v>1809.5636363636363</v>
      </c>
      <c r="N117" s="96">
        <f>Odessa!N117+MAX(145,'Dnepr, Bila Tserkva'!N$2*вспомогат!$J$7)</f>
        <v>2069.0727272727272</v>
      </c>
      <c r="O117" s="96">
        <f>Odessa!O117+MAX(145,'Dnepr, Bila Tserkva'!O$2*вспомогат!$J$7)</f>
        <v>2328.5818181818181</v>
      </c>
      <c r="P117" s="96">
        <f>Odessa!P117+MAX(145,'Dnepr, Bila Tserkva'!P$2*вспомогат!$J$7)</f>
        <v>2588.090909090909</v>
      </c>
      <c r="Q117" s="96">
        <f>Odessa!Q117+MAX(145,'Dnepr, Bila Tserkva'!Q$2*вспомогат!$J$7)</f>
        <v>2797.6</v>
      </c>
      <c r="R117" s="96">
        <f>Odessa!R117+MAX(145,'Dnepr, Bila Tserkva'!R$2*вспомогат!$J$7)</f>
        <v>3057.1090909090908</v>
      </c>
      <c r="S117" s="96">
        <f>Odessa!S117+MAX(145,'Dnepr, Bila Tserkva'!S$2*вспомогат!$J$7)</f>
        <v>3316.6181818181817</v>
      </c>
      <c r="T117" s="96">
        <f>Odessa!T117+MAX(145,'Dnepr, Bila Tserkva'!T$2*вспомогат!$J$7)</f>
        <v>3576.1272727272726</v>
      </c>
      <c r="U117" s="96">
        <f>Odessa!U117+MAX(145,'Dnepr, Bila Tserkva'!U$2*вспомогат!$J$7)</f>
        <v>3835.6363636363635</v>
      </c>
      <c r="V117" s="96">
        <f>Odessa!V117+MAX(145,'Dnepr, Bila Tserkva'!V$2*вспомогат!$J$7)</f>
        <v>4095.1454545454544</v>
      </c>
      <c r="W117" s="96">
        <f>Odessa!W117+MAX(145,'Dnepr, Bila Tserkva'!W$2*вспомогат!$J$7)</f>
        <v>4354.6545454545449</v>
      </c>
      <c r="X117" s="96">
        <f>Odessa!X117+MAX(145,'Dnepr, Bila Tserkva'!X$2*вспомогат!$J$7)</f>
        <v>4614.1636363636362</v>
      </c>
      <c r="Y117" s="96">
        <f>Odessa!Y117+MAX(145,'Dnepr, Bila Tserkva'!Y$2*вспомогат!$J$7)</f>
        <v>4873.6727272727276</v>
      </c>
      <c r="Z117" s="96">
        <f>Odessa!Z117+MAX(145,'Dnepr, Bila Tserkva'!Z$2*вспомогат!$J$7)</f>
        <v>5133.181818181818</v>
      </c>
    </row>
    <row r="118" spans="2:26">
      <c r="B118" s="128" t="s">
        <v>233</v>
      </c>
      <c r="C118" s="88" t="s">
        <v>75</v>
      </c>
      <c r="D118" s="89" t="s">
        <v>230</v>
      </c>
      <c r="E118" s="2"/>
      <c r="F118" s="2"/>
      <c r="G118" s="96" t="e">
        <f>Odessa!G118+MAX(145,'Dnepr, Bila Tserkva'!G$2*вспомогат!$J$7)</f>
        <v>#VALUE!</v>
      </c>
      <c r="H118" s="96" t="e">
        <f>Odessa!H118+MAX(145,'Dnepr, Bila Tserkva'!H$2*вспомогат!$J$7)</f>
        <v>#VALUE!</v>
      </c>
      <c r="I118" s="96" t="e">
        <f>Odessa!I118+MAX(145,'Dnepr, Bila Tserkva'!I$2*вспомогат!$J$7)</f>
        <v>#VALUE!</v>
      </c>
      <c r="J118" s="96" t="e">
        <f>Odessa!J118+MAX(145,'Dnepr, Bila Tserkva'!J$2*вспомогат!$J$7)</f>
        <v>#VALUE!</v>
      </c>
      <c r="K118" s="96" t="e">
        <f>Odessa!K118+MAX(145,'Dnepr, Bila Tserkva'!K$2*вспомогат!$J$7)</f>
        <v>#VALUE!</v>
      </c>
      <c r="L118" s="96" t="e">
        <f>Odessa!L118+MAX(145,'Dnepr, Bila Tserkva'!L$2*вспомогат!$J$7)</f>
        <v>#VALUE!</v>
      </c>
      <c r="M118" s="96" t="e">
        <f>Odessa!M118+MAX(145,'Dnepr, Bila Tserkva'!M$2*вспомогат!$J$7)</f>
        <v>#VALUE!</v>
      </c>
      <c r="N118" s="96" t="e">
        <f>Odessa!N118+MAX(145,'Dnepr, Bila Tserkva'!N$2*вспомогат!$J$7)</f>
        <v>#VALUE!</v>
      </c>
      <c r="O118" s="96" t="e">
        <f>Odessa!O118+MAX(145,'Dnepr, Bila Tserkva'!O$2*вспомогат!$J$7)</f>
        <v>#VALUE!</v>
      </c>
      <c r="P118" s="96" t="e">
        <f>Odessa!P118+MAX(145,'Dnepr, Bila Tserkva'!P$2*вспомогат!$J$7)</f>
        <v>#VALUE!</v>
      </c>
      <c r="Q118" s="96" t="e">
        <f>Odessa!Q118+MAX(145,'Dnepr, Bila Tserkva'!Q$2*вспомогат!$J$7)</f>
        <v>#VALUE!</v>
      </c>
      <c r="R118" s="96" t="e">
        <f>Odessa!R118+MAX(145,'Dnepr, Bila Tserkva'!R$2*вспомогат!$J$7)</f>
        <v>#VALUE!</v>
      </c>
      <c r="S118" s="96" t="e">
        <f>Odessa!S118+MAX(145,'Dnepr, Bila Tserkva'!S$2*вспомогат!$J$7)</f>
        <v>#VALUE!</v>
      </c>
      <c r="T118" s="96" t="e">
        <f>Odessa!T118+MAX(145,'Dnepr, Bila Tserkva'!T$2*вспомогат!$J$7)</f>
        <v>#VALUE!</v>
      </c>
      <c r="U118" s="96" t="e">
        <f>Odessa!U118+MAX(145,'Dnepr, Bila Tserkva'!U$2*вспомогат!$J$7)</f>
        <v>#VALUE!</v>
      </c>
      <c r="V118" s="96" t="e">
        <f>Odessa!V118+MAX(145,'Dnepr, Bila Tserkva'!V$2*вспомогат!$J$7)</f>
        <v>#VALUE!</v>
      </c>
      <c r="W118" s="96" t="e">
        <f>Odessa!W118+MAX(145,'Dnepr, Bila Tserkva'!W$2*вспомогат!$J$7)</f>
        <v>#VALUE!</v>
      </c>
      <c r="X118" s="96" t="e">
        <f>Odessa!X118+MAX(145,'Dnepr, Bila Tserkva'!X$2*вспомогат!$J$7)</f>
        <v>#VALUE!</v>
      </c>
      <c r="Y118" s="96" t="e">
        <f>Odessa!Y118+MAX(145,'Dnepr, Bila Tserkva'!Y$2*вспомогат!$J$7)</f>
        <v>#VALUE!</v>
      </c>
      <c r="Z118" s="96" t="e">
        <f>Odessa!Z118+MAX(145,'Dnepr, Bila Tserkva'!Z$2*вспомогат!$J$7)</f>
        <v>#VALUE!</v>
      </c>
    </row>
    <row r="119" spans="2:26">
      <c r="B119" s="121" t="s">
        <v>249</v>
      </c>
      <c r="C119" s="88" t="s">
        <v>103</v>
      </c>
      <c r="D119" s="89" t="s">
        <v>13</v>
      </c>
      <c r="E119" s="2"/>
      <c r="F119" s="2"/>
      <c r="G119" s="96">
        <f>Odessa!G119+MAX(145,'Dnepr, Bila Tserkva'!G$2*вспомогат!$J$7)</f>
        <v>367.5090909090909</v>
      </c>
      <c r="H119" s="96">
        <f>Odessa!H119+MAX(145,'Dnepr, Bila Tserkva'!H$2*вспомогат!$J$7)</f>
        <v>547.0181818181818</v>
      </c>
      <c r="I119" s="96">
        <f>Odessa!I119+MAX(145,'Dnepr, Bila Tserkva'!I$2*вспомогат!$J$7)</f>
        <v>726.5272727272727</v>
      </c>
      <c r="J119" s="96">
        <f>Odessa!J119+MAX(145,'Dnepr, Bila Tserkva'!J$2*вспомогат!$J$7)</f>
        <v>906.0363636363636</v>
      </c>
      <c r="K119" s="96">
        <f>Odessa!K119+MAX(145,'Dnepr, Bila Tserkva'!K$2*вспомогат!$J$7)</f>
        <v>1035.5454545454545</v>
      </c>
      <c r="L119" s="96">
        <f>Odessa!L119+MAX(145,'Dnepr, Bila Tserkva'!L$2*вспомогат!$J$7)</f>
        <v>1220.0545454545454</v>
      </c>
      <c r="M119" s="96">
        <f>Odessa!M119+MAX(145,'Dnepr, Bila Tserkva'!M$2*вспомогат!$J$7)</f>
        <v>1424.5636363636363</v>
      </c>
      <c r="N119" s="96">
        <f>Odessa!N119+MAX(145,'Dnepr, Bila Tserkva'!N$2*вспомогат!$J$7)</f>
        <v>1629.0727272727272</v>
      </c>
      <c r="O119" s="96">
        <f>Odessa!O119+MAX(145,'Dnepr, Bila Tserkva'!O$2*вспомогат!$J$7)</f>
        <v>1833.5818181818181</v>
      </c>
      <c r="P119" s="96">
        <f>Odessa!P119+MAX(145,'Dnepr, Bila Tserkva'!P$2*вспомогат!$J$7)</f>
        <v>2038.090909090909</v>
      </c>
      <c r="Q119" s="96">
        <f>Odessa!Q119+MAX(145,'Dnepr, Bila Tserkva'!Q$2*вспомогат!$J$7)</f>
        <v>2192.6</v>
      </c>
      <c r="R119" s="96">
        <f>Odessa!R119+MAX(145,'Dnepr, Bila Tserkva'!R$2*вспомогат!$J$7)</f>
        <v>2397.1090909090908</v>
      </c>
      <c r="S119" s="96">
        <f>Odessa!S119+MAX(145,'Dnepr, Bila Tserkva'!S$2*вспомогат!$J$7)</f>
        <v>2601.6181818181817</v>
      </c>
      <c r="T119" s="96">
        <f>Odessa!T119+MAX(145,'Dnepr, Bila Tserkva'!T$2*вспомогат!$J$7)</f>
        <v>2806.1272727272726</v>
      </c>
      <c r="U119" s="96">
        <f>Odessa!U119+MAX(145,'Dnepr, Bila Tserkva'!U$2*вспомогат!$J$7)</f>
        <v>3010.6363636363635</v>
      </c>
      <c r="V119" s="96">
        <f>Odessa!V119+MAX(145,'Dnepr, Bila Tserkva'!V$2*вспомогат!$J$7)</f>
        <v>3215.1454545454544</v>
      </c>
      <c r="W119" s="96">
        <f>Odessa!W119+MAX(145,'Dnepr, Bila Tserkva'!W$2*вспомогат!$J$7)</f>
        <v>3419.6545454545453</v>
      </c>
      <c r="X119" s="96">
        <f>Odessa!X119+MAX(145,'Dnepr, Bila Tserkva'!X$2*вспомогат!$J$7)</f>
        <v>3624.1636363636362</v>
      </c>
      <c r="Y119" s="96">
        <f>Odessa!Y119+MAX(145,'Dnepr, Bila Tserkva'!Y$2*вспомогат!$J$7)</f>
        <v>3828.6727272727271</v>
      </c>
      <c r="Z119" s="96">
        <f>Odessa!Z119+MAX(145,'Dnepr, Bila Tserkva'!Z$2*вспомогат!$J$7)</f>
        <v>4033.181818181818</v>
      </c>
    </row>
    <row r="120" spans="2:26">
      <c r="B120" s="121" t="s">
        <v>272</v>
      </c>
      <c r="C120" s="121" t="s">
        <v>273</v>
      </c>
      <c r="D120" s="89" t="s">
        <v>230</v>
      </c>
      <c r="E120" s="2"/>
      <c r="F120" s="2"/>
      <c r="G120" s="96" t="e">
        <f>Odessa!G120+MAX(145,'Dnepr, Bila Tserkva'!G$2*вспомогат!$J$7)</f>
        <v>#VALUE!</v>
      </c>
      <c r="H120" s="96" t="e">
        <f>Odessa!H120+MAX(145,'Dnepr, Bila Tserkva'!H$2*вспомогат!$J$7)</f>
        <v>#VALUE!</v>
      </c>
      <c r="I120" s="96" t="e">
        <f>Odessa!I120+MAX(145,'Dnepr, Bila Tserkva'!I$2*вспомогат!$J$7)</f>
        <v>#VALUE!</v>
      </c>
      <c r="J120" s="96" t="e">
        <f>Odessa!J120+MAX(145,'Dnepr, Bila Tserkva'!J$2*вспомогат!$J$7)</f>
        <v>#VALUE!</v>
      </c>
      <c r="K120" s="96" t="e">
        <f>Odessa!K120+MAX(145,'Dnepr, Bila Tserkva'!K$2*вспомогат!$J$7)</f>
        <v>#VALUE!</v>
      </c>
      <c r="L120" s="96" t="e">
        <f>Odessa!L120+MAX(145,'Dnepr, Bila Tserkva'!L$2*вспомогат!$J$7)</f>
        <v>#VALUE!</v>
      </c>
      <c r="M120" s="96" t="e">
        <f>Odessa!M120+MAX(145,'Dnepr, Bila Tserkva'!M$2*вспомогат!$J$7)</f>
        <v>#VALUE!</v>
      </c>
      <c r="N120" s="96" t="e">
        <f>Odessa!N120+MAX(145,'Dnepr, Bila Tserkva'!N$2*вспомогат!$J$7)</f>
        <v>#VALUE!</v>
      </c>
      <c r="O120" s="96" t="e">
        <f>Odessa!O120+MAX(145,'Dnepr, Bila Tserkva'!O$2*вспомогат!$J$7)</f>
        <v>#VALUE!</v>
      </c>
      <c r="P120" s="96" t="e">
        <f>Odessa!P120+MAX(145,'Dnepr, Bila Tserkva'!P$2*вспомогат!$J$7)</f>
        <v>#VALUE!</v>
      </c>
      <c r="Q120" s="96" t="e">
        <f>Odessa!Q120+MAX(145,'Dnepr, Bila Tserkva'!Q$2*вспомогат!$J$7)</f>
        <v>#VALUE!</v>
      </c>
      <c r="R120" s="96" t="e">
        <f>Odessa!R120+MAX(145,'Dnepr, Bila Tserkva'!R$2*вспомогат!$J$7)</f>
        <v>#VALUE!</v>
      </c>
      <c r="S120" s="96" t="e">
        <f>Odessa!S120+MAX(145,'Dnepr, Bila Tserkva'!S$2*вспомогат!$J$7)</f>
        <v>#VALUE!</v>
      </c>
      <c r="T120" s="96" t="e">
        <f>Odessa!T120+MAX(145,'Dnepr, Bila Tserkva'!T$2*вспомогат!$J$7)</f>
        <v>#VALUE!</v>
      </c>
      <c r="U120" s="96" t="e">
        <f>Odessa!U120+MAX(145,'Dnepr, Bila Tserkva'!U$2*вспомогат!$J$7)</f>
        <v>#VALUE!</v>
      </c>
      <c r="V120" s="96" t="e">
        <f>Odessa!V120+MAX(145,'Dnepr, Bila Tserkva'!V$2*вспомогат!$J$7)</f>
        <v>#VALUE!</v>
      </c>
      <c r="W120" s="96" t="e">
        <f>Odessa!W120+MAX(145,'Dnepr, Bila Tserkva'!W$2*вспомогат!$J$7)</f>
        <v>#VALUE!</v>
      </c>
      <c r="X120" s="96" t="e">
        <f>Odessa!X120+MAX(145,'Dnepr, Bila Tserkva'!X$2*вспомогат!$J$7)</f>
        <v>#VALUE!</v>
      </c>
      <c r="Y120" s="96" t="e">
        <f>Odessa!Y120+MAX(145,'Dnepr, Bila Tserkva'!Y$2*вспомогат!$J$7)</f>
        <v>#VALUE!</v>
      </c>
      <c r="Z120" s="96" t="e">
        <f>Odessa!Z120+MAX(145,'Dnepr, Bila Tserkva'!Z$2*вспомогат!$J$7)</f>
        <v>#VALUE!</v>
      </c>
    </row>
    <row r="121" spans="2:26">
      <c r="B121" s="121" t="s">
        <v>250</v>
      </c>
      <c r="C121" s="121" t="s">
        <v>22</v>
      </c>
      <c r="D121" s="15" t="s">
        <v>9</v>
      </c>
      <c r="E121" s="2"/>
      <c r="F121" s="2"/>
      <c r="G121" s="96">
        <f>Odessa!G121+MAX(145,'Dnepr, Bila Tserkva'!G$2*вспомогат!$J$7)</f>
        <v>391.6</v>
      </c>
      <c r="H121" s="96">
        <f>Odessa!H121+MAX(145,'Dnepr, Bila Tserkva'!H$2*вспомогат!$J$7)</f>
        <v>595.20000000000005</v>
      </c>
      <c r="I121" s="96">
        <f>Odessa!I121+MAX(145,'Dnepr, Bila Tserkva'!I$2*вспомогат!$J$7)</f>
        <v>798.8</v>
      </c>
      <c r="J121" s="96">
        <f>Odessa!J121+MAX(145,'Dnepr, Bila Tserkva'!J$2*вспомогат!$J$7)</f>
        <v>1002.4</v>
      </c>
      <c r="K121" s="96">
        <f>Odessa!K121+MAX(145,'Dnepr, Bila Tserkva'!K$2*вспомогат!$J$7)</f>
        <v>1156</v>
      </c>
      <c r="L121" s="96">
        <f>Odessa!L121+MAX(145,'Dnepr, Bila Tserkva'!L$2*вспомогат!$J$7)</f>
        <v>1364.6</v>
      </c>
      <c r="M121" s="96">
        <f>Odessa!M121+MAX(145,'Dnepr, Bila Tserkva'!M$2*вспомогат!$J$7)</f>
        <v>1593.1999999999998</v>
      </c>
      <c r="N121" s="96">
        <f>Odessa!N121+MAX(145,'Dnepr, Bila Tserkva'!N$2*вспомогат!$J$7)</f>
        <v>1821.8</v>
      </c>
      <c r="O121" s="96">
        <f>Odessa!O121+MAX(145,'Dnepr, Bila Tserkva'!O$2*вспомогат!$J$7)</f>
        <v>2050.4</v>
      </c>
      <c r="P121" s="96">
        <f>Odessa!P121+MAX(145,'Dnepr, Bila Tserkva'!P$2*вспомогат!$J$7)</f>
        <v>2279</v>
      </c>
      <c r="Q121" s="96">
        <f>Odessa!Q121+MAX(145,'Dnepr, Bila Tserkva'!Q$2*вспомогат!$J$7)</f>
        <v>2457.6</v>
      </c>
      <c r="R121" s="96">
        <f>Odessa!R121+MAX(145,'Dnepr, Bila Tserkva'!R$2*вспомогат!$J$7)</f>
        <v>2686.2</v>
      </c>
      <c r="S121" s="96">
        <f>Odessa!S121+MAX(145,'Dnepr, Bila Tserkva'!S$2*вспомогат!$J$7)</f>
        <v>2914.8</v>
      </c>
      <c r="T121" s="96">
        <f>Odessa!T121+MAX(145,'Dnepr, Bila Tserkva'!T$2*вспомогат!$J$7)</f>
        <v>3143.3999999999996</v>
      </c>
      <c r="U121" s="96">
        <f>Odessa!U121+MAX(145,'Dnepr, Bila Tserkva'!U$2*вспомогат!$J$7)</f>
        <v>3372</v>
      </c>
      <c r="V121" s="96">
        <f>Odessa!V121+MAX(145,'Dnepr, Bila Tserkva'!V$2*вспомогат!$J$7)</f>
        <v>3600.6</v>
      </c>
      <c r="W121" s="96">
        <f>Odessa!W121+MAX(145,'Dnepr, Bila Tserkva'!W$2*вспомогат!$J$7)</f>
        <v>3829.2</v>
      </c>
      <c r="X121" s="96">
        <f>Odessa!X121+MAX(145,'Dnepr, Bila Tserkva'!X$2*вспомогат!$J$7)</f>
        <v>4057.8</v>
      </c>
      <c r="Y121" s="96">
        <f>Odessa!Y121+MAX(145,'Dnepr, Bila Tserkva'!Y$2*вспомогат!$J$7)</f>
        <v>4286.3999999999996</v>
      </c>
      <c r="Z121" s="96">
        <f>Odessa!Z121+MAX(145,'Dnepr, Bila Tserkva'!Z$2*вспомогат!$J$7)</f>
        <v>4515</v>
      </c>
    </row>
    <row r="122" spans="2:26">
      <c r="B122" s="124" t="s">
        <v>251</v>
      </c>
      <c r="C122" s="88" t="s">
        <v>103</v>
      </c>
      <c r="D122" s="89" t="s">
        <v>13</v>
      </c>
      <c r="E122" s="2"/>
      <c r="F122" s="2"/>
      <c r="G122" s="96">
        <f>Odessa!G122+MAX(145,'Dnepr, Bila Tserkva'!G$2*вспомогат!$J$7)</f>
        <v>373.5090909090909</v>
      </c>
      <c r="H122" s="96">
        <f>Odessa!H122+MAX(145,'Dnepr, Bila Tserkva'!H$2*вспомогат!$J$7)</f>
        <v>559.0181818181818</v>
      </c>
      <c r="I122" s="96">
        <f>Odessa!I122+MAX(145,'Dnepr, Bila Tserkva'!I$2*вспомогат!$J$7)</f>
        <v>744.5272727272727</v>
      </c>
      <c r="J122" s="96">
        <f>Odessa!J122+MAX(145,'Dnepr, Bila Tserkva'!J$2*вспомогат!$J$7)</f>
        <v>930.0363636363636</v>
      </c>
      <c r="K122" s="96">
        <f>Odessa!K122+MAX(145,'Dnepr, Bila Tserkva'!K$2*вспомогат!$J$7)</f>
        <v>1065.5454545454545</v>
      </c>
      <c r="L122" s="96">
        <f>Odessa!L122+MAX(145,'Dnepr, Bila Tserkva'!L$2*вспомогат!$J$7)</f>
        <v>1256.0545454545454</v>
      </c>
      <c r="M122" s="96">
        <f>Odessa!M122+MAX(145,'Dnepr, Bila Tserkva'!M$2*вспомогат!$J$7)</f>
        <v>1466.5636363636363</v>
      </c>
      <c r="N122" s="96">
        <f>Odessa!N122+MAX(145,'Dnepr, Bila Tserkva'!N$2*вспомогат!$J$7)</f>
        <v>1677.0727272727272</v>
      </c>
      <c r="O122" s="96">
        <f>Odessa!O122+MAX(145,'Dnepr, Bila Tserkva'!O$2*вспомогат!$J$7)</f>
        <v>1887.5818181818181</v>
      </c>
      <c r="P122" s="96">
        <f>Odessa!P122+MAX(145,'Dnepr, Bila Tserkva'!P$2*вспомогат!$J$7)</f>
        <v>2098.090909090909</v>
      </c>
      <c r="Q122" s="96">
        <f>Odessa!Q122+MAX(145,'Dnepr, Bila Tserkva'!Q$2*вспомогат!$J$7)</f>
        <v>2258.6</v>
      </c>
      <c r="R122" s="96">
        <f>Odessa!R122+MAX(145,'Dnepr, Bila Tserkva'!R$2*вспомогат!$J$7)</f>
        <v>2469.1090909090908</v>
      </c>
      <c r="S122" s="96">
        <f>Odessa!S122+MAX(145,'Dnepr, Bila Tserkva'!S$2*вспомогат!$J$7)</f>
        <v>2679.6181818181817</v>
      </c>
      <c r="T122" s="96">
        <f>Odessa!T122+MAX(145,'Dnepr, Bila Tserkva'!T$2*вспомогат!$J$7)</f>
        <v>2890.1272727272726</v>
      </c>
      <c r="U122" s="96">
        <f>Odessa!U122+MAX(145,'Dnepr, Bila Tserkva'!U$2*вспомогат!$J$7)</f>
        <v>3100.6363636363635</v>
      </c>
      <c r="V122" s="96">
        <f>Odessa!V122+MAX(145,'Dnepr, Bila Tserkva'!V$2*вспомогат!$J$7)</f>
        <v>3311.1454545454544</v>
      </c>
      <c r="W122" s="96">
        <f>Odessa!W122+MAX(145,'Dnepr, Bila Tserkva'!W$2*вспомогат!$J$7)</f>
        <v>3521.6545454545453</v>
      </c>
      <c r="X122" s="96">
        <f>Odessa!X122+MAX(145,'Dnepr, Bila Tserkva'!X$2*вспомогат!$J$7)</f>
        <v>3732.1636363636362</v>
      </c>
      <c r="Y122" s="96">
        <f>Odessa!Y122+MAX(145,'Dnepr, Bila Tserkva'!Y$2*вспомогат!$J$7)</f>
        <v>3942.6727272727271</v>
      </c>
      <c r="Z122" s="96">
        <f>Odessa!Z122+MAX(145,'Dnepr, Bila Tserkva'!Z$2*вспомогат!$J$7)</f>
        <v>4153.181818181818</v>
      </c>
    </row>
    <row r="123" spans="2:26">
      <c r="B123" s="12" t="s">
        <v>104</v>
      </c>
      <c r="C123" s="88" t="s">
        <v>103</v>
      </c>
      <c r="D123" s="15" t="s">
        <v>9</v>
      </c>
      <c r="E123" s="2"/>
      <c r="F123" s="2"/>
      <c r="G123" s="96">
        <f>Odessa!G123+MAX(145,'Dnepr, Bila Tserkva'!G$2*вспомогат!$J$7)</f>
        <v>378.6</v>
      </c>
      <c r="H123" s="96">
        <f>Odessa!H123+MAX(145,'Dnepr, Bila Tserkva'!H$2*вспомогат!$J$7)</f>
        <v>569.20000000000005</v>
      </c>
      <c r="I123" s="96">
        <f>Odessa!I123+MAX(145,'Dnepr, Bila Tserkva'!I$2*вспомогат!$J$7)</f>
        <v>759.8</v>
      </c>
      <c r="J123" s="96">
        <f>Odessa!J123+MAX(145,'Dnepr, Bila Tserkva'!J$2*вспомогат!$J$7)</f>
        <v>950.4</v>
      </c>
      <c r="K123" s="96">
        <f>Odessa!K123+MAX(145,'Dnepr, Bila Tserkva'!K$2*вспомогат!$J$7)</f>
        <v>1091</v>
      </c>
      <c r="L123" s="96">
        <f>Odessa!L123+MAX(145,'Dnepr, Bila Tserkva'!L$2*вспомогат!$J$7)</f>
        <v>1286.5999999999999</v>
      </c>
      <c r="M123" s="96">
        <f>Odessa!M123+MAX(145,'Dnepr, Bila Tserkva'!M$2*вспомогат!$J$7)</f>
        <v>1502.1999999999998</v>
      </c>
      <c r="N123" s="96">
        <f>Odessa!N123+MAX(145,'Dnepr, Bila Tserkva'!N$2*вспомогат!$J$7)</f>
        <v>1717.8</v>
      </c>
      <c r="O123" s="96">
        <f>Odessa!O123+MAX(145,'Dnepr, Bila Tserkva'!O$2*вспомогат!$J$7)</f>
        <v>1933.4</v>
      </c>
      <c r="P123" s="96">
        <f>Odessa!P123+MAX(145,'Dnepr, Bila Tserkva'!P$2*вспомогат!$J$7)</f>
        <v>2149</v>
      </c>
      <c r="Q123" s="96">
        <f>Odessa!Q123+MAX(145,'Dnepr, Bila Tserkva'!Q$2*вспомогат!$J$7)</f>
        <v>2314.6</v>
      </c>
      <c r="R123" s="96">
        <f>Odessa!R123+MAX(145,'Dnepr, Bila Tserkva'!R$2*вспомогат!$J$7)</f>
        <v>2530.1999999999998</v>
      </c>
      <c r="S123" s="96">
        <f>Odessa!S123+MAX(145,'Dnepr, Bila Tserkva'!S$2*вспомогат!$J$7)</f>
        <v>2745.8</v>
      </c>
      <c r="T123" s="96">
        <f>Odessa!T123+MAX(145,'Dnepr, Bila Tserkva'!T$2*вспомогат!$J$7)</f>
        <v>2961.3999999999996</v>
      </c>
      <c r="U123" s="96">
        <f>Odessa!U123+MAX(145,'Dnepr, Bila Tserkva'!U$2*вспомогат!$J$7)</f>
        <v>3177</v>
      </c>
      <c r="V123" s="96">
        <f>Odessa!V123+MAX(145,'Dnepr, Bila Tserkva'!V$2*вспомогат!$J$7)</f>
        <v>3392.6</v>
      </c>
      <c r="W123" s="96">
        <f>Odessa!W123+MAX(145,'Dnepr, Bila Tserkva'!W$2*вспомогат!$J$7)</f>
        <v>3608.2</v>
      </c>
      <c r="X123" s="96">
        <f>Odessa!X123+MAX(145,'Dnepr, Bila Tserkva'!X$2*вспомогат!$J$7)</f>
        <v>3823.8</v>
      </c>
      <c r="Y123" s="96">
        <f>Odessa!Y123+MAX(145,'Dnepr, Bila Tserkva'!Y$2*вспомогат!$J$7)</f>
        <v>4039.3999999999996</v>
      </c>
      <c r="Z123" s="96">
        <f>Odessa!Z123+MAX(145,'Dnepr, Bila Tserkva'!Z$2*вспомогат!$J$7)</f>
        <v>4255</v>
      </c>
    </row>
    <row r="124" spans="2:26">
      <c r="B124" s="121" t="s">
        <v>252</v>
      </c>
      <c r="C124" s="88" t="s">
        <v>103</v>
      </c>
      <c r="D124" s="89" t="s">
        <v>230</v>
      </c>
      <c r="E124" s="2"/>
      <c r="F124" s="2"/>
      <c r="G124" s="96" t="e">
        <f>Odessa!G124+MAX(145,'Dnepr, Bila Tserkva'!G$2*вспомогат!$J$7)</f>
        <v>#VALUE!</v>
      </c>
      <c r="H124" s="96" t="e">
        <f>Odessa!H124+MAX(145,'Dnepr, Bila Tserkva'!H$2*вспомогат!$J$7)</f>
        <v>#VALUE!</v>
      </c>
      <c r="I124" s="96" t="e">
        <f>Odessa!I124+MAX(145,'Dnepr, Bila Tserkva'!I$2*вспомогат!$J$7)</f>
        <v>#VALUE!</v>
      </c>
      <c r="J124" s="96" t="e">
        <f>Odessa!J124+MAX(145,'Dnepr, Bila Tserkva'!J$2*вспомогат!$J$7)</f>
        <v>#VALUE!</v>
      </c>
      <c r="K124" s="96" t="e">
        <f>Odessa!K124+MAX(145,'Dnepr, Bila Tserkva'!K$2*вспомогат!$J$7)</f>
        <v>#VALUE!</v>
      </c>
      <c r="L124" s="96" t="e">
        <f>Odessa!L124+MAX(145,'Dnepr, Bila Tserkva'!L$2*вспомогат!$J$7)</f>
        <v>#VALUE!</v>
      </c>
      <c r="M124" s="96" t="e">
        <f>Odessa!M124+MAX(145,'Dnepr, Bila Tserkva'!M$2*вспомогат!$J$7)</f>
        <v>#VALUE!</v>
      </c>
      <c r="N124" s="96" t="e">
        <f>Odessa!N124+MAX(145,'Dnepr, Bila Tserkva'!N$2*вспомогат!$J$7)</f>
        <v>#VALUE!</v>
      </c>
      <c r="O124" s="96" t="e">
        <f>Odessa!O124+MAX(145,'Dnepr, Bila Tserkva'!O$2*вспомогат!$J$7)</f>
        <v>#VALUE!</v>
      </c>
      <c r="P124" s="96" t="e">
        <f>Odessa!P124+MAX(145,'Dnepr, Bila Tserkva'!P$2*вспомогат!$J$7)</f>
        <v>#VALUE!</v>
      </c>
      <c r="Q124" s="96" t="e">
        <f>Odessa!Q124+MAX(145,'Dnepr, Bila Tserkva'!Q$2*вспомогат!$J$7)</f>
        <v>#VALUE!</v>
      </c>
      <c r="R124" s="96" t="e">
        <f>Odessa!R124+MAX(145,'Dnepr, Bila Tserkva'!R$2*вспомогат!$J$7)</f>
        <v>#VALUE!</v>
      </c>
      <c r="S124" s="96" t="e">
        <f>Odessa!S124+MAX(145,'Dnepr, Bila Tserkva'!S$2*вспомогат!$J$7)</f>
        <v>#VALUE!</v>
      </c>
      <c r="T124" s="96" t="e">
        <f>Odessa!T124+MAX(145,'Dnepr, Bila Tserkva'!T$2*вспомогат!$J$7)</f>
        <v>#VALUE!</v>
      </c>
      <c r="U124" s="96" t="e">
        <f>Odessa!U124+MAX(145,'Dnepr, Bila Tserkva'!U$2*вспомогат!$J$7)</f>
        <v>#VALUE!</v>
      </c>
      <c r="V124" s="96" t="e">
        <f>Odessa!V124+MAX(145,'Dnepr, Bila Tserkva'!V$2*вспомогат!$J$7)</f>
        <v>#VALUE!</v>
      </c>
      <c r="W124" s="96" t="e">
        <f>Odessa!W124+MAX(145,'Dnepr, Bila Tserkva'!W$2*вспомогат!$J$7)</f>
        <v>#VALUE!</v>
      </c>
      <c r="X124" s="96" t="e">
        <f>Odessa!X124+MAX(145,'Dnepr, Bila Tserkva'!X$2*вспомогат!$J$7)</f>
        <v>#VALUE!</v>
      </c>
      <c r="Y124" s="96" t="e">
        <f>Odessa!Y124+MAX(145,'Dnepr, Bila Tserkva'!Y$2*вспомогат!$J$7)</f>
        <v>#VALUE!</v>
      </c>
      <c r="Z124" s="96" t="e">
        <f>Odessa!Z124+MAX(145,'Dnepr, Bila Tserkva'!Z$2*вспомогат!$J$7)</f>
        <v>#VALUE!</v>
      </c>
    </row>
    <row r="125" spans="2:26">
      <c r="B125" s="121" t="s">
        <v>253</v>
      </c>
      <c r="C125" s="121" t="s">
        <v>22</v>
      </c>
      <c r="D125" s="15" t="s">
        <v>9</v>
      </c>
      <c r="E125" s="2"/>
      <c r="F125" s="2"/>
      <c r="G125" s="96">
        <f>Odessa!G125+MAX(145,'Dnepr, Bila Tserkva'!G$2*вспомогат!$J$7)</f>
        <v>444.6</v>
      </c>
      <c r="H125" s="96">
        <f>Odessa!H125+MAX(145,'Dnepr, Bila Tserkva'!H$2*вспомогат!$J$7)</f>
        <v>701.2</v>
      </c>
      <c r="I125" s="96">
        <f>Odessa!I125+MAX(145,'Dnepr, Bila Tserkva'!I$2*вспомогат!$J$7)</f>
        <v>957.8</v>
      </c>
      <c r="J125" s="96">
        <f>Odessa!J125+MAX(145,'Dnepr, Bila Tserkva'!J$2*вспомогат!$J$7)</f>
        <v>1214.4000000000001</v>
      </c>
      <c r="K125" s="96">
        <f>Odessa!K125+MAX(145,'Dnepr, Bila Tserkva'!K$2*вспомогат!$J$7)</f>
        <v>1421</v>
      </c>
      <c r="L125" s="96">
        <f>Odessa!L125+MAX(145,'Dnepr, Bila Tserkva'!L$2*вспомогат!$J$7)</f>
        <v>1682.6</v>
      </c>
      <c r="M125" s="96">
        <f>Odessa!M125+MAX(145,'Dnepr, Bila Tserkva'!M$2*вспомогат!$J$7)</f>
        <v>1964.1999999999998</v>
      </c>
      <c r="N125" s="96">
        <f>Odessa!N125+MAX(145,'Dnepr, Bila Tserkva'!N$2*вспомогат!$J$7)</f>
        <v>2245.8000000000002</v>
      </c>
      <c r="O125" s="96">
        <f>Odessa!O125+MAX(145,'Dnepr, Bila Tserkva'!O$2*вспомогат!$J$7)</f>
        <v>2527.4</v>
      </c>
      <c r="P125" s="96">
        <f>Odessa!P125+MAX(145,'Dnepr, Bila Tserkva'!P$2*вспомогат!$J$7)</f>
        <v>2809</v>
      </c>
      <c r="Q125" s="96">
        <f>Odessa!Q125+MAX(145,'Dnepr, Bila Tserkva'!Q$2*вспомогат!$J$7)</f>
        <v>3040.6</v>
      </c>
      <c r="R125" s="96">
        <f>Odessa!R125+MAX(145,'Dnepr, Bila Tserkva'!R$2*вспомогат!$J$7)</f>
        <v>3322.2</v>
      </c>
      <c r="S125" s="96">
        <f>Odessa!S125+MAX(145,'Dnepr, Bila Tserkva'!S$2*вспомогат!$J$7)</f>
        <v>3603.8</v>
      </c>
      <c r="T125" s="96">
        <f>Odessa!T125+MAX(145,'Dnepr, Bila Tserkva'!T$2*вспомогат!$J$7)</f>
        <v>3885.3999999999996</v>
      </c>
      <c r="U125" s="96">
        <f>Odessa!U125+MAX(145,'Dnepr, Bila Tserkva'!U$2*вспомогат!$J$7)</f>
        <v>4167</v>
      </c>
      <c r="V125" s="96">
        <f>Odessa!V125+MAX(145,'Dnepr, Bila Tserkva'!V$2*вспомогат!$J$7)</f>
        <v>4448.6000000000004</v>
      </c>
      <c r="W125" s="96">
        <f>Odessa!W125+MAX(145,'Dnepr, Bila Tserkva'!W$2*вспомогат!$J$7)</f>
        <v>4730.2</v>
      </c>
      <c r="X125" s="96">
        <f>Odessa!X125+MAX(145,'Dnepr, Bila Tserkva'!X$2*вспомогат!$J$7)</f>
        <v>5011.8</v>
      </c>
      <c r="Y125" s="96">
        <f>Odessa!Y125+MAX(145,'Dnepr, Bila Tserkva'!Y$2*вспомогат!$J$7)</f>
        <v>5293.4</v>
      </c>
      <c r="Z125" s="96">
        <f>Odessa!Z125+MAX(145,'Dnepr, Bila Tserkva'!Z$2*вспомогат!$J$7)</f>
        <v>5575</v>
      </c>
    </row>
    <row r="126" spans="2:26">
      <c r="B126" s="121" t="s">
        <v>254</v>
      </c>
      <c r="C126" s="88" t="s">
        <v>103</v>
      </c>
      <c r="D126" s="89" t="s">
        <v>13</v>
      </c>
      <c r="E126" s="2"/>
      <c r="F126" s="2"/>
      <c r="G126" s="96">
        <f>Odessa!G126+MAX(145,'Dnepr, Bila Tserkva'!G$2*вспомогат!$J$7)</f>
        <v>344.5090909090909</v>
      </c>
      <c r="H126" s="96">
        <f>Odessa!H126+MAX(145,'Dnepr, Bila Tserkva'!H$2*вспомогат!$J$7)</f>
        <v>501.0181818181818</v>
      </c>
      <c r="I126" s="96">
        <f>Odessa!I126+MAX(145,'Dnepr, Bila Tserkva'!I$2*вспомогат!$J$7)</f>
        <v>657.5272727272727</v>
      </c>
      <c r="J126" s="96">
        <f>Odessa!J126+MAX(145,'Dnepr, Bila Tserkva'!J$2*вспомогат!$J$7)</f>
        <v>814.0363636363636</v>
      </c>
      <c r="K126" s="96">
        <f>Odessa!K126+MAX(145,'Dnepr, Bila Tserkva'!K$2*вспомогат!$J$7)</f>
        <v>920.5454545454545</v>
      </c>
      <c r="L126" s="96">
        <f>Odessa!L126+MAX(145,'Dnepr, Bila Tserkva'!L$2*вспомогат!$J$7)</f>
        <v>1082.0545454545454</v>
      </c>
      <c r="M126" s="96">
        <f>Odessa!M126+MAX(145,'Dnepr, Bila Tserkva'!M$2*вспомогат!$J$7)</f>
        <v>1263.5636363636363</v>
      </c>
      <c r="N126" s="96">
        <f>Odessa!N126+MAX(145,'Dnepr, Bila Tserkva'!N$2*вспомогат!$J$7)</f>
        <v>1445.0727272727272</v>
      </c>
      <c r="O126" s="96">
        <f>Odessa!O126+MAX(145,'Dnepr, Bila Tserkva'!O$2*вспомогат!$J$7)</f>
        <v>1626.5818181818181</v>
      </c>
      <c r="P126" s="96">
        <f>Odessa!P126+MAX(145,'Dnepr, Bila Tserkva'!P$2*вспомогат!$J$7)</f>
        <v>1808.090909090909</v>
      </c>
      <c r="Q126" s="96">
        <f>Odessa!Q126+MAX(145,'Dnepr, Bila Tserkva'!Q$2*вспомогат!$J$7)</f>
        <v>1939.6</v>
      </c>
      <c r="R126" s="96">
        <f>Odessa!R126+MAX(145,'Dnepr, Bila Tserkva'!R$2*вспомогат!$J$7)</f>
        <v>2121.1090909090908</v>
      </c>
      <c r="S126" s="96">
        <f>Odessa!S126+MAX(145,'Dnepr, Bila Tserkva'!S$2*вспомогат!$J$7)</f>
        <v>2302.6181818181817</v>
      </c>
      <c r="T126" s="96">
        <f>Odessa!T126+MAX(145,'Dnepr, Bila Tserkva'!T$2*вспомогат!$J$7)</f>
        <v>2484.1272727272726</v>
      </c>
      <c r="U126" s="96">
        <f>Odessa!U126+MAX(145,'Dnepr, Bila Tserkva'!U$2*вспомогат!$J$7)</f>
        <v>2665.6363636363635</v>
      </c>
      <c r="V126" s="96">
        <f>Odessa!V126+MAX(145,'Dnepr, Bila Tserkva'!V$2*вспомогат!$J$7)</f>
        <v>2847.1454545454544</v>
      </c>
      <c r="W126" s="96">
        <f>Odessa!W126+MAX(145,'Dnepr, Bila Tserkva'!W$2*вспомогат!$J$7)</f>
        <v>3028.6545454545453</v>
      </c>
      <c r="X126" s="96">
        <f>Odessa!X126+MAX(145,'Dnepr, Bila Tserkva'!X$2*вспомогат!$J$7)</f>
        <v>3210.1636363636362</v>
      </c>
      <c r="Y126" s="96">
        <f>Odessa!Y126+MAX(145,'Dnepr, Bila Tserkva'!Y$2*вспомогат!$J$7)</f>
        <v>3391.6727272727271</v>
      </c>
      <c r="Z126" s="96">
        <f>Odessa!Z126+MAX(145,'Dnepr, Bila Tserkva'!Z$2*вспомогат!$J$7)</f>
        <v>3573.181818181818</v>
      </c>
    </row>
    <row r="127" spans="2:26">
      <c r="B127" s="12" t="s">
        <v>255</v>
      </c>
      <c r="C127" s="88" t="s">
        <v>103</v>
      </c>
      <c r="D127" s="89" t="s">
        <v>13</v>
      </c>
      <c r="E127" s="2"/>
      <c r="F127" s="2"/>
      <c r="G127" s="96">
        <f>Odessa!G127+MAX(145,'Dnepr, Bila Tserkva'!G$2*вспомогат!$J$7)</f>
        <v>360.5090909090909</v>
      </c>
      <c r="H127" s="96">
        <f>Odessa!H127+MAX(145,'Dnepr, Bila Tserkva'!H$2*вспомогат!$J$7)</f>
        <v>533.0181818181818</v>
      </c>
      <c r="I127" s="96">
        <f>Odessa!I127+MAX(145,'Dnepr, Bila Tserkva'!I$2*вспомогат!$J$7)</f>
        <v>705.5272727272727</v>
      </c>
      <c r="J127" s="96">
        <f>Odessa!J127+MAX(145,'Dnepr, Bila Tserkva'!J$2*вспомогат!$J$7)</f>
        <v>878.0363636363636</v>
      </c>
      <c r="K127" s="96">
        <f>Odessa!K127+MAX(145,'Dnepr, Bila Tserkva'!K$2*вспомогат!$J$7)</f>
        <v>1000.5454545454545</v>
      </c>
      <c r="L127" s="96">
        <f>Odessa!L127+MAX(145,'Dnepr, Bila Tserkva'!L$2*вспомогат!$J$7)</f>
        <v>1178.0545454545454</v>
      </c>
      <c r="M127" s="96">
        <f>Odessa!M127+MAX(145,'Dnepr, Bila Tserkva'!M$2*вспомогат!$J$7)</f>
        <v>1375.5636363636363</v>
      </c>
      <c r="N127" s="96">
        <f>Odessa!N127+MAX(145,'Dnepr, Bila Tserkva'!N$2*вспомогат!$J$7)</f>
        <v>1573.0727272727272</v>
      </c>
      <c r="O127" s="96">
        <f>Odessa!O127+MAX(145,'Dnepr, Bila Tserkva'!O$2*вспомогат!$J$7)</f>
        <v>1770.5818181818181</v>
      </c>
      <c r="P127" s="96">
        <f>Odessa!P127+MAX(145,'Dnepr, Bila Tserkva'!P$2*вспомогат!$J$7)</f>
        <v>1968.090909090909</v>
      </c>
      <c r="Q127" s="96">
        <f>Odessa!Q127+MAX(145,'Dnepr, Bila Tserkva'!Q$2*вспомогат!$J$7)</f>
        <v>2115.6</v>
      </c>
      <c r="R127" s="96">
        <f>Odessa!R127+MAX(145,'Dnepr, Bila Tserkva'!R$2*вспомогат!$J$7)</f>
        <v>2313.1090909090908</v>
      </c>
      <c r="S127" s="96">
        <f>Odessa!S127+MAX(145,'Dnepr, Bila Tserkva'!S$2*вспомогат!$J$7)</f>
        <v>2510.6181818181817</v>
      </c>
      <c r="T127" s="96">
        <f>Odessa!T127+MAX(145,'Dnepr, Bila Tserkva'!T$2*вспомогат!$J$7)</f>
        <v>2708.1272727272726</v>
      </c>
      <c r="U127" s="96">
        <f>Odessa!U127+MAX(145,'Dnepr, Bila Tserkva'!U$2*вспомогат!$J$7)</f>
        <v>2905.6363636363635</v>
      </c>
      <c r="V127" s="96">
        <f>Odessa!V127+MAX(145,'Dnepr, Bila Tserkva'!V$2*вспомогат!$J$7)</f>
        <v>3103.1454545454544</v>
      </c>
      <c r="W127" s="96">
        <f>Odessa!W127+MAX(145,'Dnepr, Bila Tserkva'!W$2*вспомогат!$J$7)</f>
        <v>3300.6545454545453</v>
      </c>
      <c r="X127" s="96">
        <f>Odessa!X127+MAX(145,'Dnepr, Bila Tserkva'!X$2*вспомогат!$J$7)</f>
        <v>3498.1636363636362</v>
      </c>
      <c r="Y127" s="96">
        <f>Odessa!Y127+MAX(145,'Dnepr, Bila Tserkva'!Y$2*вспомогат!$J$7)</f>
        <v>3695.6727272727271</v>
      </c>
      <c r="Z127" s="96">
        <f>Odessa!Z127+MAX(145,'Dnepr, Bila Tserkva'!Z$2*вспомогат!$J$7)</f>
        <v>3893.181818181818</v>
      </c>
    </row>
    <row r="128" spans="2:26">
      <c r="B128" s="121" t="s">
        <v>274</v>
      </c>
      <c r="C128" s="121" t="s">
        <v>197</v>
      </c>
      <c r="D128" s="89" t="s">
        <v>230</v>
      </c>
      <c r="E128" s="2"/>
      <c r="F128" s="2"/>
      <c r="G128" s="96" t="e">
        <f>Odessa!G128+MAX(145,'Dnepr, Bila Tserkva'!G$2*вспомогат!$J$7)</f>
        <v>#VALUE!</v>
      </c>
      <c r="H128" s="96" t="e">
        <f>Odessa!H128+MAX(145,'Dnepr, Bila Tserkva'!H$2*вспомогат!$J$7)</f>
        <v>#VALUE!</v>
      </c>
      <c r="I128" s="96" t="e">
        <f>Odessa!I128+MAX(145,'Dnepr, Bila Tserkva'!I$2*вспомогат!$J$7)</f>
        <v>#VALUE!</v>
      </c>
      <c r="J128" s="96" t="e">
        <f>Odessa!J128+MAX(145,'Dnepr, Bila Tserkva'!J$2*вспомогат!$J$7)</f>
        <v>#VALUE!</v>
      </c>
      <c r="K128" s="96" t="e">
        <f>Odessa!K128+MAX(145,'Dnepr, Bila Tserkva'!K$2*вспомогат!$J$7)</f>
        <v>#VALUE!</v>
      </c>
      <c r="L128" s="96" t="e">
        <f>Odessa!L128+MAX(145,'Dnepr, Bila Tserkva'!L$2*вспомогат!$J$7)</f>
        <v>#VALUE!</v>
      </c>
      <c r="M128" s="96" t="e">
        <f>Odessa!M128+MAX(145,'Dnepr, Bila Tserkva'!M$2*вспомогат!$J$7)</f>
        <v>#VALUE!</v>
      </c>
      <c r="N128" s="96" t="e">
        <f>Odessa!N128+MAX(145,'Dnepr, Bila Tserkva'!N$2*вспомогат!$J$7)</f>
        <v>#VALUE!</v>
      </c>
      <c r="O128" s="96" t="e">
        <f>Odessa!O128+MAX(145,'Dnepr, Bila Tserkva'!O$2*вспомогат!$J$7)</f>
        <v>#VALUE!</v>
      </c>
      <c r="P128" s="96" t="e">
        <f>Odessa!P128+MAX(145,'Dnepr, Bila Tserkva'!P$2*вспомогат!$J$7)</f>
        <v>#VALUE!</v>
      </c>
      <c r="Q128" s="96" t="e">
        <f>Odessa!Q128+MAX(145,'Dnepr, Bila Tserkva'!Q$2*вспомогат!$J$7)</f>
        <v>#VALUE!</v>
      </c>
      <c r="R128" s="96" t="e">
        <f>Odessa!R128+MAX(145,'Dnepr, Bila Tserkva'!R$2*вспомогат!$J$7)</f>
        <v>#VALUE!</v>
      </c>
      <c r="S128" s="96" t="e">
        <f>Odessa!S128+MAX(145,'Dnepr, Bila Tserkva'!S$2*вспомогат!$J$7)</f>
        <v>#VALUE!</v>
      </c>
      <c r="T128" s="96" t="e">
        <f>Odessa!T128+MAX(145,'Dnepr, Bila Tserkva'!T$2*вспомогат!$J$7)</f>
        <v>#VALUE!</v>
      </c>
      <c r="U128" s="96" t="e">
        <f>Odessa!U128+MAX(145,'Dnepr, Bila Tserkva'!U$2*вспомогат!$J$7)</f>
        <v>#VALUE!</v>
      </c>
      <c r="V128" s="96" t="e">
        <f>Odessa!V128+MAX(145,'Dnepr, Bila Tserkva'!V$2*вспомогат!$J$7)</f>
        <v>#VALUE!</v>
      </c>
      <c r="W128" s="96" t="e">
        <f>Odessa!W128+MAX(145,'Dnepr, Bila Tserkva'!W$2*вспомогат!$J$7)</f>
        <v>#VALUE!</v>
      </c>
      <c r="X128" s="96" t="e">
        <f>Odessa!X128+MAX(145,'Dnepr, Bila Tserkva'!X$2*вспомогат!$J$7)</f>
        <v>#VALUE!</v>
      </c>
      <c r="Y128" s="96" t="e">
        <f>Odessa!Y128+MAX(145,'Dnepr, Bila Tserkva'!Y$2*вспомогат!$J$7)</f>
        <v>#VALUE!</v>
      </c>
      <c r="Z128" s="96" t="e">
        <f>Odessa!Z128+MAX(145,'Dnepr, Bila Tserkva'!Z$2*вспомогат!$J$7)</f>
        <v>#VALUE!</v>
      </c>
    </row>
    <row r="129" spans="2:26">
      <c r="B129" s="121" t="s">
        <v>256</v>
      </c>
      <c r="C129" s="121" t="s">
        <v>22</v>
      </c>
      <c r="D129" s="89" t="s">
        <v>230</v>
      </c>
      <c r="E129" s="2"/>
      <c r="F129" s="2"/>
      <c r="G129" s="96" t="e">
        <f>Odessa!G129+MAX(145,'Dnepr, Bila Tserkva'!G$2*вспомогат!$J$7)</f>
        <v>#VALUE!</v>
      </c>
      <c r="H129" s="96" t="e">
        <f>Odessa!H129+MAX(145,'Dnepr, Bila Tserkva'!H$2*вспомогат!$J$7)</f>
        <v>#VALUE!</v>
      </c>
      <c r="I129" s="96" t="e">
        <f>Odessa!I129+MAX(145,'Dnepr, Bila Tserkva'!I$2*вспомогат!$J$7)</f>
        <v>#VALUE!</v>
      </c>
      <c r="J129" s="96" t="e">
        <f>Odessa!J129+MAX(145,'Dnepr, Bila Tserkva'!J$2*вспомогат!$J$7)</f>
        <v>#VALUE!</v>
      </c>
      <c r="K129" s="96" t="e">
        <f>Odessa!K129+MAX(145,'Dnepr, Bila Tserkva'!K$2*вспомогат!$J$7)</f>
        <v>#VALUE!</v>
      </c>
      <c r="L129" s="96" t="e">
        <f>Odessa!L129+MAX(145,'Dnepr, Bila Tserkva'!L$2*вспомогат!$J$7)</f>
        <v>#VALUE!</v>
      </c>
      <c r="M129" s="96" t="e">
        <f>Odessa!M129+MAX(145,'Dnepr, Bila Tserkva'!M$2*вспомогат!$J$7)</f>
        <v>#VALUE!</v>
      </c>
      <c r="N129" s="96" t="e">
        <f>Odessa!N129+MAX(145,'Dnepr, Bila Tserkva'!N$2*вспомогат!$J$7)</f>
        <v>#VALUE!</v>
      </c>
      <c r="O129" s="96" t="e">
        <f>Odessa!O129+MAX(145,'Dnepr, Bila Tserkva'!O$2*вспомогат!$J$7)</f>
        <v>#VALUE!</v>
      </c>
      <c r="P129" s="96" t="e">
        <f>Odessa!P129+MAX(145,'Dnepr, Bila Tserkva'!P$2*вспомогат!$J$7)</f>
        <v>#VALUE!</v>
      </c>
      <c r="Q129" s="96" t="e">
        <f>Odessa!Q129+MAX(145,'Dnepr, Bila Tserkva'!Q$2*вспомогат!$J$7)</f>
        <v>#VALUE!</v>
      </c>
      <c r="R129" s="96" t="e">
        <f>Odessa!R129+MAX(145,'Dnepr, Bila Tserkva'!R$2*вспомогат!$J$7)</f>
        <v>#VALUE!</v>
      </c>
      <c r="S129" s="96" t="e">
        <f>Odessa!S129+MAX(145,'Dnepr, Bila Tserkva'!S$2*вспомогат!$J$7)</f>
        <v>#VALUE!</v>
      </c>
      <c r="T129" s="96" t="e">
        <f>Odessa!T129+MAX(145,'Dnepr, Bila Tserkva'!T$2*вспомогат!$J$7)</f>
        <v>#VALUE!</v>
      </c>
      <c r="U129" s="96" t="e">
        <f>Odessa!U129+MAX(145,'Dnepr, Bila Tserkva'!U$2*вспомогат!$J$7)</f>
        <v>#VALUE!</v>
      </c>
      <c r="V129" s="96" t="e">
        <f>Odessa!V129+MAX(145,'Dnepr, Bila Tserkva'!V$2*вспомогат!$J$7)</f>
        <v>#VALUE!</v>
      </c>
      <c r="W129" s="96" t="e">
        <f>Odessa!W129+MAX(145,'Dnepr, Bila Tserkva'!W$2*вспомогат!$J$7)</f>
        <v>#VALUE!</v>
      </c>
      <c r="X129" s="96" t="e">
        <f>Odessa!X129+MAX(145,'Dnepr, Bila Tserkva'!X$2*вспомогат!$J$7)</f>
        <v>#VALUE!</v>
      </c>
      <c r="Y129" s="96" t="e">
        <f>Odessa!Y129+MAX(145,'Dnepr, Bila Tserkva'!Y$2*вспомогат!$J$7)</f>
        <v>#VALUE!</v>
      </c>
      <c r="Z129" s="96" t="e">
        <f>Odessa!Z129+MAX(145,'Dnepr, Bila Tserkva'!Z$2*вспомогат!$J$7)</f>
        <v>#VALUE!</v>
      </c>
    </row>
    <row r="130" spans="2:26">
      <c r="B130" s="121" t="s">
        <v>275</v>
      </c>
      <c r="C130" s="121" t="s">
        <v>197</v>
      </c>
      <c r="D130" s="89" t="s">
        <v>230</v>
      </c>
      <c r="E130" s="2"/>
      <c r="F130" s="2"/>
      <c r="G130" s="96" t="e">
        <f>Odessa!G130+MAX(145,'Dnepr, Bila Tserkva'!G$2*вспомогат!$J$7)</f>
        <v>#VALUE!</v>
      </c>
      <c r="H130" s="96" t="e">
        <f>Odessa!H130+MAX(145,'Dnepr, Bila Tserkva'!H$2*вспомогат!$J$7)</f>
        <v>#VALUE!</v>
      </c>
      <c r="I130" s="96" t="e">
        <f>Odessa!I130+MAX(145,'Dnepr, Bila Tserkva'!I$2*вспомогат!$J$7)</f>
        <v>#VALUE!</v>
      </c>
      <c r="J130" s="96" t="e">
        <f>Odessa!J130+MAX(145,'Dnepr, Bila Tserkva'!J$2*вспомогат!$J$7)</f>
        <v>#VALUE!</v>
      </c>
      <c r="K130" s="96" t="e">
        <f>Odessa!K130+MAX(145,'Dnepr, Bila Tserkva'!K$2*вспомогат!$J$7)</f>
        <v>#VALUE!</v>
      </c>
      <c r="L130" s="96" t="e">
        <f>Odessa!L130+MAX(145,'Dnepr, Bila Tserkva'!L$2*вспомогат!$J$7)</f>
        <v>#VALUE!</v>
      </c>
      <c r="M130" s="96" t="e">
        <f>Odessa!M130+MAX(145,'Dnepr, Bila Tserkva'!M$2*вспомогат!$J$7)</f>
        <v>#VALUE!</v>
      </c>
      <c r="N130" s="96" t="e">
        <f>Odessa!N130+MAX(145,'Dnepr, Bila Tserkva'!N$2*вспомогат!$J$7)</f>
        <v>#VALUE!</v>
      </c>
      <c r="O130" s="96" t="e">
        <f>Odessa!O130+MAX(145,'Dnepr, Bila Tserkva'!O$2*вспомогат!$J$7)</f>
        <v>#VALUE!</v>
      </c>
      <c r="P130" s="96" t="e">
        <f>Odessa!P130+MAX(145,'Dnepr, Bila Tserkva'!P$2*вспомогат!$J$7)</f>
        <v>#VALUE!</v>
      </c>
      <c r="Q130" s="96" t="e">
        <f>Odessa!Q130+MAX(145,'Dnepr, Bila Tserkva'!Q$2*вспомогат!$J$7)</f>
        <v>#VALUE!</v>
      </c>
      <c r="R130" s="96" t="e">
        <f>Odessa!R130+MAX(145,'Dnepr, Bila Tserkva'!R$2*вспомогат!$J$7)</f>
        <v>#VALUE!</v>
      </c>
      <c r="S130" s="96" t="e">
        <f>Odessa!S130+MAX(145,'Dnepr, Bila Tserkva'!S$2*вспомогат!$J$7)</f>
        <v>#VALUE!</v>
      </c>
      <c r="T130" s="96" t="e">
        <f>Odessa!T130+MAX(145,'Dnepr, Bila Tserkva'!T$2*вспомогат!$J$7)</f>
        <v>#VALUE!</v>
      </c>
      <c r="U130" s="96" t="e">
        <f>Odessa!U130+MAX(145,'Dnepr, Bila Tserkva'!U$2*вспомогат!$J$7)</f>
        <v>#VALUE!</v>
      </c>
      <c r="V130" s="96" t="e">
        <f>Odessa!V130+MAX(145,'Dnepr, Bila Tserkva'!V$2*вспомогат!$J$7)</f>
        <v>#VALUE!</v>
      </c>
      <c r="W130" s="96" t="e">
        <f>Odessa!W130+MAX(145,'Dnepr, Bila Tserkva'!W$2*вспомогат!$J$7)</f>
        <v>#VALUE!</v>
      </c>
      <c r="X130" s="96" t="e">
        <f>Odessa!X130+MAX(145,'Dnepr, Bila Tserkva'!X$2*вспомогат!$J$7)</f>
        <v>#VALUE!</v>
      </c>
      <c r="Y130" s="96" t="e">
        <f>Odessa!Y130+MAX(145,'Dnepr, Bila Tserkva'!Y$2*вспомогат!$J$7)</f>
        <v>#VALUE!</v>
      </c>
      <c r="Z130" s="96" t="e">
        <f>Odessa!Z130+MAX(145,'Dnepr, Bila Tserkva'!Z$2*вспомогат!$J$7)</f>
        <v>#VALUE!</v>
      </c>
    </row>
    <row r="131" spans="2:26">
      <c r="B131" s="121" t="s">
        <v>276</v>
      </c>
      <c r="C131" s="121" t="s">
        <v>8</v>
      </c>
      <c r="D131" s="89" t="s">
        <v>230</v>
      </c>
      <c r="E131" s="2"/>
      <c r="F131" s="2"/>
      <c r="G131" s="96" t="e">
        <f>Odessa!G131+MAX(145,'Dnepr, Bila Tserkva'!G$2*вспомогат!$J$7)</f>
        <v>#VALUE!</v>
      </c>
      <c r="H131" s="96" t="e">
        <f>Odessa!H131+MAX(145,'Dnepr, Bila Tserkva'!H$2*вспомогат!$J$7)</f>
        <v>#VALUE!</v>
      </c>
      <c r="I131" s="96" t="e">
        <f>Odessa!I131+MAX(145,'Dnepr, Bila Tserkva'!I$2*вспомогат!$J$7)</f>
        <v>#VALUE!</v>
      </c>
      <c r="J131" s="96" t="e">
        <f>Odessa!J131+MAX(145,'Dnepr, Bila Tserkva'!J$2*вспомогат!$J$7)</f>
        <v>#VALUE!</v>
      </c>
      <c r="K131" s="96" t="e">
        <f>Odessa!K131+MAX(145,'Dnepr, Bila Tserkva'!K$2*вспомогат!$J$7)</f>
        <v>#VALUE!</v>
      </c>
      <c r="L131" s="96" t="e">
        <f>Odessa!L131+MAX(145,'Dnepr, Bila Tserkva'!L$2*вспомогат!$J$7)</f>
        <v>#VALUE!</v>
      </c>
      <c r="M131" s="96" t="e">
        <f>Odessa!M131+MAX(145,'Dnepr, Bila Tserkva'!M$2*вспомогат!$J$7)</f>
        <v>#VALUE!</v>
      </c>
      <c r="N131" s="96" t="e">
        <f>Odessa!N131+MAX(145,'Dnepr, Bila Tserkva'!N$2*вспомогат!$J$7)</f>
        <v>#VALUE!</v>
      </c>
      <c r="O131" s="96" t="e">
        <f>Odessa!O131+MAX(145,'Dnepr, Bila Tserkva'!O$2*вспомогат!$J$7)</f>
        <v>#VALUE!</v>
      </c>
      <c r="P131" s="96" t="e">
        <f>Odessa!P131+MAX(145,'Dnepr, Bila Tserkva'!P$2*вспомогат!$J$7)</f>
        <v>#VALUE!</v>
      </c>
      <c r="Q131" s="96" t="e">
        <f>Odessa!Q131+MAX(145,'Dnepr, Bila Tserkva'!Q$2*вспомогат!$J$7)</f>
        <v>#VALUE!</v>
      </c>
      <c r="R131" s="96" t="e">
        <f>Odessa!R131+MAX(145,'Dnepr, Bila Tserkva'!R$2*вспомогат!$J$7)</f>
        <v>#VALUE!</v>
      </c>
      <c r="S131" s="96" t="e">
        <f>Odessa!S131+MAX(145,'Dnepr, Bila Tserkva'!S$2*вспомогат!$J$7)</f>
        <v>#VALUE!</v>
      </c>
      <c r="T131" s="96" t="e">
        <f>Odessa!T131+MAX(145,'Dnepr, Bila Tserkva'!T$2*вспомогат!$J$7)</f>
        <v>#VALUE!</v>
      </c>
      <c r="U131" s="96" t="e">
        <f>Odessa!U131+MAX(145,'Dnepr, Bila Tserkva'!U$2*вспомогат!$J$7)</f>
        <v>#VALUE!</v>
      </c>
      <c r="V131" s="96" t="e">
        <f>Odessa!V131+MAX(145,'Dnepr, Bila Tserkva'!V$2*вспомогат!$J$7)</f>
        <v>#VALUE!</v>
      </c>
      <c r="W131" s="96" t="e">
        <f>Odessa!W131+MAX(145,'Dnepr, Bila Tserkva'!W$2*вспомогат!$J$7)</f>
        <v>#VALUE!</v>
      </c>
      <c r="X131" s="96" t="e">
        <f>Odessa!X131+MAX(145,'Dnepr, Bila Tserkva'!X$2*вспомогат!$J$7)</f>
        <v>#VALUE!</v>
      </c>
      <c r="Y131" s="96" t="e">
        <f>Odessa!Y131+MAX(145,'Dnepr, Bila Tserkva'!Y$2*вспомогат!$J$7)</f>
        <v>#VALUE!</v>
      </c>
      <c r="Z131" s="96" t="e">
        <f>Odessa!Z131+MAX(145,'Dnepr, Bila Tserkva'!Z$2*вспомогат!$J$7)</f>
        <v>#VALUE!</v>
      </c>
    </row>
    <row r="132" spans="2:26">
      <c r="B132" s="121" t="s">
        <v>277</v>
      </c>
      <c r="C132" s="121" t="s">
        <v>197</v>
      </c>
      <c r="D132" s="89" t="s">
        <v>230</v>
      </c>
      <c r="E132" s="2"/>
      <c r="F132" s="2"/>
      <c r="G132" s="96" t="e">
        <f>Odessa!G132+MAX(145,'Dnepr, Bila Tserkva'!G$2*вспомогат!$J$7)</f>
        <v>#VALUE!</v>
      </c>
      <c r="H132" s="96" t="e">
        <f>Odessa!H132+MAX(145,'Dnepr, Bila Tserkva'!H$2*вспомогат!$J$7)</f>
        <v>#VALUE!</v>
      </c>
      <c r="I132" s="96" t="e">
        <f>Odessa!I132+MAX(145,'Dnepr, Bila Tserkva'!I$2*вспомогат!$J$7)</f>
        <v>#VALUE!</v>
      </c>
      <c r="J132" s="96" t="e">
        <f>Odessa!J132+MAX(145,'Dnepr, Bila Tserkva'!J$2*вспомогат!$J$7)</f>
        <v>#VALUE!</v>
      </c>
      <c r="K132" s="96" t="e">
        <f>Odessa!K132+MAX(145,'Dnepr, Bila Tserkva'!K$2*вспомогат!$J$7)</f>
        <v>#VALUE!</v>
      </c>
      <c r="L132" s="96" t="e">
        <f>Odessa!L132+MAX(145,'Dnepr, Bila Tserkva'!L$2*вспомогат!$J$7)</f>
        <v>#VALUE!</v>
      </c>
      <c r="M132" s="96" t="e">
        <f>Odessa!M132+MAX(145,'Dnepr, Bila Tserkva'!M$2*вспомогат!$J$7)</f>
        <v>#VALUE!</v>
      </c>
      <c r="N132" s="96" t="e">
        <f>Odessa!N132+MAX(145,'Dnepr, Bila Tserkva'!N$2*вспомогат!$J$7)</f>
        <v>#VALUE!</v>
      </c>
      <c r="O132" s="96" t="e">
        <f>Odessa!O132+MAX(145,'Dnepr, Bila Tserkva'!O$2*вспомогат!$J$7)</f>
        <v>#VALUE!</v>
      </c>
      <c r="P132" s="96" t="e">
        <f>Odessa!P132+MAX(145,'Dnepr, Bila Tserkva'!P$2*вспомогат!$J$7)</f>
        <v>#VALUE!</v>
      </c>
      <c r="Q132" s="96" t="e">
        <f>Odessa!Q132+MAX(145,'Dnepr, Bila Tserkva'!Q$2*вспомогат!$J$7)</f>
        <v>#VALUE!</v>
      </c>
      <c r="R132" s="96" t="e">
        <f>Odessa!R132+MAX(145,'Dnepr, Bila Tserkva'!R$2*вспомогат!$J$7)</f>
        <v>#VALUE!</v>
      </c>
      <c r="S132" s="96" t="e">
        <f>Odessa!S132+MAX(145,'Dnepr, Bila Tserkva'!S$2*вспомогат!$J$7)</f>
        <v>#VALUE!</v>
      </c>
      <c r="T132" s="96" t="e">
        <f>Odessa!T132+MAX(145,'Dnepr, Bila Tserkva'!T$2*вспомогат!$J$7)</f>
        <v>#VALUE!</v>
      </c>
      <c r="U132" s="96" t="e">
        <f>Odessa!U132+MAX(145,'Dnepr, Bila Tserkva'!U$2*вспомогат!$J$7)</f>
        <v>#VALUE!</v>
      </c>
      <c r="V132" s="96" t="e">
        <f>Odessa!V132+MAX(145,'Dnepr, Bila Tserkva'!V$2*вспомогат!$J$7)</f>
        <v>#VALUE!</v>
      </c>
      <c r="W132" s="96" t="e">
        <f>Odessa!W132+MAX(145,'Dnepr, Bila Tserkva'!W$2*вспомогат!$J$7)</f>
        <v>#VALUE!</v>
      </c>
      <c r="X132" s="96" t="e">
        <f>Odessa!X132+MAX(145,'Dnepr, Bila Tserkva'!X$2*вспомогат!$J$7)</f>
        <v>#VALUE!</v>
      </c>
      <c r="Y132" s="96" t="e">
        <f>Odessa!Y132+MAX(145,'Dnepr, Bila Tserkva'!Y$2*вспомогат!$J$7)</f>
        <v>#VALUE!</v>
      </c>
      <c r="Z132" s="96" t="e">
        <f>Odessa!Z132+MAX(145,'Dnepr, Bila Tserkva'!Z$2*вспомогат!$J$7)</f>
        <v>#VALUE!</v>
      </c>
    </row>
    <row r="133" spans="2:26">
      <c r="B133" s="121" t="s">
        <v>257</v>
      </c>
      <c r="C133" s="88" t="s">
        <v>103</v>
      </c>
      <c r="D133" s="89" t="s">
        <v>230</v>
      </c>
      <c r="E133" s="2"/>
      <c r="F133" s="2"/>
      <c r="G133" s="96" t="e">
        <f>Odessa!G133+MAX(145,'Dnepr, Bila Tserkva'!G$2*вспомогат!$J$7)</f>
        <v>#VALUE!</v>
      </c>
      <c r="H133" s="96" t="e">
        <f>Odessa!H133+MAX(145,'Dnepr, Bila Tserkva'!H$2*вспомогат!$J$7)</f>
        <v>#VALUE!</v>
      </c>
      <c r="I133" s="96" t="e">
        <f>Odessa!I133+MAX(145,'Dnepr, Bila Tserkva'!I$2*вспомогат!$J$7)</f>
        <v>#VALUE!</v>
      </c>
      <c r="J133" s="96" t="e">
        <f>Odessa!J133+MAX(145,'Dnepr, Bila Tserkva'!J$2*вспомогат!$J$7)</f>
        <v>#VALUE!</v>
      </c>
      <c r="K133" s="96" t="e">
        <f>Odessa!K133+MAX(145,'Dnepr, Bila Tserkva'!K$2*вспомогат!$J$7)</f>
        <v>#VALUE!</v>
      </c>
      <c r="L133" s="96" t="e">
        <f>Odessa!L133+MAX(145,'Dnepr, Bila Tserkva'!L$2*вспомогат!$J$7)</f>
        <v>#VALUE!</v>
      </c>
      <c r="M133" s="96" t="e">
        <f>Odessa!M133+MAX(145,'Dnepr, Bila Tserkva'!M$2*вспомогат!$J$7)</f>
        <v>#VALUE!</v>
      </c>
      <c r="N133" s="96" t="e">
        <f>Odessa!N133+MAX(145,'Dnepr, Bila Tserkva'!N$2*вспомогат!$J$7)</f>
        <v>#VALUE!</v>
      </c>
      <c r="O133" s="96" t="e">
        <f>Odessa!O133+MAX(145,'Dnepr, Bila Tserkva'!O$2*вспомогат!$J$7)</f>
        <v>#VALUE!</v>
      </c>
      <c r="P133" s="96" t="e">
        <f>Odessa!P133+MAX(145,'Dnepr, Bila Tserkva'!P$2*вспомогат!$J$7)</f>
        <v>#VALUE!</v>
      </c>
      <c r="Q133" s="96" t="e">
        <f>Odessa!Q133+MAX(145,'Dnepr, Bila Tserkva'!Q$2*вспомогат!$J$7)</f>
        <v>#VALUE!</v>
      </c>
      <c r="R133" s="96" t="e">
        <f>Odessa!R133+MAX(145,'Dnepr, Bila Tserkva'!R$2*вспомогат!$J$7)</f>
        <v>#VALUE!</v>
      </c>
      <c r="S133" s="96" t="e">
        <f>Odessa!S133+MAX(145,'Dnepr, Bila Tserkva'!S$2*вспомогат!$J$7)</f>
        <v>#VALUE!</v>
      </c>
      <c r="T133" s="96" t="e">
        <f>Odessa!T133+MAX(145,'Dnepr, Bila Tserkva'!T$2*вспомогат!$J$7)</f>
        <v>#VALUE!</v>
      </c>
      <c r="U133" s="96" t="e">
        <f>Odessa!U133+MAX(145,'Dnepr, Bila Tserkva'!U$2*вспомогат!$J$7)</f>
        <v>#VALUE!</v>
      </c>
      <c r="V133" s="96" t="e">
        <f>Odessa!V133+MAX(145,'Dnepr, Bila Tserkva'!V$2*вспомогат!$J$7)</f>
        <v>#VALUE!</v>
      </c>
      <c r="W133" s="96" t="e">
        <f>Odessa!W133+MAX(145,'Dnepr, Bila Tserkva'!W$2*вспомогат!$J$7)</f>
        <v>#VALUE!</v>
      </c>
      <c r="X133" s="96" t="e">
        <f>Odessa!X133+MAX(145,'Dnepr, Bila Tserkva'!X$2*вспомогат!$J$7)</f>
        <v>#VALUE!</v>
      </c>
      <c r="Y133" s="96" t="e">
        <f>Odessa!Y133+MAX(145,'Dnepr, Bila Tserkva'!Y$2*вспомогат!$J$7)</f>
        <v>#VALUE!</v>
      </c>
      <c r="Z133" s="96" t="e">
        <f>Odessa!Z133+MAX(145,'Dnepr, Bila Tserkva'!Z$2*вспомогат!$J$7)</f>
        <v>#VALUE!</v>
      </c>
    </row>
    <row r="134" spans="2:26">
      <c r="B134" s="121" t="s">
        <v>258</v>
      </c>
      <c r="C134" s="121" t="s">
        <v>22</v>
      </c>
      <c r="D134" s="89" t="s">
        <v>230</v>
      </c>
      <c r="E134" s="2"/>
      <c r="F134" s="2"/>
      <c r="G134" s="96" t="e">
        <f>Odessa!G134+MAX(145,'Dnepr, Bila Tserkva'!G$2*вспомогат!$J$7)</f>
        <v>#VALUE!</v>
      </c>
      <c r="H134" s="96" t="e">
        <f>Odessa!H134+MAX(145,'Dnepr, Bila Tserkva'!H$2*вспомогат!$J$7)</f>
        <v>#VALUE!</v>
      </c>
      <c r="I134" s="96" t="e">
        <f>Odessa!I134+MAX(145,'Dnepr, Bila Tserkva'!I$2*вспомогат!$J$7)</f>
        <v>#VALUE!</v>
      </c>
      <c r="J134" s="96" t="e">
        <f>Odessa!J134+MAX(145,'Dnepr, Bila Tserkva'!J$2*вспомогат!$J$7)</f>
        <v>#VALUE!</v>
      </c>
      <c r="K134" s="96" t="e">
        <f>Odessa!K134+MAX(145,'Dnepr, Bila Tserkva'!K$2*вспомогат!$J$7)</f>
        <v>#VALUE!</v>
      </c>
      <c r="L134" s="96" t="e">
        <f>Odessa!L134+MAX(145,'Dnepr, Bila Tserkva'!L$2*вспомогат!$J$7)</f>
        <v>#VALUE!</v>
      </c>
      <c r="M134" s="96" t="e">
        <f>Odessa!M134+MAX(145,'Dnepr, Bila Tserkva'!M$2*вспомогат!$J$7)</f>
        <v>#VALUE!</v>
      </c>
      <c r="N134" s="96" t="e">
        <f>Odessa!N134+MAX(145,'Dnepr, Bila Tserkva'!N$2*вспомогат!$J$7)</f>
        <v>#VALUE!</v>
      </c>
      <c r="O134" s="96" t="e">
        <f>Odessa!O134+MAX(145,'Dnepr, Bila Tserkva'!O$2*вспомогат!$J$7)</f>
        <v>#VALUE!</v>
      </c>
      <c r="P134" s="96" t="e">
        <f>Odessa!P134+MAX(145,'Dnepr, Bila Tserkva'!P$2*вспомогат!$J$7)</f>
        <v>#VALUE!</v>
      </c>
      <c r="Q134" s="96" t="e">
        <f>Odessa!Q134+MAX(145,'Dnepr, Bila Tserkva'!Q$2*вспомогат!$J$7)</f>
        <v>#VALUE!</v>
      </c>
      <c r="R134" s="96" t="e">
        <f>Odessa!R134+MAX(145,'Dnepr, Bila Tserkva'!R$2*вспомогат!$J$7)</f>
        <v>#VALUE!</v>
      </c>
      <c r="S134" s="96" t="e">
        <f>Odessa!S134+MAX(145,'Dnepr, Bila Tserkva'!S$2*вспомогат!$J$7)</f>
        <v>#VALUE!</v>
      </c>
      <c r="T134" s="96" t="e">
        <f>Odessa!T134+MAX(145,'Dnepr, Bila Tserkva'!T$2*вспомогат!$J$7)</f>
        <v>#VALUE!</v>
      </c>
      <c r="U134" s="96" t="e">
        <f>Odessa!U134+MAX(145,'Dnepr, Bila Tserkva'!U$2*вспомогат!$J$7)</f>
        <v>#VALUE!</v>
      </c>
      <c r="V134" s="96" t="e">
        <f>Odessa!V134+MAX(145,'Dnepr, Bila Tserkva'!V$2*вспомогат!$J$7)</f>
        <v>#VALUE!</v>
      </c>
      <c r="W134" s="96" t="e">
        <f>Odessa!W134+MAX(145,'Dnepr, Bila Tserkva'!W$2*вспомогат!$J$7)</f>
        <v>#VALUE!</v>
      </c>
      <c r="X134" s="96" t="e">
        <f>Odessa!X134+MAX(145,'Dnepr, Bila Tserkva'!X$2*вспомогат!$J$7)</f>
        <v>#VALUE!</v>
      </c>
      <c r="Y134" s="96" t="e">
        <f>Odessa!Y134+MAX(145,'Dnepr, Bila Tserkva'!Y$2*вспомогат!$J$7)</f>
        <v>#VALUE!</v>
      </c>
      <c r="Z134" s="96" t="e">
        <f>Odessa!Z134+MAX(145,'Dnepr, Bila Tserkva'!Z$2*вспомогат!$J$7)</f>
        <v>#VALUE!</v>
      </c>
    </row>
    <row r="135" spans="2:26">
      <c r="B135" s="121" t="s">
        <v>278</v>
      </c>
      <c r="C135" s="121" t="s">
        <v>197</v>
      </c>
      <c r="D135" s="89" t="s">
        <v>230</v>
      </c>
      <c r="E135" s="2"/>
      <c r="F135" s="2"/>
      <c r="G135" s="96" t="e">
        <f>Odessa!G135+MAX(145,'Dnepr, Bila Tserkva'!G$2*вспомогат!$J$7)</f>
        <v>#VALUE!</v>
      </c>
      <c r="H135" s="96" t="e">
        <f>Odessa!H135+MAX(145,'Dnepr, Bila Tserkva'!H$2*вспомогат!$J$7)</f>
        <v>#VALUE!</v>
      </c>
      <c r="I135" s="96" t="e">
        <f>Odessa!I135+MAX(145,'Dnepr, Bila Tserkva'!I$2*вспомогат!$J$7)</f>
        <v>#VALUE!</v>
      </c>
      <c r="J135" s="96" t="e">
        <f>Odessa!J135+MAX(145,'Dnepr, Bila Tserkva'!J$2*вспомогат!$J$7)</f>
        <v>#VALUE!</v>
      </c>
      <c r="K135" s="96" t="e">
        <f>Odessa!K135+MAX(145,'Dnepr, Bila Tserkva'!K$2*вспомогат!$J$7)</f>
        <v>#VALUE!</v>
      </c>
      <c r="L135" s="96" t="e">
        <f>Odessa!L135+MAX(145,'Dnepr, Bila Tserkva'!L$2*вспомогат!$J$7)</f>
        <v>#VALUE!</v>
      </c>
      <c r="M135" s="96" t="e">
        <f>Odessa!M135+MAX(145,'Dnepr, Bila Tserkva'!M$2*вспомогат!$J$7)</f>
        <v>#VALUE!</v>
      </c>
      <c r="N135" s="96" t="e">
        <f>Odessa!N135+MAX(145,'Dnepr, Bila Tserkva'!N$2*вспомогат!$J$7)</f>
        <v>#VALUE!</v>
      </c>
      <c r="O135" s="96" t="e">
        <f>Odessa!O135+MAX(145,'Dnepr, Bila Tserkva'!O$2*вспомогат!$J$7)</f>
        <v>#VALUE!</v>
      </c>
      <c r="P135" s="96" t="e">
        <f>Odessa!P135+MAX(145,'Dnepr, Bila Tserkva'!P$2*вспомогат!$J$7)</f>
        <v>#VALUE!</v>
      </c>
      <c r="Q135" s="96" t="e">
        <f>Odessa!Q135+MAX(145,'Dnepr, Bila Tserkva'!Q$2*вспомогат!$J$7)</f>
        <v>#VALUE!</v>
      </c>
      <c r="R135" s="96" t="e">
        <f>Odessa!R135+MAX(145,'Dnepr, Bila Tserkva'!R$2*вспомогат!$J$7)</f>
        <v>#VALUE!</v>
      </c>
      <c r="S135" s="96" t="e">
        <f>Odessa!S135+MAX(145,'Dnepr, Bila Tserkva'!S$2*вспомогат!$J$7)</f>
        <v>#VALUE!</v>
      </c>
      <c r="T135" s="96" t="e">
        <f>Odessa!T135+MAX(145,'Dnepr, Bila Tserkva'!T$2*вспомогат!$J$7)</f>
        <v>#VALUE!</v>
      </c>
      <c r="U135" s="96" t="e">
        <f>Odessa!U135+MAX(145,'Dnepr, Bila Tserkva'!U$2*вспомогат!$J$7)</f>
        <v>#VALUE!</v>
      </c>
      <c r="V135" s="96" t="e">
        <f>Odessa!V135+MAX(145,'Dnepr, Bila Tserkva'!V$2*вспомогат!$J$7)</f>
        <v>#VALUE!</v>
      </c>
      <c r="W135" s="96" t="e">
        <f>Odessa!W135+MAX(145,'Dnepr, Bila Tserkva'!W$2*вспомогат!$J$7)</f>
        <v>#VALUE!</v>
      </c>
      <c r="X135" s="96" t="e">
        <f>Odessa!X135+MAX(145,'Dnepr, Bila Tserkva'!X$2*вспомогат!$J$7)</f>
        <v>#VALUE!</v>
      </c>
      <c r="Y135" s="96" t="e">
        <f>Odessa!Y135+MAX(145,'Dnepr, Bila Tserkva'!Y$2*вспомогат!$J$7)</f>
        <v>#VALUE!</v>
      </c>
      <c r="Z135" s="96" t="e">
        <f>Odessa!Z135+MAX(145,'Dnepr, Bila Tserkva'!Z$2*вспомогат!$J$7)</f>
        <v>#VALUE!</v>
      </c>
    </row>
    <row r="136" spans="2:26">
      <c r="B136" s="121" t="s">
        <v>259</v>
      </c>
      <c r="C136" s="88" t="s">
        <v>103</v>
      </c>
      <c r="D136" s="89" t="s">
        <v>13</v>
      </c>
      <c r="E136" s="2"/>
      <c r="F136" s="2"/>
      <c r="G136" s="96">
        <f>Odessa!G136+MAX(145,'Dnepr, Bila Tserkva'!G$2*вспомогат!$J$7)</f>
        <v>332.5090909090909</v>
      </c>
      <c r="H136" s="96">
        <f>Odessa!H136+MAX(145,'Dnepr, Bila Tserkva'!H$2*вспомогат!$J$7)</f>
        <v>477.0181818181818</v>
      </c>
      <c r="I136" s="96">
        <f>Odessa!I136+MAX(145,'Dnepr, Bila Tserkva'!I$2*вспомогат!$J$7)</f>
        <v>621.5272727272727</v>
      </c>
      <c r="J136" s="96">
        <f>Odessa!J136+MAX(145,'Dnepr, Bila Tserkva'!J$2*вспомогат!$J$7)</f>
        <v>766.0363636363636</v>
      </c>
      <c r="K136" s="96">
        <f>Odessa!K136+MAX(145,'Dnepr, Bila Tserkva'!K$2*вспомогат!$J$7)</f>
        <v>860.5454545454545</v>
      </c>
      <c r="L136" s="96">
        <f>Odessa!L136+MAX(145,'Dnepr, Bila Tserkva'!L$2*вспомогат!$J$7)</f>
        <v>1010.0545454545454</v>
      </c>
      <c r="M136" s="96">
        <f>Odessa!M136+MAX(145,'Dnepr, Bila Tserkva'!M$2*вспомогат!$J$7)</f>
        <v>1179.5636363636363</v>
      </c>
      <c r="N136" s="96">
        <f>Odessa!N136+MAX(145,'Dnepr, Bila Tserkva'!N$2*вспомогат!$J$7)</f>
        <v>1349.0727272727272</v>
      </c>
      <c r="O136" s="96">
        <f>Odessa!O136+MAX(145,'Dnepr, Bila Tserkva'!O$2*вспомогат!$J$7)</f>
        <v>1518.5818181818181</v>
      </c>
      <c r="P136" s="96">
        <f>Odessa!P136+MAX(145,'Dnepr, Bila Tserkva'!P$2*вспомогат!$J$7)</f>
        <v>1688.090909090909</v>
      </c>
      <c r="Q136" s="96">
        <f>Odessa!Q136+MAX(145,'Dnepr, Bila Tserkva'!Q$2*вспомогат!$J$7)</f>
        <v>1807.6</v>
      </c>
      <c r="R136" s="96">
        <f>Odessa!R136+MAX(145,'Dnepr, Bila Tserkva'!R$2*вспомогат!$J$7)</f>
        <v>1977.1090909090908</v>
      </c>
      <c r="S136" s="96">
        <f>Odessa!S136+MAX(145,'Dnepr, Bila Tserkva'!S$2*вспомогат!$J$7)</f>
        <v>2146.6181818181817</v>
      </c>
      <c r="T136" s="96">
        <f>Odessa!T136+MAX(145,'Dnepr, Bila Tserkva'!T$2*вспомогат!$J$7)</f>
        <v>2316.1272727272726</v>
      </c>
      <c r="U136" s="96">
        <f>Odessa!U136+MAX(145,'Dnepr, Bila Tserkva'!U$2*вспомогат!$J$7)</f>
        <v>2485.6363636363635</v>
      </c>
      <c r="V136" s="96">
        <f>Odessa!V136+MAX(145,'Dnepr, Bila Tserkva'!V$2*вспомогат!$J$7)</f>
        <v>2655.1454545454544</v>
      </c>
      <c r="W136" s="96">
        <f>Odessa!W136+MAX(145,'Dnepr, Bila Tserkva'!W$2*вспомогат!$J$7)</f>
        <v>2824.6545454545453</v>
      </c>
      <c r="X136" s="96">
        <f>Odessa!X136+MAX(145,'Dnepr, Bila Tserkva'!X$2*вспомогат!$J$7)</f>
        <v>2994.1636363636362</v>
      </c>
      <c r="Y136" s="96">
        <f>Odessa!Y136+MAX(145,'Dnepr, Bila Tserkva'!Y$2*вспомогат!$J$7)</f>
        <v>3163.6727272727271</v>
      </c>
      <c r="Z136" s="96">
        <f>Odessa!Z136+MAX(145,'Dnepr, Bila Tserkva'!Z$2*вспомогат!$J$7)</f>
        <v>3333.181818181818</v>
      </c>
    </row>
    <row r="137" spans="2:26">
      <c r="B137" s="121" t="s">
        <v>260</v>
      </c>
      <c r="C137" s="121" t="s">
        <v>22</v>
      </c>
      <c r="D137" s="89" t="s">
        <v>230</v>
      </c>
      <c r="E137" s="2"/>
      <c r="F137" s="2"/>
      <c r="G137" s="96" t="e">
        <f>Odessa!G137+MAX(145,'Dnepr, Bila Tserkva'!G$2*вспомогат!$J$7)</f>
        <v>#VALUE!</v>
      </c>
      <c r="H137" s="96" t="e">
        <f>Odessa!H137+MAX(145,'Dnepr, Bila Tserkva'!H$2*вспомогат!$J$7)</f>
        <v>#VALUE!</v>
      </c>
      <c r="I137" s="96" t="e">
        <f>Odessa!I137+MAX(145,'Dnepr, Bila Tserkva'!I$2*вспомогат!$J$7)</f>
        <v>#VALUE!</v>
      </c>
      <c r="J137" s="96" t="e">
        <f>Odessa!J137+MAX(145,'Dnepr, Bila Tserkva'!J$2*вспомогат!$J$7)</f>
        <v>#VALUE!</v>
      </c>
      <c r="K137" s="96" t="e">
        <f>Odessa!K137+MAX(145,'Dnepr, Bila Tserkva'!K$2*вспомогат!$J$7)</f>
        <v>#VALUE!</v>
      </c>
      <c r="L137" s="96" t="e">
        <f>Odessa!L137+MAX(145,'Dnepr, Bila Tserkva'!L$2*вспомогат!$J$7)</f>
        <v>#VALUE!</v>
      </c>
      <c r="M137" s="96" t="e">
        <f>Odessa!M137+MAX(145,'Dnepr, Bila Tserkva'!M$2*вспомогат!$J$7)</f>
        <v>#VALUE!</v>
      </c>
      <c r="N137" s="96" t="e">
        <f>Odessa!N137+MAX(145,'Dnepr, Bila Tserkva'!N$2*вспомогат!$J$7)</f>
        <v>#VALUE!</v>
      </c>
      <c r="O137" s="96" t="e">
        <f>Odessa!O137+MAX(145,'Dnepr, Bila Tserkva'!O$2*вспомогат!$J$7)</f>
        <v>#VALUE!</v>
      </c>
      <c r="P137" s="96" t="e">
        <f>Odessa!P137+MAX(145,'Dnepr, Bila Tserkva'!P$2*вспомогат!$J$7)</f>
        <v>#VALUE!</v>
      </c>
      <c r="Q137" s="96" t="e">
        <f>Odessa!Q137+MAX(145,'Dnepr, Bila Tserkva'!Q$2*вспомогат!$J$7)</f>
        <v>#VALUE!</v>
      </c>
      <c r="R137" s="96" t="e">
        <f>Odessa!R137+MAX(145,'Dnepr, Bila Tserkva'!R$2*вспомогат!$J$7)</f>
        <v>#VALUE!</v>
      </c>
      <c r="S137" s="96" t="e">
        <f>Odessa!S137+MAX(145,'Dnepr, Bila Tserkva'!S$2*вспомогат!$J$7)</f>
        <v>#VALUE!</v>
      </c>
      <c r="T137" s="96" t="e">
        <f>Odessa!T137+MAX(145,'Dnepr, Bila Tserkva'!T$2*вспомогат!$J$7)</f>
        <v>#VALUE!</v>
      </c>
      <c r="U137" s="96" t="e">
        <f>Odessa!U137+MAX(145,'Dnepr, Bila Tserkva'!U$2*вспомогат!$J$7)</f>
        <v>#VALUE!</v>
      </c>
      <c r="V137" s="96" t="e">
        <f>Odessa!V137+MAX(145,'Dnepr, Bila Tserkva'!V$2*вспомогат!$J$7)</f>
        <v>#VALUE!</v>
      </c>
      <c r="W137" s="96" t="e">
        <f>Odessa!W137+MAX(145,'Dnepr, Bila Tserkva'!W$2*вспомогат!$J$7)</f>
        <v>#VALUE!</v>
      </c>
      <c r="X137" s="96" t="e">
        <f>Odessa!X137+MAX(145,'Dnepr, Bila Tserkva'!X$2*вспомогат!$J$7)</f>
        <v>#VALUE!</v>
      </c>
      <c r="Y137" s="96" t="e">
        <f>Odessa!Y137+MAX(145,'Dnepr, Bila Tserkva'!Y$2*вспомогат!$J$7)</f>
        <v>#VALUE!</v>
      </c>
      <c r="Z137" s="96" t="e">
        <f>Odessa!Z137+MAX(145,'Dnepr, Bila Tserkva'!Z$2*вспомогат!$J$7)</f>
        <v>#VALUE!</v>
      </c>
    </row>
    <row r="138" spans="2:26">
      <c r="B138" s="2" t="s">
        <v>279</v>
      </c>
      <c r="C138" s="121" t="s">
        <v>280</v>
      </c>
      <c r="D138" s="89" t="s">
        <v>230</v>
      </c>
      <c r="E138" s="2"/>
      <c r="F138" s="2"/>
      <c r="G138" s="96" t="e">
        <f>Odessa!G138+MAX(145,'Dnepr, Bila Tserkva'!G$2*вспомогат!$J$7)</f>
        <v>#VALUE!</v>
      </c>
      <c r="H138" s="96" t="e">
        <f>Odessa!H138+MAX(145,'Dnepr, Bila Tserkva'!H$2*вспомогат!$J$7)</f>
        <v>#VALUE!</v>
      </c>
      <c r="I138" s="96" t="e">
        <f>Odessa!I138+MAX(145,'Dnepr, Bila Tserkva'!I$2*вспомогат!$J$7)</f>
        <v>#VALUE!</v>
      </c>
      <c r="J138" s="96" t="e">
        <f>Odessa!J138+MAX(145,'Dnepr, Bila Tserkva'!J$2*вспомогат!$J$7)</f>
        <v>#VALUE!</v>
      </c>
      <c r="K138" s="96" t="e">
        <f>Odessa!K138+MAX(145,'Dnepr, Bila Tserkva'!K$2*вспомогат!$J$7)</f>
        <v>#VALUE!</v>
      </c>
      <c r="L138" s="96" t="e">
        <f>Odessa!L138+MAX(145,'Dnepr, Bila Tserkva'!L$2*вспомогат!$J$7)</f>
        <v>#VALUE!</v>
      </c>
      <c r="M138" s="96" t="e">
        <f>Odessa!M138+MAX(145,'Dnepr, Bila Tserkva'!M$2*вспомогат!$J$7)</f>
        <v>#VALUE!</v>
      </c>
      <c r="N138" s="96" t="e">
        <f>Odessa!N138+MAX(145,'Dnepr, Bila Tserkva'!N$2*вспомогат!$J$7)</f>
        <v>#VALUE!</v>
      </c>
      <c r="O138" s="96" t="e">
        <f>Odessa!O138+MAX(145,'Dnepr, Bila Tserkva'!O$2*вспомогат!$J$7)</f>
        <v>#VALUE!</v>
      </c>
      <c r="P138" s="96" t="e">
        <f>Odessa!P138+MAX(145,'Dnepr, Bila Tserkva'!P$2*вспомогат!$J$7)</f>
        <v>#VALUE!</v>
      </c>
      <c r="Q138" s="96" t="e">
        <f>Odessa!Q138+MAX(145,'Dnepr, Bila Tserkva'!Q$2*вспомогат!$J$7)</f>
        <v>#VALUE!</v>
      </c>
      <c r="R138" s="96" t="e">
        <f>Odessa!R138+MAX(145,'Dnepr, Bila Tserkva'!R$2*вспомогат!$J$7)</f>
        <v>#VALUE!</v>
      </c>
      <c r="S138" s="96" t="e">
        <f>Odessa!S138+MAX(145,'Dnepr, Bila Tserkva'!S$2*вспомогат!$J$7)</f>
        <v>#VALUE!</v>
      </c>
      <c r="T138" s="96" t="e">
        <f>Odessa!T138+MAX(145,'Dnepr, Bila Tserkva'!T$2*вспомогат!$J$7)</f>
        <v>#VALUE!</v>
      </c>
      <c r="U138" s="96" t="e">
        <f>Odessa!U138+MAX(145,'Dnepr, Bila Tserkva'!U$2*вспомогат!$J$7)</f>
        <v>#VALUE!</v>
      </c>
      <c r="V138" s="96" t="e">
        <f>Odessa!V138+MAX(145,'Dnepr, Bila Tserkva'!V$2*вспомогат!$J$7)</f>
        <v>#VALUE!</v>
      </c>
      <c r="W138" s="96" t="e">
        <f>Odessa!W138+MAX(145,'Dnepr, Bila Tserkva'!W$2*вспомогат!$J$7)</f>
        <v>#VALUE!</v>
      </c>
      <c r="X138" s="96" t="e">
        <f>Odessa!X138+MAX(145,'Dnepr, Bila Tserkva'!X$2*вспомогат!$J$7)</f>
        <v>#VALUE!</v>
      </c>
      <c r="Y138" s="96" t="e">
        <f>Odessa!Y138+MAX(145,'Dnepr, Bila Tserkva'!Y$2*вспомогат!$J$7)</f>
        <v>#VALUE!</v>
      </c>
      <c r="Z138" s="96" t="e">
        <f>Odessa!Z138+MAX(145,'Dnepr, Bila Tserkva'!Z$2*вспомогат!$J$7)</f>
        <v>#VALUE!</v>
      </c>
    </row>
    <row r="139" spans="2:26">
      <c r="B139" s="12" t="s">
        <v>21</v>
      </c>
      <c r="C139" s="121" t="s">
        <v>22</v>
      </c>
      <c r="D139" s="15" t="s">
        <v>9</v>
      </c>
      <c r="E139" s="2"/>
      <c r="F139" s="2"/>
      <c r="G139" s="96">
        <f>Odessa!G139+MAX(145,'Dnepr, Bila Tserkva'!G$2*вспомогат!$J$7)</f>
        <v>444.6</v>
      </c>
      <c r="H139" s="96">
        <f>Odessa!H139+MAX(145,'Dnepr, Bila Tserkva'!H$2*вспомогат!$J$7)</f>
        <v>701.2</v>
      </c>
      <c r="I139" s="96">
        <f>Odessa!I139+MAX(145,'Dnepr, Bila Tserkva'!I$2*вспомогат!$J$7)</f>
        <v>957.8</v>
      </c>
      <c r="J139" s="96">
        <f>Odessa!J139+MAX(145,'Dnepr, Bila Tserkva'!J$2*вспомогат!$J$7)</f>
        <v>1214.4000000000001</v>
      </c>
      <c r="K139" s="96">
        <f>Odessa!K139+MAX(145,'Dnepr, Bila Tserkva'!K$2*вспомогат!$J$7)</f>
        <v>1421</v>
      </c>
      <c r="L139" s="96">
        <f>Odessa!L139+MAX(145,'Dnepr, Bila Tserkva'!L$2*вспомогат!$J$7)</f>
        <v>1682.6</v>
      </c>
      <c r="M139" s="96">
        <f>Odessa!M139+MAX(145,'Dnepr, Bila Tserkva'!M$2*вспомогат!$J$7)</f>
        <v>1964.1999999999998</v>
      </c>
      <c r="N139" s="96">
        <f>Odessa!N139+MAX(145,'Dnepr, Bila Tserkva'!N$2*вспомогат!$J$7)</f>
        <v>2245.8000000000002</v>
      </c>
      <c r="O139" s="96">
        <f>Odessa!O139+MAX(145,'Dnepr, Bila Tserkva'!O$2*вспомогат!$J$7)</f>
        <v>2527.4</v>
      </c>
      <c r="P139" s="96">
        <f>Odessa!P139+MAX(145,'Dnepr, Bila Tserkva'!P$2*вспомогат!$J$7)</f>
        <v>2809</v>
      </c>
      <c r="Q139" s="96">
        <f>Odessa!Q139+MAX(145,'Dnepr, Bila Tserkva'!Q$2*вспомогат!$J$7)</f>
        <v>3040.6</v>
      </c>
      <c r="R139" s="96">
        <f>Odessa!R139+MAX(145,'Dnepr, Bila Tserkva'!R$2*вспомогат!$J$7)</f>
        <v>3322.2</v>
      </c>
      <c r="S139" s="96">
        <f>Odessa!S139+MAX(145,'Dnepr, Bila Tserkva'!S$2*вспомогат!$J$7)</f>
        <v>3603.8</v>
      </c>
      <c r="T139" s="96">
        <f>Odessa!T139+MAX(145,'Dnepr, Bila Tserkva'!T$2*вспомогат!$J$7)</f>
        <v>3885.3999999999996</v>
      </c>
      <c r="U139" s="96">
        <f>Odessa!U139+MAX(145,'Dnepr, Bila Tserkva'!U$2*вспомогат!$J$7)</f>
        <v>4167</v>
      </c>
      <c r="V139" s="96">
        <f>Odessa!V139+MAX(145,'Dnepr, Bila Tserkva'!V$2*вспомогат!$J$7)</f>
        <v>4448.6000000000004</v>
      </c>
      <c r="W139" s="96">
        <f>Odessa!W139+MAX(145,'Dnepr, Bila Tserkva'!W$2*вспомогат!$J$7)</f>
        <v>4730.2</v>
      </c>
      <c r="X139" s="96">
        <f>Odessa!X139+MAX(145,'Dnepr, Bila Tserkva'!X$2*вспомогат!$J$7)</f>
        <v>5011.8</v>
      </c>
      <c r="Y139" s="96">
        <f>Odessa!Y139+MAX(145,'Dnepr, Bila Tserkva'!Y$2*вспомогат!$J$7)</f>
        <v>5293.4</v>
      </c>
      <c r="Z139" s="96">
        <f>Odessa!Z139+MAX(145,'Dnepr, Bila Tserkva'!Z$2*вспомогат!$J$7)</f>
        <v>5575</v>
      </c>
    </row>
    <row r="140" spans="2:26">
      <c r="B140" s="121" t="s">
        <v>234</v>
      </c>
      <c r="C140" s="88" t="s">
        <v>75</v>
      </c>
      <c r="D140" s="89" t="s">
        <v>230</v>
      </c>
      <c r="E140" s="2"/>
      <c r="F140" s="2"/>
      <c r="G140" s="96" t="e">
        <f>Odessa!G140+MAX(145,'Dnepr, Bila Tserkva'!G$2*вспомогат!$J$7)</f>
        <v>#VALUE!</v>
      </c>
      <c r="H140" s="96" t="e">
        <f>Odessa!H140+MAX(145,'Dnepr, Bila Tserkva'!H$2*вспомогат!$J$7)</f>
        <v>#VALUE!</v>
      </c>
      <c r="I140" s="96" t="e">
        <f>Odessa!I140+MAX(145,'Dnepr, Bila Tserkva'!I$2*вспомогат!$J$7)</f>
        <v>#VALUE!</v>
      </c>
      <c r="J140" s="96" t="e">
        <f>Odessa!J140+MAX(145,'Dnepr, Bila Tserkva'!J$2*вспомогат!$J$7)</f>
        <v>#VALUE!</v>
      </c>
      <c r="K140" s="96" t="e">
        <f>Odessa!K140+MAX(145,'Dnepr, Bila Tserkva'!K$2*вспомогат!$J$7)</f>
        <v>#VALUE!</v>
      </c>
      <c r="L140" s="96" t="e">
        <f>Odessa!L140+MAX(145,'Dnepr, Bila Tserkva'!L$2*вспомогат!$J$7)</f>
        <v>#VALUE!</v>
      </c>
      <c r="M140" s="96" t="e">
        <f>Odessa!M140+MAX(145,'Dnepr, Bila Tserkva'!M$2*вспомогат!$J$7)</f>
        <v>#VALUE!</v>
      </c>
      <c r="N140" s="96" t="e">
        <f>Odessa!N140+MAX(145,'Dnepr, Bila Tserkva'!N$2*вспомогат!$J$7)</f>
        <v>#VALUE!</v>
      </c>
      <c r="O140" s="96" t="e">
        <f>Odessa!O140+MAX(145,'Dnepr, Bila Tserkva'!O$2*вспомогат!$J$7)</f>
        <v>#VALUE!</v>
      </c>
      <c r="P140" s="96" t="e">
        <f>Odessa!P140+MAX(145,'Dnepr, Bila Tserkva'!P$2*вспомогат!$J$7)</f>
        <v>#VALUE!</v>
      </c>
      <c r="Q140" s="96" t="e">
        <f>Odessa!Q140+MAX(145,'Dnepr, Bila Tserkva'!Q$2*вспомогат!$J$7)</f>
        <v>#VALUE!</v>
      </c>
      <c r="R140" s="96" t="e">
        <f>Odessa!R140+MAX(145,'Dnepr, Bila Tserkva'!R$2*вспомогат!$J$7)</f>
        <v>#VALUE!</v>
      </c>
      <c r="S140" s="96" t="e">
        <f>Odessa!S140+MAX(145,'Dnepr, Bila Tserkva'!S$2*вспомогат!$J$7)</f>
        <v>#VALUE!</v>
      </c>
      <c r="T140" s="96" t="e">
        <f>Odessa!T140+MAX(145,'Dnepr, Bila Tserkva'!T$2*вспомогат!$J$7)</f>
        <v>#VALUE!</v>
      </c>
      <c r="U140" s="96" t="e">
        <f>Odessa!U140+MAX(145,'Dnepr, Bila Tserkva'!U$2*вспомогат!$J$7)</f>
        <v>#VALUE!</v>
      </c>
      <c r="V140" s="96" t="e">
        <f>Odessa!V140+MAX(145,'Dnepr, Bila Tserkva'!V$2*вспомогат!$J$7)</f>
        <v>#VALUE!</v>
      </c>
      <c r="W140" s="96" t="e">
        <f>Odessa!W140+MAX(145,'Dnepr, Bila Tserkva'!W$2*вспомогат!$J$7)</f>
        <v>#VALUE!</v>
      </c>
      <c r="X140" s="96" t="e">
        <f>Odessa!X140+MAX(145,'Dnepr, Bila Tserkva'!X$2*вспомогат!$J$7)</f>
        <v>#VALUE!</v>
      </c>
      <c r="Y140" s="96" t="e">
        <f>Odessa!Y140+MAX(145,'Dnepr, Bila Tserkva'!Y$2*вспомогат!$J$7)</f>
        <v>#VALUE!</v>
      </c>
      <c r="Z140" s="96" t="e">
        <f>Odessa!Z140+MAX(145,'Dnepr, Bila Tserkva'!Z$2*вспомогат!$J$7)</f>
        <v>#VALUE!</v>
      </c>
    </row>
    <row r="141" spans="2:26">
      <c r="B141" s="2" t="s">
        <v>261</v>
      </c>
      <c r="C141" s="121" t="s">
        <v>22</v>
      </c>
      <c r="D141" s="89" t="s">
        <v>230</v>
      </c>
      <c r="E141" s="2"/>
      <c r="F141" s="2"/>
      <c r="G141" s="96" t="e">
        <f>Odessa!G141+MAX(145,'Dnepr, Bila Tserkva'!G$2*вспомогат!$J$7)</f>
        <v>#VALUE!</v>
      </c>
      <c r="H141" s="96" t="e">
        <f>Odessa!H141+MAX(145,'Dnepr, Bila Tserkva'!H$2*вспомогат!$J$7)</f>
        <v>#VALUE!</v>
      </c>
      <c r="I141" s="96" t="e">
        <f>Odessa!I141+MAX(145,'Dnepr, Bila Tserkva'!I$2*вспомогат!$J$7)</f>
        <v>#VALUE!</v>
      </c>
      <c r="J141" s="96" t="e">
        <f>Odessa!J141+MAX(145,'Dnepr, Bila Tserkva'!J$2*вспомогат!$J$7)</f>
        <v>#VALUE!</v>
      </c>
      <c r="K141" s="96" t="e">
        <f>Odessa!K141+MAX(145,'Dnepr, Bila Tserkva'!K$2*вспомогат!$J$7)</f>
        <v>#VALUE!</v>
      </c>
      <c r="L141" s="96" t="e">
        <f>Odessa!L141+MAX(145,'Dnepr, Bila Tserkva'!L$2*вспомогат!$J$7)</f>
        <v>#VALUE!</v>
      </c>
      <c r="M141" s="96" t="e">
        <f>Odessa!M141+MAX(145,'Dnepr, Bila Tserkva'!M$2*вспомогат!$J$7)</f>
        <v>#VALUE!</v>
      </c>
      <c r="N141" s="96" t="e">
        <f>Odessa!N141+MAX(145,'Dnepr, Bila Tserkva'!N$2*вспомогат!$J$7)</f>
        <v>#VALUE!</v>
      </c>
      <c r="O141" s="96" t="e">
        <f>Odessa!O141+MAX(145,'Dnepr, Bila Tserkva'!O$2*вспомогат!$J$7)</f>
        <v>#VALUE!</v>
      </c>
      <c r="P141" s="96" t="e">
        <f>Odessa!P141+MAX(145,'Dnepr, Bila Tserkva'!P$2*вспомогат!$J$7)</f>
        <v>#VALUE!</v>
      </c>
      <c r="Q141" s="96" t="e">
        <f>Odessa!Q141+MAX(145,'Dnepr, Bila Tserkva'!Q$2*вспомогат!$J$7)</f>
        <v>#VALUE!</v>
      </c>
      <c r="R141" s="96" t="e">
        <f>Odessa!R141+MAX(145,'Dnepr, Bila Tserkva'!R$2*вспомогат!$J$7)</f>
        <v>#VALUE!</v>
      </c>
      <c r="S141" s="96" t="e">
        <f>Odessa!S141+MAX(145,'Dnepr, Bila Tserkva'!S$2*вспомогат!$J$7)</f>
        <v>#VALUE!</v>
      </c>
      <c r="T141" s="96" t="e">
        <f>Odessa!T141+MAX(145,'Dnepr, Bila Tserkva'!T$2*вспомогат!$J$7)</f>
        <v>#VALUE!</v>
      </c>
      <c r="U141" s="96" t="e">
        <f>Odessa!U141+MAX(145,'Dnepr, Bila Tserkva'!U$2*вспомогат!$J$7)</f>
        <v>#VALUE!</v>
      </c>
      <c r="V141" s="96" t="e">
        <f>Odessa!V141+MAX(145,'Dnepr, Bila Tserkva'!V$2*вспомогат!$J$7)</f>
        <v>#VALUE!</v>
      </c>
      <c r="W141" s="96" t="e">
        <f>Odessa!W141+MAX(145,'Dnepr, Bila Tserkva'!W$2*вспомогат!$J$7)</f>
        <v>#VALUE!</v>
      </c>
      <c r="X141" s="96" t="e">
        <f>Odessa!X141+MAX(145,'Dnepr, Bila Tserkva'!X$2*вспомогат!$J$7)</f>
        <v>#VALUE!</v>
      </c>
      <c r="Y141" s="96" t="e">
        <f>Odessa!Y141+MAX(145,'Dnepr, Bila Tserkva'!Y$2*вспомогат!$J$7)</f>
        <v>#VALUE!</v>
      </c>
      <c r="Z141" s="96" t="e">
        <f>Odessa!Z141+MAX(145,'Dnepr, Bila Tserkva'!Z$2*вспомогат!$J$7)</f>
        <v>#VALUE!</v>
      </c>
    </row>
    <row r="142" spans="2:26">
      <c r="B142" s="2" t="s">
        <v>223</v>
      </c>
      <c r="C142" s="88" t="s">
        <v>24</v>
      </c>
      <c r="D142" s="89" t="s">
        <v>9</v>
      </c>
      <c r="E142" s="2"/>
      <c r="F142" s="2"/>
      <c r="G142" s="96">
        <f>Odessa!G142+MAX(145,'Dnepr, Bila Tserkva'!G$2*вспомогат!$J$7)</f>
        <v>324.5090909090909</v>
      </c>
      <c r="H142" s="96">
        <f>Odessa!H142+MAX(145,'Dnepr, Bila Tserkva'!H$2*вспомогат!$J$7)</f>
        <v>461.0181818181818</v>
      </c>
      <c r="I142" s="96">
        <f>Odessa!I142+MAX(145,'Dnepr, Bila Tserkva'!I$2*вспомогат!$J$7)</f>
        <v>597.5272727272727</v>
      </c>
      <c r="J142" s="96">
        <f>Odessa!J142+MAX(145,'Dnepr, Bila Tserkva'!J$2*вспомогат!$J$7)</f>
        <v>734.0363636363636</v>
      </c>
      <c r="K142" s="96">
        <f>Odessa!K142+MAX(145,'Dnepr, Bila Tserkva'!K$2*вспомогат!$J$7)</f>
        <v>820.5454545454545</v>
      </c>
      <c r="L142" s="96">
        <f>Odessa!L142+MAX(145,'Dnepr, Bila Tserkva'!L$2*вспомогат!$J$7)</f>
        <v>962.0545454545454</v>
      </c>
      <c r="M142" s="96">
        <f>Odessa!M142+MAX(145,'Dnepr, Bila Tserkva'!M$2*вспомогат!$J$7)</f>
        <v>1123.5636363636363</v>
      </c>
      <c r="N142" s="96">
        <f>Odessa!N142+MAX(145,'Dnepr, Bila Tserkva'!N$2*вспомогат!$J$7)</f>
        <v>1285.0727272727272</v>
      </c>
      <c r="O142" s="96">
        <f>Odessa!O142+MAX(145,'Dnepr, Bila Tserkva'!O$2*вспомогат!$J$7)</f>
        <v>1446.5818181818181</v>
      </c>
      <c r="P142" s="96">
        <f>Odessa!P142+MAX(145,'Dnepr, Bila Tserkva'!P$2*вспомогат!$J$7)</f>
        <v>1608.090909090909</v>
      </c>
      <c r="Q142" s="96">
        <f>Odessa!Q142+MAX(145,'Dnepr, Bila Tserkva'!Q$2*вспомогат!$J$7)</f>
        <v>1719.6</v>
      </c>
      <c r="R142" s="96">
        <f>Odessa!R142+MAX(145,'Dnepr, Bila Tserkva'!R$2*вспомогат!$J$7)</f>
        <v>1881.1090909090908</v>
      </c>
      <c r="S142" s="96">
        <f>Odessa!S142+MAX(145,'Dnepr, Bila Tserkva'!S$2*вспомогат!$J$7)</f>
        <v>2042.6181818181817</v>
      </c>
      <c r="T142" s="96">
        <f>Odessa!T142+MAX(145,'Dnepr, Bila Tserkva'!T$2*вспомогат!$J$7)</f>
        <v>2204.1272727272726</v>
      </c>
      <c r="U142" s="96">
        <f>Odessa!U142+MAX(145,'Dnepr, Bila Tserkva'!U$2*вспомогат!$J$7)</f>
        <v>2365.6363636363635</v>
      </c>
      <c r="V142" s="96">
        <f>Odessa!V142+MAX(145,'Dnepr, Bila Tserkva'!V$2*вспомогат!$J$7)</f>
        <v>2527.1454545454544</v>
      </c>
      <c r="W142" s="96">
        <f>Odessa!W142+MAX(145,'Dnepr, Bila Tserkva'!W$2*вспомогат!$J$7)</f>
        <v>2688.6545454545453</v>
      </c>
      <c r="X142" s="96">
        <f>Odessa!X142+MAX(145,'Dnepr, Bila Tserkva'!X$2*вспомогат!$J$7)</f>
        <v>2850.1636363636362</v>
      </c>
      <c r="Y142" s="96">
        <f>Odessa!Y142+MAX(145,'Dnepr, Bila Tserkva'!Y$2*вспомогат!$J$7)</f>
        <v>3011.6727272727271</v>
      </c>
      <c r="Z142" s="96">
        <f>Odessa!Z142+MAX(145,'Dnepr, Bila Tserkva'!Z$2*вспомогат!$J$7)</f>
        <v>3173.181818181818</v>
      </c>
    </row>
    <row r="143" spans="2:26">
      <c r="B143" s="132" t="s">
        <v>291</v>
      </c>
      <c r="C143" s="88" t="s">
        <v>24</v>
      </c>
      <c r="D143" s="89" t="s">
        <v>13</v>
      </c>
      <c r="E143" s="2"/>
      <c r="F143" s="2"/>
      <c r="G143" s="96">
        <f>Odessa!G143+MAX(145,'Dnepr, Bila Tserkva'!G$2*вспомогат!$J$7)</f>
        <v>283.5090909090909</v>
      </c>
      <c r="H143" s="96">
        <f>Odessa!H143+MAX(145,'Dnepr, Bila Tserkva'!H$2*вспомогат!$J$7)</f>
        <v>379.0181818181818</v>
      </c>
      <c r="I143" s="96">
        <f>Odessa!I143+MAX(145,'Dnepr, Bila Tserkva'!I$2*вспомогат!$J$7)</f>
        <v>474.5272727272727</v>
      </c>
      <c r="J143" s="96">
        <f>Odessa!J143+MAX(145,'Dnepr, Bila Tserkva'!J$2*вспомогат!$J$7)</f>
        <v>570.0363636363636</v>
      </c>
      <c r="K143" s="96">
        <f>Odessa!K143+MAX(145,'Dnepr, Bila Tserkva'!K$2*вспомогат!$J$7)</f>
        <v>615.5454545454545</v>
      </c>
      <c r="L143" s="96">
        <f>Odessa!L143+MAX(145,'Dnepr, Bila Tserkva'!L$2*вспомогат!$J$7)</f>
        <v>716.0545454545454</v>
      </c>
      <c r="M143" s="96">
        <f>Odessa!M143+MAX(145,'Dnepr, Bila Tserkva'!M$2*вспомогат!$J$7)</f>
        <v>836.56363636363631</v>
      </c>
      <c r="N143" s="96">
        <f>Odessa!N143+MAX(145,'Dnepr, Bila Tserkva'!N$2*вспомогат!$J$7)</f>
        <v>957.07272727272721</v>
      </c>
      <c r="O143" s="96">
        <f>Odessa!O143+MAX(145,'Dnepr, Bila Tserkva'!O$2*вспомогат!$J$7)</f>
        <v>1077.5818181818181</v>
      </c>
      <c r="P143" s="96">
        <f>Odessa!P143+MAX(145,'Dnepr, Bila Tserkva'!P$2*вспомогат!$J$7)</f>
        <v>1198.090909090909</v>
      </c>
      <c r="Q143" s="96">
        <f>Odessa!Q143+MAX(145,'Dnepr, Bila Tserkva'!Q$2*вспомогат!$J$7)</f>
        <v>1268.5999999999999</v>
      </c>
      <c r="R143" s="96">
        <f>Odessa!R143+MAX(145,'Dnepr, Bila Tserkva'!R$2*вспомогат!$J$7)</f>
        <v>1389.1090909090908</v>
      </c>
      <c r="S143" s="96">
        <f>Odessa!S143+MAX(145,'Dnepr, Bila Tserkva'!S$2*вспомогат!$J$7)</f>
        <v>1509.6181818181817</v>
      </c>
      <c r="T143" s="96">
        <f>Odessa!T143+MAX(145,'Dnepr, Bila Tserkva'!T$2*вспомогат!$J$7)</f>
        <v>1630.1272727272726</v>
      </c>
      <c r="U143" s="96">
        <f>Odessa!U143+MAX(145,'Dnepr, Bila Tserkva'!U$2*вспомогат!$J$7)</f>
        <v>1750.6363636363635</v>
      </c>
      <c r="V143" s="96">
        <f>Odessa!V143+MAX(145,'Dnepr, Bila Tserkva'!V$2*вспомогат!$J$7)</f>
        <v>1871.1454545454544</v>
      </c>
      <c r="W143" s="96">
        <f>Odessa!W143+MAX(145,'Dnepr, Bila Tserkva'!W$2*вспомогат!$J$7)</f>
        <v>1991.6545454545453</v>
      </c>
      <c r="X143" s="96">
        <f>Odessa!X143+MAX(145,'Dnepr, Bila Tserkva'!X$2*вспомогат!$J$7)</f>
        <v>2112.1636363636362</v>
      </c>
      <c r="Y143" s="96">
        <f>Odessa!Y143+MAX(145,'Dnepr, Bila Tserkva'!Y$2*вспомогат!$J$7)</f>
        <v>2232.6727272727271</v>
      </c>
      <c r="Z143" s="96">
        <f>Odessa!Z143+MAX(145,'Dnepr, Bila Tserkva'!Z$2*вспомогат!$J$7)</f>
        <v>2353.181818181818</v>
      </c>
    </row>
    <row r="144" spans="2:26">
      <c r="B144" s="132" t="s">
        <v>292</v>
      </c>
      <c r="C144" s="12" t="s">
        <v>24</v>
      </c>
      <c r="D144" s="89" t="s">
        <v>13</v>
      </c>
      <c r="E144" s="2"/>
      <c r="F144" s="2"/>
      <c r="G144" s="96">
        <f>Odessa!G144+MAX(145,'Dnepr, Bila Tserkva'!G$2*вспомогат!$J$7)</f>
        <v>272.5090909090909</v>
      </c>
      <c r="H144" s="96">
        <f>Odessa!H144+MAX(145,'Dnepr, Bila Tserkva'!H$2*вспомогат!$J$7)</f>
        <v>357.0181818181818</v>
      </c>
      <c r="I144" s="96">
        <f>Odessa!I144+MAX(145,'Dnepr, Bila Tserkva'!I$2*вспомогат!$J$7)</f>
        <v>441.5272727272727</v>
      </c>
      <c r="J144" s="96">
        <f>Odessa!J144+MAX(145,'Dnepr, Bila Tserkva'!J$2*вспомогат!$J$7)</f>
        <v>526.0363636363636</v>
      </c>
      <c r="K144" s="96">
        <f>Odessa!K144+MAX(145,'Dnepr, Bila Tserkva'!K$2*вспомогат!$J$7)</f>
        <v>560.5454545454545</v>
      </c>
      <c r="L144" s="96">
        <f>Odessa!L144+MAX(145,'Dnepr, Bila Tserkva'!L$2*вспомогат!$J$7)</f>
        <v>650.0545454545454</v>
      </c>
      <c r="M144" s="96">
        <f>Odessa!M144+MAX(145,'Dnepr, Bila Tserkva'!M$2*вспомогат!$J$7)</f>
        <v>759.56363636363631</v>
      </c>
      <c r="N144" s="96">
        <f>Odessa!N144+MAX(145,'Dnepr, Bila Tserkva'!N$2*вспомогат!$J$7)</f>
        <v>869.07272727272721</v>
      </c>
      <c r="O144" s="96">
        <f>Odessa!O144+MAX(145,'Dnepr, Bila Tserkva'!O$2*вспомогат!$J$7)</f>
        <v>978.58181818181811</v>
      </c>
      <c r="P144" s="96">
        <f>Odessa!P144+MAX(145,'Dnepr, Bila Tserkva'!P$2*вспомогат!$J$7)</f>
        <v>1088.090909090909</v>
      </c>
      <c r="Q144" s="96">
        <f>Odessa!Q144+MAX(145,'Dnepr, Bila Tserkva'!Q$2*вспомогат!$J$7)</f>
        <v>1147.5999999999999</v>
      </c>
      <c r="R144" s="96">
        <f>Odessa!R144+MAX(145,'Dnepr, Bila Tserkva'!R$2*вспомогат!$J$7)</f>
        <v>1257.1090909090908</v>
      </c>
      <c r="S144" s="96">
        <f>Odessa!S144+MAX(145,'Dnepr, Bila Tserkva'!S$2*вспомогат!$J$7)</f>
        <v>1366.6181818181817</v>
      </c>
      <c r="T144" s="96">
        <f>Odessa!T144+MAX(145,'Dnepr, Bila Tserkva'!T$2*вспомогат!$J$7)</f>
        <v>1476.1272727272726</v>
      </c>
      <c r="U144" s="96">
        <f>Odessa!U144+MAX(145,'Dnepr, Bila Tserkva'!U$2*вспомогат!$J$7)</f>
        <v>1585.6363636363635</v>
      </c>
      <c r="V144" s="96">
        <f>Odessa!V144+MAX(145,'Dnepr, Bila Tserkva'!V$2*вспомогат!$J$7)</f>
        <v>1695.1454545454544</v>
      </c>
      <c r="W144" s="96">
        <f>Odessa!W144+MAX(145,'Dnepr, Bila Tserkva'!W$2*вспомогат!$J$7)</f>
        <v>1804.6545454545453</v>
      </c>
      <c r="X144" s="96">
        <f>Odessa!X144+MAX(145,'Dnepr, Bila Tserkva'!X$2*вспомогат!$J$7)</f>
        <v>1914.1636363636362</v>
      </c>
      <c r="Y144" s="96">
        <f>Odessa!Y144+MAX(145,'Dnepr, Bila Tserkva'!Y$2*вспомогат!$J$7)</f>
        <v>2023.6727272727271</v>
      </c>
      <c r="Z144" s="96">
        <f>Odessa!Z144+MAX(145,'Dnepr, Bila Tserkva'!Z$2*вспомогат!$J$7)</f>
        <v>2133.181818181818</v>
      </c>
    </row>
    <row r="145" spans="2:26">
      <c r="B145" s="12" t="s">
        <v>33</v>
      </c>
      <c r="C145" s="12" t="s">
        <v>24</v>
      </c>
      <c r="D145" s="89" t="s">
        <v>13</v>
      </c>
      <c r="E145" s="2"/>
      <c r="F145" s="2"/>
      <c r="G145" s="96">
        <f>Odessa!G145+MAX(145,'Dnepr, Bila Tserkva'!G$2*вспомогат!$J$7)</f>
        <v>283.5090909090909</v>
      </c>
      <c r="H145" s="96">
        <f>Odessa!H145+MAX(145,'Dnepr, Bila Tserkva'!H$2*вспомогат!$J$7)</f>
        <v>379.0181818181818</v>
      </c>
      <c r="I145" s="96">
        <f>Odessa!I145+MAX(145,'Dnepr, Bila Tserkva'!I$2*вспомогат!$J$7)</f>
        <v>474.5272727272727</v>
      </c>
      <c r="J145" s="96">
        <f>Odessa!J145+MAX(145,'Dnepr, Bila Tserkva'!J$2*вспомогат!$J$7)</f>
        <v>570.0363636363636</v>
      </c>
      <c r="K145" s="96">
        <f>Odessa!K145+MAX(145,'Dnepr, Bila Tserkva'!K$2*вспомогат!$J$7)</f>
        <v>615.5454545454545</v>
      </c>
      <c r="L145" s="96">
        <f>Odessa!L145+MAX(145,'Dnepr, Bila Tserkva'!L$2*вспомогат!$J$7)</f>
        <v>716.0545454545454</v>
      </c>
      <c r="M145" s="96">
        <f>Odessa!M145+MAX(145,'Dnepr, Bila Tserkva'!M$2*вспомогат!$J$7)</f>
        <v>836.56363636363631</v>
      </c>
      <c r="N145" s="96">
        <f>Odessa!N145+MAX(145,'Dnepr, Bila Tserkva'!N$2*вспомогат!$J$7)</f>
        <v>957.07272727272721</v>
      </c>
      <c r="O145" s="96">
        <f>Odessa!O145+MAX(145,'Dnepr, Bila Tserkva'!O$2*вспомогат!$J$7)</f>
        <v>1077.5818181818181</v>
      </c>
      <c r="P145" s="96">
        <f>Odessa!P145+MAX(145,'Dnepr, Bila Tserkva'!P$2*вспомогат!$J$7)</f>
        <v>1198.090909090909</v>
      </c>
      <c r="Q145" s="96">
        <f>Odessa!Q145+MAX(145,'Dnepr, Bila Tserkva'!Q$2*вспомогат!$J$7)</f>
        <v>1268.5999999999999</v>
      </c>
      <c r="R145" s="96">
        <f>Odessa!R145+MAX(145,'Dnepr, Bila Tserkva'!R$2*вспомогат!$J$7)</f>
        <v>1389.1090909090908</v>
      </c>
      <c r="S145" s="96">
        <f>Odessa!S145+MAX(145,'Dnepr, Bila Tserkva'!S$2*вспомогат!$J$7)</f>
        <v>1509.6181818181817</v>
      </c>
      <c r="T145" s="96">
        <f>Odessa!T145+MAX(145,'Dnepr, Bila Tserkva'!T$2*вспомогат!$J$7)</f>
        <v>1630.1272727272726</v>
      </c>
      <c r="U145" s="96">
        <f>Odessa!U145+MAX(145,'Dnepr, Bila Tserkva'!U$2*вспомогат!$J$7)</f>
        <v>1750.6363636363635</v>
      </c>
      <c r="V145" s="96">
        <f>Odessa!V145+MAX(145,'Dnepr, Bila Tserkva'!V$2*вспомогат!$J$7)</f>
        <v>1871.1454545454544</v>
      </c>
      <c r="W145" s="96">
        <f>Odessa!W145+MAX(145,'Dnepr, Bila Tserkva'!W$2*вспомогат!$J$7)</f>
        <v>1991.6545454545453</v>
      </c>
      <c r="X145" s="96">
        <f>Odessa!X145+MAX(145,'Dnepr, Bila Tserkva'!X$2*вспомогат!$J$7)</f>
        <v>2112.1636363636362</v>
      </c>
      <c r="Y145" s="96">
        <f>Odessa!Y145+MAX(145,'Dnepr, Bila Tserkva'!Y$2*вспомогат!$J$7)</f>
        <v>2232.6727272727271</v>
      </c>
      <c r="Z145" s="96">
        <f>Odessa!Z145+MAX(145,'Dnepr, Bila Tserkva'!Z$2*вспомогат!$J$7)</f>
        <v>2353.181818181818</v>
      </c>
    </row>
    <row r="146" spans="2:26">
      <c r="B146" s="2" t="s">
        <v>293</v>
      </c>
      <c r="C146" s="12" t="s">
        <v>24</v>
      </c>
      <c r="D146" s="89" t="s">
        <v>13</v>
      </c>
      <c r="E146" s="2"/>
      <c r="F146" s="2"/>
      <c r="G146" s="96">
        <f>Odessa!G146+MAX(145,'Dnepr, Bila Tserkva'!G$2*вспомогат!$J$7)</f>
        <v>285.5090909090909</v>
      </c>
      <c r="H146" s="96">
        <f>Odessa!H146+MAX(145,'Dnepr, Bila Tserkva'!H$2*вспомогат!$J$7)</f>
        <v>383.0181818181818</v>
      </c>
      <c r="I146" s="96">
        <f>Odessa!I146+MAX(145,'Dnepr, Bila Tserkva'!I$2*вспомогат!$J$7)</f>
        <v>480.5272727272727</v>
      </c>
      <c r="J146" s="96">
        <f>Odessa!J146+MAX(145,'Dnepr, Bila Tserkva'!J$2*вспомогат!$J$7)</f>
        <v>578.0363636363636</v>
      </c>
      <c r="K146" s="96">
        <f>Odessa!K146+MAX(145,'Dnepr, Bila Tserkva'!K$2*вспомогат!$J$7)</f>
        <v>625.5454545454545</v>
      </c>
      <c r="L146" s="96">
        <f>Odessa!L146+MAX(145,'Dnepr, Bila Tserkva'!L$2*вспомогат!$J$7)</f>
        <v>728.0545454545454</v>
      </c>
      <c r="M146" s="96">
        <f>Odessa!M146+MAX(145,'Dnepr, Bila Tserkva'!M$2*вспомогат!$J$7)</f>
        <v>850.56363636363631</v>
      </c>
      <c r="N146" s="96">
        <f>Odessa!N146+MAX(145,'Dnepr, Bila Tserkva'!N$2*вспомогат!$J$7)</f>
        <v>973.07272727272721</v>
      </c>
      <c r="O146" s="96">
        <f>Odessa!O146+MAX(145,'Dnepr, Bila Tserkva'!O$2*вспомогат!$J$7)</f>
        <v>1095.5818181818181</v>
      </c>
      <c r="P146" s="96">
        <f>Odessa!P146+MAX(145,'Dnepr, Bila Tserkva'!P$2*вспомогат!$J$7)</f>
        <v>1218.090909090909</v>
      </c>
      <c r="Q146" s="96">
        <f>Odessa!Q146+MAX(145,'Dnepr, Bila Tserkva'!Q$2*вспомогат!$J$7)</f>
        <v>1290.5999999999999</v>
      </c>
      <c r="R146" s="96">
        <f>Odessa!R146+MAX(145,'Dnepr, Bila Tserkva'!R$2*вспомогат!$J$7)</f>
        <v>1413.1090909090908</v>
      </c>
      <c r="S146" s="96">
        <f>Odessa!S146+MAX(145,'Dnepr, Bila Tserkva'!S$2*вспомогат!$J$7)</f>
        <v>1535.6181818181817</v>
      </c>
      <c r="T146" s="96">
        <f>Odessa!T146+MAX(145,'Dnepr, Bila Tserkva'!T$2*вспомогат!$J$7)</f>
        <v>1658.1272727272726</v>
      </c>
      <c r="U146" s="96">
        <f>Odessa!U146+MAX(145,'Dnepr, Bila Tserkva'!U$2*вспомогат!$J$7)</f>
        <v>1780.6363636363635</v>
      </c>
      <c r="V146" s="96">
        <f>Odessa!V146+MAX(145,'Dnepr, Bila Tserkva'!V$2*вспомогат!$J$7)</f>
        <v>1903.1454545454544</v>
      </c>
      <c r="W146" s="96">
        <f>Odessa!W146+MAX(145,'Dnepr, Bila Tserkva'!W$2*вспомогат!$J$7)</f>
        <v>2025.6545454545453</v>
      </c>
      <c r="X146" s="96">
        <f>Odessa!X146+MAX(145,'Dnepr, Bila Tserkva'!X$2*вспомогат!$J$7)</f>
        <v>2148.1636363636362</v>
      </c>
      <c r="Y146" s="96">
        <f>Odessa!Y146+MAX(145,'Dnepr, Bila Tserkva'!Y$2*вспомогат!$J$7)</f>
        <v>2270.6727272727271</v>
      </c>
      <c r="Z146" s="96">
        <f>Odessa!Z146+MAX(145,'Dnepr, Bila Tserkva'!Z$2*вспомогат!$J$7)</f>
        <v>2393.181818181818</v>
      </c>
    </row>
    <row r="147" spans="2:26">
      <c r="B147" s="2" t="s">
        <v>294</v>
      </c>
      <c r="C147" s="12" t="s">
        <v>24</v>
      </c>
      <c r="D147" s="89" t="s">
        <v>13</v>
      </c>
      <c r="E147" s="2"/>
      <c r="F147" s="2"/>
      <c r="G147" s="96">
        <f>Odessa!G147+MAX(145,'Dnepr, Bila Tserkva'!G$2*вспомогат!$J$7)</f>
        <v>283.5090909090909</v>
      </c>
      <c r="H147" s="96">
        <f>Odessa!H147+MAX(145,'Dnepr, Bila Tserkva'!H$2*вспомогат!$J$7)</f>
        <v>379.0181818181818</v>
      </c>
      <c r="I147" s="96">
        <f>Odessa!I147+MAX(145,'Dnepr, Bila Tserkva'!I$2*вспомогат!$J$7)</f>
        <v>474.5272727272727</v>
      </c>
      <c r="J147" s="96">
        <f>Odessa!J147+MAX(145,'Dnepr, Bila Tserkva'!J$2*вспомогат!$J$7)</f>
        <v>570.0363636363636</v>
      </c>
      <c r="K147" s="96">
        <f>Odessa!K147+MAX(145,'Dnepr, Bila Tserkva'!K$2*вспомогат!$J$7)</f>
        <v>615.5454545454545</v>
      </c>
      <c r="L147" s="96">
        <f>Odessa!L147+MAX(145,'Dnepr, Bila Tserkva'!L$2*вспомогат!$J$7)</f>
        <v>716.0545454545454</v>
      </c>
      <c r="M147" s="96">
        <f>Odessa!M147+MAX(145,'Dnepr, Bila Tserkva'!M$2*вспомогат!$J$7)</f>
        <v>836.56363636363631</v>
      </c>
      <c r="N147" s="96">
        <f>Odessa!N147+MAX(145,'Dnepr, Bila Tserkva'!N$2*вспомогат!$J$7)</f>
        <v>957.07272727272721</v>
      </c>
      <c r="O147" s="96">
        <f>Odessa!O147+MAX(145,'Dnepr, Bila Tserkva'!O$2*вспомогат!$J$7)</f>
        <v>1077.5818181818181</v>
      </c>
      <c r="P147" s="96">
        <f>Odessa!P147+MAX(145,'Dnepr, Bila Tserkva'!P$2*вспомогат!$J$7)</f>
        <v>1198.090909090909</v>
      </c>
      <c r="Q147" s="96">
        <f>Odessa!Q147+MAX(145,'Dnepr, Bila Tserkva'!Q$2*вспомогат!$J$7)</f>
        <v>1268.5999999999999</v>
      </c>
      <c r="R147" s="96">
        <f>Odessa!R147+MAX(145,'Dnepr, Bila Tserkva'!R$2*вспомогат!$J$7)</f>
        <v>1389.1090909090908</v>
      </c>
      <c r="S147" s="96">
        <f>Odessa!S147+MAX(145,'Dnepr, Bila Tserkva'!S$2*вспомогат!$J$7)</f>
        <v>1509.6181818181817</v>
      </c>
      <c r="T147" s="96">
        <f>Odessa!T147+MAX(145,'Dnepr, Bila Tserkva'!T$2*вспомогат!$J$7)</f>
        <v>1630.1272727272726</v>
      </c>
      <c r="U147" s="96">
        <f>Odessa!U147+MAX(145,'Dnepr, Bila Tserkva'!U$2*вспомогат!$J$7)</f>
        <v>1750.6363636363635</v>
      </c>
      <c r="V147" s="96">
        <f>Odessa!V147+MAX(145,'Dnepr, Bila Tserkva'!V$2*вспомогат!$J$7)</f>
        <v>1871.1454545454544</v>
      </c>
      <c r="W147" s="96">
        <f>Odessa!W147+MAX(145,'Dnepr, Bila Tserkva'!W$2*вспомогат!$J$7)</f>
        <v>1991.6545454545453</v>
      </c>
      <c r="X147" s="96">
        <f>Odessa!X147+MAX(145,'Dnepr, Bila Tserkva'!X$2*вспомогат!$J$7)</f>
        <v>2112.1636363636362</v>
      </c>
      <c r="Y147" s="96">
        <f>Odessa!Y147+MAX(145,'Dnepr, Bila Tserkva'!Y$2*вспомогат!$J$7)</f>
        <v>2232.6727272727271</v>
      </c>
      <c r="Z147" s="96">
        <f>Odessa!Z147+MAX(145,'Dnepr, Bila Tserkva'!Z$2*вспомогат!$J$7)</f>
        <v>2353.181818181818</v>
      </c>
    </row>
    <row r="148" spans="2:26">
      <c r="B148" s="2" t="s">
        <v>295</v>
      </c>
      <c r="C148" s="12" t="s">
        <v>24</v>
      </c>
      <c r="D148" s="89" t="s">
        <v>13</v>
      </c>
      <c r="E148" s="2"/>
      <c r="F148" s="2"/>
      <c r="G148" s="96">
        <f>Odessa!G148+MAX(145,'Dnepr, Bila Tserkva'!G$2*вспомогат!$J$7)</f>
        <v>272.5090909090909</v>
      </c>
      <c r="H148" s="96">
        <f>Odessa!H148+MAX(145,'Dnepr, Bila Tserkva'!H$2*вспомогат!$J$7)</f>
        <v>357.0181818181818</v>
      </c>
      <c r="I148" s="96">
        <f>Odessa!I148+MAX(145,'Dnepr, Bila Tserkva'!I$2*вспомогат!$J$7)</f>
        <v>441.5272727272727</v>
      </c>
      <c r="J148" s="96">
        <f>Odessa!J148+MAX(145,'Dnepr, Bila Tserkva'!J$2*вспомогат!$J$7)</f>
        <v>526.0363636363636</v>
      </c>
      <c r="K148" s="96">
        <f>Odessa!K148+MAX(145,'Dnepr, Bila Tserkva'!K$2*вспомогат!$J$7)</f>
        <v>560.5454545454545</v>
      </c>
      <c r="L148" s="96">
        <f>Odessa!L148+MAX(145,'Dnepr, Bila Tserkva'!L$2*вспомогат!$J$7)</f>
        <v>650.0545454545454</v>
      </c>
      <c r="M148" s="96">
        <f>Odessa!M148+MAX(145,'Dnepr, Bila Tserkva'!M$2*вспомогат!$J$7)</f>
        <v>759.56363636363631</v>
      </c>
      <c r="N148" s="96">
        <f>Odessa!N148+MAX(145,'Dnepr, Bila Tserkva'!N$2*вспомогат!$J$7)</f>
        <v>869.07272727272721</v>
      </c>
      <c r="O148" s="96">
        <f>Odessa!O148+MAX(145,'Dnepr, Bila Tserkva'!O$2*вспомогат!$J$7)</f>
        <v>978.58181818181811</v>
      </c>
      <c r="P148" s="96">
        <f>Odessa!P148+MAX(145,'Dnepr, Bila Tserkva'!P$2*вспомогат!$J$7)</f>
        <v>1088.090909090909</v>
      </c>
      <c r="Q148" s="96">
        <f>Odessa!Q148+MAX(145,'Dnepr, Bila Tserkva'!Q$2*вспомогат!$J$7)</f>
        <v>1147.5999999999999</v>
      </c>
      <c r="R148" s="96">
        <f>Odessa!R148+MAX(145,'Dnepr, Bila Tserkva'!R$2*вспомогат!$J$7)</f>
        <v>1257.1090909090908</v>
      </c>
      <c r="S148" s="96">
        <f>Odessa!S148+MAX(145,'Dnepr, Bila Tserkva'!S$2*вспомогат!$J$7)</f>
        <v>1366.6181818181817</v>
      </c>
      <c r="T148" s="96">
        <f>Odessa!T148+MAX(145,'Dnepr, Bila Tserkva'!T$2*вспомогат!$J$7)</f>
        <v>1476.1272727272726</v>
      </c>
      <c r="U148" s="96">
        <f>Odessa!U148+MAX(145,'Dnepr, Bila Tserkva'!U$2*вспомогат!$J$7)</f>
        <v>1585.6363636363635</v>
      </c>
      <c r="V148" s="96">
        <f>Odessa!V148+MAX(145,'Dnepr, Bila Tserkva'!V$2*вспомогат!$J$7)</f>
        <v>1695.1454545454544</v>
      </c>
      <c r="W148" s="96">
        <f>Odessa!W148+MAX(145,'Dnepr, Bila Tserkva'!W$2*вспомогат!$J$7)</f>
        <v>1804.6545454545453</v>
      </c>
      <c r="X148" s="96">
        <f>Odessa!X148+MAX(145,'Dnepr, Bila Tserkva'!X$2*вспомогат!$J$7)</f>
        <v>1914.1636363636362</v>
      </c>
      <c r="Y148" s="96">
        <f>Odessa!Y148+MAX(145,'Dnepr, Bila Tserkva'!Y$2*вспомогат!$J$7)</f>
        <v>2023.6727272727271</v>
      </c>
      <c r="Z148" s="96">
        <f>Odessa!Z148+MAX(145,'Dnepr, Bila Tserkva'!Z$2*вспомогат!$J$7)</f>
        <v>2133.181818181818</v>
      </c>
    </row>
    <row r="149" spans="2:26">
      <c r="B149" s="2" t="s">
        <v>296</v>
      </c>
      <c r="C149" s="12" t="s">
        <v>24</v>
      </c>
      <c r="D149" s="89" t="s">
        <v>13</v>
      </c>
      <c r="E149" s="2"/>
      <c r="F149" s="2"/>
      <c r="G149" s="96">
        <f>Odessa!G149+MAX(145,'Dnepr, Bila Tserkva'!G$2*вспомогат!$J$7)</f>
        <v>285.5090909090909</v>
      </c>
      <c r="H149" s="96">
        <f>Odessa!H149+MAX(145,'Dnepr, Bila Tserkva'!H$2*вспомогат!$J$7)</f>
        <v>383.0181818181818</v>
      </c>
      <c r="I149" s="96">
        <f>Odessa!I149+MAX(145,'Dnepr, Bila Tserkva'!I$2*вспомогат!$J$7)</f>
        <v>480.5272727272727</v>
      </c>
      <c r="J149" s="96">
        <f>Odessa!J149+MAX(145,'Dnepr, Bila Tserkva'!J$2*вспомогат!$J$7)</f>
        <v>578.0363636363636</v>
      </c>
      <c r="K149" s="96">
        <f>Odessa!K149+MAX(145,'Dnepr, Bila Tserkva'!K$2*вспомогат!$J$7)</f>
        <v>625.5454545454545</v>
      </c>
      <c r="L149" s="96">
        <f>Odessa!L149+MAX(145,'Dnepr, Bila Tserkva'!L$2*вспомогат!$J$7)</f>
        <v>728.0545454545454</v>
      </c>
      <c r="M149" s="96">
        <f>Odessa!M149+MAX(145,'Dnepr, Bila Tserkva'!M$2*вспомогат!$J$7)</f>
        <v>850.56363636363631</v>
      </c>
      <c r="N149" s="96">
        <f>Odessa!N149+MAX(145,'Dnepr, Bila Tserkva'!N$2*вспомогат!$J$7)</f>
        <v>973.07272727272721</v>
      </c>
      <c r="O149" s="96">
        <f>Odessa!O149+MAX(145,'Dnepr, Bila Tserkva'!O$2*вспомогат!$J$7)</f>
        <v>1095.5818181818181</v>
      </c>
      <c r="P149" s="96">
        <f>Odessa!P149+MAX(145,'Dnepr, Bila Tserkva'!P$2*вспомогат!$J$7)</f>
        <v>1218.090909090909</v>
      </c>
      <c r="Q149" s="96">
        <f>Odessa!Q149+MAX(145,'Dnepr, Bila Tserkva'!Q$2*вспомогат!$J$7)</f>
        <v>1290.5999999999999</v>
      </c>
      <c r="R149" s="96">
        <f>Odessa!R149+MAX(145,'Dnepr, Bila Tserkva'!R$2*вспомогат!$J$7)</f>
        <v>1413.1090909090908</v>
      </c>
      <c r="S149" s="96">
        <f>Odessa!S149+MAX(145,'Dnepr, Bila Tserkva'!S$2*вспомогат!$J$7)</f>
        <v>1535.6181818181817</v>
      </c>
      <c r="T149" s="96">
        <f>Odessa!T149+MAX(145,'Dnepr, Bila Tserkva'!T$2*вспомогат!$J$7)</f>
        <v>1658.1272727272726</v>
      </c>
      <c r="U149" s="96">
        <f>Odessa!U149+MAX(145,'Dnepr, Bila Tserkva'!U$2*вспомогат!$J$7)</f>
        <v>1780.6363636363635</v>
      </c>
      <c r="V149" s="96">
        <f>Odessa!V149+MAX(145,'Dnepr, Bila Tserkva'!V$2*вспомогат!$J$7)</f>
        <v>1903.1454545454544</v>
      </c>
      <c r="W149" s="96">
        <f>Odessa!W149+MAX(145,'Dnepr, Bila Tserkva'!W$2*вспомогат!$J$7)</f>
        <v>2025.6545454545453</v>
      </c>
      <c r="X149" s="96">
        <f>Odessa!X149+MAX(145,'Dnepr, Bila Tserkva'!X$2*вспомогат!$J$7)</f>
        <v>2148.1636363636362</v>
      </c>
      <c r="Y149" s="96">
        <f>Odessa!Y149+MAX(145,'Dnepr, Bila Tserkva'!Y$2*вспомогат!$J$7)</f>
        <v>2270.6727272727271</v>
      </c>
      <c r="Z149" s="96">
        <f>Odessa!Z149+MAX(145,'Dnepr, Bila Tserkva'!Z$2*вспомогат!$J$7)</f>
        <v>2393.181818181818</v>
      </c>
    </row>
    <row r="150" spans="2:26">
      <c r="B150" s="2" t="s">
        <v>224</v>
      </c>
      <c r="C150" s="12" t="s">
        <v>24</v>
      </c>
      <c r="D150" s="89" t="s">
        <v>13</v>
      </c>
      <c r="E150" s="2"/>
      <c r="F150" s="2"/>
      <c r="G150" s="96">
        <f>Odessa!G150+MAX(145,'Dnepr, Bila Tserkva'!G$2*вспомогат!$J$7)</f>
        <v>283.5090909090909</v>
      </c>
      <c r="H150" s="96">
        <f>Odessa!H150+MAX(145,'Dnepr, Bila Tserkva'!H$2*вспомогат!$J$7)</f>
        <v>379.0181818181818</v>
      </c>
      <c r="I150" s="96">
        <f>Odessa!I150+MAX(145,'Dnepr, Bila Tserkva'!I$2*вспомогат!$J$7)</f>
        <v>474.5272727272727</v>
      </c>
      <c r="J150" s="96">
        <f>Odessa!J150+MAX(145,'Dnepr, Bila Tserkva'!J$2*вспомогат!$J$7)</f>
        <v>570.0363636363636</v>
      </c>
      <c r="K150" s="96">
        <f>Odessa!K150+MAX(145,'Dnepr, Bila Tserkva'!K$2*вспомогат!$J$7)</f>
        <v>615.5454545454545</v>
      </c>
      <c r="L150" s="96">
        <f>Odessa!L150+MAX(145,'Dnepr, Bila Tserkva'!L$2*вспомогат!$J$7)</f>
        <v>716.0545454545454</v>
      </c>
      <c r="M150" s="96">
        <f>Odessa!M150+MAX(145,'Dnepr, Bila Tserkva'!M$2*вспомогат!$J$7)</f>
        <v>836.56363636363631</v>
      </c>
      <c r="N150" s="96">
        <f>Odessa!N150+MAX(145,'Dnepr, Bila Tserkva'!N$2*вспомогат!$J$7)</f>
        <v>957.07272727272721</v>
      </c>
      <c r="O150" s="96">
        <f>Odessa!O150+MAX(145,'Dnepr, Bila Tserkva'!O$2*вспомогат!$J$7)</f>
        <v>1077.5818181818181</v>
      </c>
      <c r="P150" s="96">
        <f>Odessa!P150+MAX(145,'Dnepr, Bila Tserkva'!P$2*вспомогат!$J$7)</f>
        <v>1198.090909090909</v>
      </c>
      <c r="Q150" s="96">
        <f>Odessa!Q150+MAX(145,'Dnepr, Bila Tserkva'!Q$2*вспомогат!$J$7)</f>
        <v>1268.5999999999999</v>
      </c>
      <c r="R150" s="96">
        <f>Odessa!R150+MAX(145,'Dnepr, Bila Tserkva'!R$2*вспомогат!$J$7)</f>
        <v>1389.1090909090908</v>
      </c>
      <c r="S150" s="96">
        <f>Odessa!S150+MAX(145,'Dnepr, Bila Tserkva'!S$2*вспомогат!$J$7)</f>
        <v>1509.6181818181817</v>
      </c>
      <c r="T150" s="96">
        <f>Odessa!T150+MAX(145,'Dnepr, Bila Tserkva'!T$2*вспомогат!$J$7)</f>
        <v>1630.1272727272726</v>
      </c>
      <c r="U150" s="96">
        <f>Odessa!U150+MAX(145,'Dnepr, Bila Tserkva'!U$2*вспомогат!$J$7)</f>
        <v>1750.6363636363635</v>
      </c>
      <c r="V150" s="96">
        <f>Odessa!V150+MAX(145,'Dnepr, Bila Tserkva'!V$2*вспомогат!$J$7)</f>
        <v>1871.1454545454544</v>
      </c>
      <c r="W150" s="96">
        <f>Odessa!W150+MAX(145,'Dnepr, Bila Tserkva'!W$2*вспомогат!$J$7)</f>
        <v>1991.6545454545453</v>
      </c>
      <c r="X150" s="96">
        <f>Odessa!X150+MAX(145,'Dnepr, Bila Tserkva'!X$2*вспомогат!$J$7)</f>
        <v>2112.1636363636362</v>
      </c>
      <c r="Y150" s="96">
        <f>Odessa!Y150+MAX(145,'Dnepr, Bila Tserkva'!Y$2*вспомогат!$J$7)</f>
        <v>2232.6727272727271</v>
      </c>
      <c r="Z150" s="96">
        <f>Odessa!Z150+MAX(145,'Dnepr, Bila Tserkva'!Z$2*вспомогат!$J$7)</f>
        <v>2353.181818181818</v>
      </c>
    </row>
    <row r="151" spans="2:26">
      <c r="B151" s="132" t="s">
        <v>297</v>
      </c>
      <c r="C151" s="12" t="s">
        <v>24</v>
      </c>
      <c r="D151" s="89" t="s">
        <v>13</v>
      </c>
      <c r="E151" s="2"/>
      <c r="F151" s="2"/>
      <c r="G151" s="96">
        <f>Odessa!G151+MAX(145,'Dnepr, Bila Tserkva'!G$2*вспомогат!$J$7)</f>
        <v>272.5090909090909</v>
      </c>
      <c r="H151" s="96">
        <f>Odessa!H151+MAX(145,'Dnepr, Bila Tserkva'!H$2*вспомогат!$J$7)</f>
        <v>357.0181818181818</v>
      </c>
      <c r="I151" s="96">
        <f>Odessa!I151+MAX(145,'Dnepr, Bila Tserkva'!I$2*вспомогат!$J$7)</f>
        <v>441.5272727272727</v>
      </c>
      <c r="J151" s="96">
        <f>Odessa!J151+MAX(145,'Dnepr, Bila Tserkva'!J$2*вспомогат!$J$7)</f>
        <v>526.0363636363636</v>
      </c>
      <c r="K151" s="96">
        <f>Odessa!K151+MAX(145,'Dnepr, Bila Tserkva'!K$2*вспомогат!$J$7)</f>
        <v>560.5454545454545</v>
      </c>
      <c r="L151" s="96">
        <f>Odessa!L151+MAX(145,'Dnepr, Bila Tserkva'!L$2*вспомогат!$J$7)</f>
        <v>650.0545454545454</v>
      </c>
      <c r="M151" s="96">
        <f>Odessa!M151+MAX(145,'Dnepr, Bila Tserkva'!M$2*вспомогат!$J$7)</f>
        <v>759.56363636363631</v>
      </c>
      <c r="N151" s="96">
        <f>Odessa!N151+MAX(145,'Dnepr, Bila Tserkva'!N$2*вспомогат!$J$7)</f>
        <v>869.07272727272721</v>
      </c>
      <c r="O151" s="96">
        <f>Odessa!O151+MAX(145,'Dnepr, Bila Tserkva'!O$2*вспомогат!$J$7)</f>
        <v>978.58181818181811</v>
      </c>
      <c r="P151" s="96">
        <f>Odessa!P151+MAX(145,'Dnepr, Bila Tserkva'!P$2*вспомогат!$J$7)</f>
        <v>1088.090909090909</v>
      </c>
      <c r="Q151" s="96">
        <f>Odessa!Q151+MAX(145,'Dnepr, Bila Tserkva'!Q$2*вспомогат!$J$7)</f>
        <v>1147.5999999999999</v>
      </c>
      <c r="R151" s="96">
        <f>Odessa!R151+MAX(145,'Dnepr, Bila Tserkva'!R$2*вспомогат!$J$7)</f>
        <v>1257.1090909090908</v>
      </c>
      <c r="S151" s="96">
        <f>Odessa!S151+MAX(145,'Dnepr, Bila Tserkva'!S$2*вспомогат!$J$7)</f>
        <v>1366.6181818181817</v>
      </c>
      <c r="T151" s="96">
        <f>Odessa!T151+MAX(145,'Dnepr, Bila Tserkva'!T$2*вспомогат!$J$7)</f>
        <v>1476.1272727272726</v>
      </c>
      <c r="U151" s="96">
        <f>Odessa!U151+MAX(145,'Dnepr, Bila Tserkva'!U$2*вспомогат!$J$7)</f>
        <v>1585.6363636363635</v>
      </c>
      <c r="V151" s="96">
        <f>Odessa!V151+MAX(145,'Dnepr, Bila Tserkva'!V$2*вспомогат!$J$7)</f>
        <v>1695.1454545454544</v>
      </c>
      <c r="W151" s="96">
        <f>Odessa!W151+MAX(145,'Dnepr, Bila Tserkva'!W$2*вспомогат!$J$7)</f>
        <v>1804.6545454545453</v>
      </c>
      <c r="X151" s="96">
        <f>Odessa!X151+MAX(145,'Dnepr, Bila Tserkva'!X$2*вспомогат!$J$7)</f>
        <v>1914.1636363636362</v>
      </c>
      <c r="Y151" s="96">
        <f>Odessa!Y151+MAX(145,'Dnepr, Bila Tserkva'!Y$2*вспомогат!$J$7)</f>
        <v>2023.6727272727271</v>
      </c>
      <c r="Z151" s="96">
        <f>Odessa!Z151+MAX(145,'Dnepr, Bila Tserkva'!Z$2*вспомогат!$J$7)</f>
        <v>2133.181818181818</v>
      </c>
    </row>
    <row r="152" spans="2:26">
      <c r="B152" s="132" t="s">
        <v>298</v>
      </c>
      <c r="C152" s="12" t="s">
        <v>24</v>
      </c>
      <c r="D152" s="89" t="s">
        <v>13</v>
      </c>
      <c r="E152" s="2"/>
      <c r="F152" s="2"/>
      <c r="G152" s="96">
        <f>Odessa!G152+MAX(145,'Dnepr, Bila Tserkva'!G$2*вспомогат!$J$7)</f>
        <v>272.5090909090909</v>
      </c>
      <c r="H152" s="96">
        <f>Odessa!H152+MAX(145,'Dnepr, Bila Tserkva'!H$2*вспомогат!$J$7)</f>
        <v>357.0181818181818</v>
      </c>
      <c r="I152" s="96">
        <f>Odessa!I152+MAX(145,'Dnepr, Bila Tserkva'!I$2*вспомогат!$J$7)</f>
        <v>441.5272727272727</v>
      </c>
      <c r="J152" s="96">
        <f>Odessa!J152+MAX(145,'Dnepr, Bila Tserkva'!J$2*вспомогат!$J$7)</f>
        <v>526.0363636363636</v>
      </c>
      <c r="K152" s="96">
        <f>Odessa!K152+MAX(145,'Dnepr, Bila Tserkva'!K$2*вспомогат!$J$7)</f>
        <v>560.5454545454545</v>
      </c>
      <c r="L152" s="96">
        <f>Odessa!L152+MAX(145,'Dnepr, Bila Tserkva'!L$2*вспомогат!$J$7)</f>
        <v>650.0545454545454</v>
      </c>
      <c r="M152" s="96">
        <f>Odessa!M152+MAX(145,'Dnepr, Bila Tserkva'!M$2*вспомогат!$J$7)</f>
        <v>759.56363636363631</v>
      </c>
      <c r="N152" s="96">
        <f>Odessa!N152+MAX(145,'Dnepr, Bila Tserkva'!N$2*вспомогат!$J$7)</f>
        <v>869.07272727272721</v>
      </c>
      <c r="O152" s="96">
        <f>Odessa!O152+MAX(145,'Dnepr, Bila Tserkva'!O$2*вспомогат!$J$7)</f>
        <v>978.58181818181811</v>
      </c>
      <c r="P152" s="96">
        <f>Odessa!P152+MAX(145,'Dnepr, Bila Tserkva'!P$2*вспомогат!$J$7)</f>
        <v>1088.090909090909</v>
      </c>
      <c r="Q152" s="96">
        <f>Odessa!Q152+MAX(145,'Dnepr, Bila Tserkva'!Q$2*вспомогат!$J$7)</f>
        <v>1147.5999999999999</v>
      </c>
      <c r="R152" s="96">
        <f>Odessa!R152+MAX(145,'Dnepr, Bila Tserkva'!R$2*вспомогат!$J$7)</f>
        <v>1257.1090909090908</v>
      </c>
      <c r="S152" s="96">
        <f>Odessa!S152+MAX(145,'Dnepr, Bila Tserkva'!S$2*вспомогат!$J$7)</f>
        <v>1366.6181818181817</v>
      </c>
      <c r="T152" s="96">
        <f>Odessa!T152+MAX(145,'Dnepr, Bila Tserkva'!T$2*вспомогат!$J$7)</f>
        <v>1476.1272727272726</v>
      </c>
      <c r="U152" s="96">
        <f>Odessa!U152+MAX(145,'Dnepr, Bila Tserkva'!U$2*вспомогат!$J$7)</f>
        <v>1585.6363636363635</v>
      </c>
      <c r="V152" s="96">
        <f>Odessa!V152+MAX(145,'Dnepr, Bila Tserkva'!V$2*вспомогат!$J$7)</f>
        <v>1695.1454545454544</v>
      </c>
      <c r="W152" s="96">
        <f>Odessa!W152+MAX(145,'Dnepr, Bila Tserkva'!W$2*вспомогат!$J$7)</f>
        <v>1804.6545454545453</v>
      </c>
      <c r="X152" s="96">
        <f>Odessa!X152+MAX(145,'Dnepr, Bila Tserkva'!X$2*вспомогат!$J$7)</f>
        <v>1914.1636363636362</v>
      </c>
      <c r="Y152" s="96">
        <f>Odessa!Y152+MAX(145,'Dnepr, Bila Tserkva'!Y$2*вспомогат!$J$7)</f>
        <v>2023.6727272727271</v>
      </c>
      <c r="Z152" s="96">
        <f>Odessa!Z152+MAX(145,'Dnepr, Bila Tserkva'!Z$2*вспомогат!$J$7)</f>
        <v>2133.181818181818</v>
      </c>
    </row>
    <row r="153" spans="2:26">
      <c r="B153" s="132" t="s">
        <v>299</v>
      </c>
      <c r="C153" s="12" t="s">
        <v>24</v>
      </c>
      <c r="D153" s="89" t="s">
        <v>13</v>
      </c>
      <c r="E153" s="2"/>
      <c r="F153" s="2"/>
      <c r="G153" s="96">
        <f>Odessa!G153+MAX(145,'Dnepr, Bila Tserkva'!G$2*вспомогат!$J$7)</f>
        <v>272.5090909090909</v>
      </c>
      <c r="H153" s="96">
        <f>Odessa!H153+MAX(145,'Dnepr, Bila Tserkva'!H$2*вспомогат!$J$7)</f>
        <v>357.0181818181818</v>
      </c>
      <c r="I153" s="96">
        <f>Odessa!I153+MAX(145,'Dnepr, Bila Tserkva'!I$2*вспомогат!$J$7)</f>
        <v>441.5272727272727</v>
      </c>
      <c r="J153" s="96">
        <f>Odessa!J153+MAX(145,'Dnepr, Bila Tserkva'!J$2*вспомогат!$J$7)</f>
        <v>526.0363636363636</v>
      </c>
      <c r="K153" s="96">
        <f>Odessa!K153+MAX(145,'Dnepr, Bila Tserkva'!K$2*вспомогат!$J$7)</f>
        <v>560.5454545454545</v>
      </c>
      <c r="L153" s="96">
        <f>Odessa!L153+MAX(145,'Dnepr, Bila Tserkva'!L$2*вспомогат!$J$7)</f>
        <v>650.0545454545454</v>
      </c>
      <c r="M153" s="96">
        <f>Odessa!M153+MAX(145,'Dnepr, Bila Tserkva'!M$2*вспомогат!$J$7)</f>
        <v>759.56363636363631</v>
      </c>
      <c r="N153" s="96">
        <f>Odessa!N153+MAX(145,'Dnepr, Bila Tserkva'!N$2*вспомогат!$J$7)</f>
        <v>869.07272727272721</v>
      </c>
      <c r="O153" s="96">
        <f>Odessa!O153+MAX(145,'Dnepr, Bila Tserkva'!O$2*вспомогат!$J$7)</f>
        <v>978.58181818181811</v>
      </c>
      <c r="P153" s="96">
        <f>Odessa!P153+MAX(145,'Dnepr, Bila Tserkva'!P$2*вспомогат!$J$7)</f>
        <v>1088.090909090909</v>
      </c>
      <c r="Q153" s="96">
        <f>Odessa!Q153+MAX(145,'Dnepr, Bila Tserkva'!Q$2*вспомогат!$J$7)</f>
        <v>1147.5999999999999</v>
      </c>
      <c r="R153" s="96">
        <f>Odessa!R153+MAX(145,'Dnepr, Bila Tserkva'!R$2*вспомогат!$J$7)</f>
        <v>1257.1090909090908</v>
      </c>
      <c r="S153" s="96">
        <f>Odessa!S153+MAX(145,'Dnepr, Bila Tserkva'!S$2*вспомогат!$J$7)</f>
        <v>1366.6181818181817</v>
      </c>
      <c r="T153" s="96">
        <f>Odessa!T153+MAX(145,'Dnepr, Bila Tserkva'!T$2*вспомогат!$J$7)</f>
        <v>1476.1272727272726</v>
      </c>
      <c r="U153" s="96">
        <f>Odessa!U153+MAX(145,'Dnepr, Bila Tserkva'!U$2*вспомогат!$J$7)</f>
        <v>1585.6363636363635</v>
      </c>
      <c r="V153" s="96">
        <f>Odessa!V153+MAX(145,'Dnepr, Bila Tserkva'!V$2*вспомогат!$J$7)</f>
        <v>1695.1454545454544</v>
      </c>
      <c r="W153" s="96">
        <f>Odessa!W153+MAX(145,'Dnepr, Bila Tserkva'!W$2*вспомогат!$J$7)</f>
        <v>1804.6545454545453</v>
      </c>
      <c r="X153" s="96">
        <f>Odessa!X153+MAX(145,'Dnepr, Bila Tserkva'!X$2*вспомогат!$J$7)</f>
        <v>1914.1636363636362</v>
      </c>
      <c r="Y153" s="96">
        <f>Odessa!Y153+MAX(145,'Dnepr, Bila Tserkva'!Y$2*вспомогат!$J$7)</f>
        <v>2023.6727272727271</v>
      </c>
      <c r="Z153" s="96">
        <f>Odessa!Z153+MAX(145,'Dnepr, Bila Tserkva'!Z$2*вспомогат!$J$7)</f>
        <v>2133.181818181818</v>
      </c>
    </row>
    <row r="154" spans="2:26">
      <c r="B154" s="136" t="s">
        <v>300</v>
      </c>
      <c r="C154" s="12" t="s">
        <v>24</v>
      </c>
      <c r="D154" s="89" t="s">
        <v>13</v>
      </c>
      <c r="E154" s="2"/>
      <c r="F154" s="2"/>
      <c r="G154" s="96">
        <f>Odessa!G154+MAX(145,'Dnepr, Bila Tserkva'!G$2*вспомогат!$J$7)</f>
        <v>285.5090909090909</v>
      </c>
      <c r="H154" s="96">
        <f>Odessa!H154+MAX(145,'Dnepr, Bila Tserkva'!H$2*вспомогат!$J$7)</f>
        <v>383.0181818181818</v>
      </c>
      <c r="I154" s="96">
        <f>Odessa!I154+MAX(145,'Dnepr, Bila Tserkva'!I$2*вспомогат!$J$7)</f>
        <v>480.5272727272727</v>
      </c>
      <c r="J154" s="96">
        <f>Odessa!J154+MAX(145,'Dnepr, Bila Tserkva'!J$2*вспомогат!$J$7)</f>
        <v>578.0363636363636</v>
      </c>
      <c r="K154" s="96">
        <f>Odessa!K154+MAX(145,'Dnepr, Bila Tserkva'!K$2*вспомогат!$J$7)</f>
        <v>625.5454545454545</v>
      </c>
      <c r="L154" s="96">
        <f>Odessa!L154+MAX(145,'Dnepr, Bila Tserkva'!L$2*вспомогат!$J$7)</f>
        <v>728.0545454545454</v>
      </c>
      <c r="M154" s="96">
        <f>Odessa!M154+MAX(145,'Dnepr, Bila Tserkva'!M$2*вспомогат!$J$7)</f>
        <v>850.56363636363631</v>
      </c>
      <c r="N154" s="96">
        <f>Odessa!N154+MAX(145,'Dnepr, Bila Tserkva'!N$2*вспомогат!$J$7)</f>
        <v>973.07272727272721</v>
      </c>
      <c r="O154" s="96">
        <f>Odessa!O154+MAX(145,'Dnepr, Bila Tserkva'!O$2*вспомогат!$J$7)</f>
        <v>1095.5818181818181</v>
      </c>
      <c r="P154" s="96">
        <f>Odessa!P154+MAX(145,'Dnepr, Bila Tserkva'!P$2*вспомогат!$J$7)</f>
        <v>1218.090909090909</v>
      </c>
      <c r="Q154" s="96">
        <f>Odessa!Q154+MAX(145,'Dnepr, Bila Tserkva'!Q$2*вспомогат!$J$7)</f>
        <v>1290.5999999999999</v>
      </c>
      <c r="R154" s="96">
        <f>Odessa!R154+MAX(145,'Dnepr, Bila Tserkva'!R$2*вспомогат!$J$7)</f>
        <v>1413.1090909090908</v>
      </c>
      <c r="S154" s="96">
        <f>Odessa!S154+MAX(145,'Dnepr, Bila Tserkva'!S$2*вспомогат!$J$7)</f>
        <v>1535.6181818181817</v>
      </c>
      <c r="T154" s="96">
        <f>Odessa!T154+MAX(145,'Dnepr, Bila Tserkva'!T$2*вспомогат!$J$7)</f>
        <v>1658.1272727272726</v>
      </c>
      <c r="U154" s="96">
        <f>Odessa!U154+MAX(145,'Dnepr, Bila Tserkva'!U$2*вспомогат!$J$7)</f>
        <v>1780.6363636363635</v>
      </c>
      <c r="V154" s="96">
        <f>Odessa!V154+MAX(145,'Dnepr, Bila Tserkva'!V$2*вспомогат!$J$7)</f>
        <v>1903.1454545454544</v>
      </c>
      <c r="W154" s="96">
        <f>Odessa!W154+MAX(145,'Dnepr, Bila Tserkva'!W$2*вспомогат!$J$7)</f>
        <v>2025.6545454545453</v>
      </c>
      <c r="X154" s="96">
        <f>Odessa!X154+MAX(145,'Dnepr, Bila Tserkva'!X$2*вспомогат!$J$7)</f>
        <v>2148.1636363636362</v>
      </c>
      <c r="Y154" s="96">
        <f>Odessa!Y154+MAX(145,'Dnepr, Bila Tserkva'!Y$2*вспомогат!$J$7)</f>
        <v>2270.6727272727271</v>
      </c>
      <c r="Z154" s="96">
        <f>Odessa!Z154+MAX(145,'Dnepr, Bila Tserkva'!Z$2*вспомогат!$J$7)</f>
        <v>2393.181818181818</v>
      </c>
    </row>
  </sheetData>
  <mergeCells count="1">
    <mergeCell ref="G1:Z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Z154"/>
  <sheetViews>
    <sheetView workbookViewId="0">
      <selection activeCell="S3" sqref="S3"/>
    </sheetView>
  </sheetViews>
  <sheetFormatPr defaultRowHeight="15"/>
  <sheetData>
    <row r="1" spans="2:26" ht="18.75">
      <c r="B1" s="90" t="s">
        <v>198</v>
      </c>
      <c r="C1" s="90" t="s">
        <v>193</v>
      </c>
      <c r="D1" s="91"/>
      <c r="E1" s="91"/>
      <c r="F1" s="91"/>
      <c r="G1" s="157" t="s">
        <v>199</v>
      </c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2:26" ht="51.75">
      <c r="B2" s="85" t="s">
        <v>189</v>
      </c>
      <c r="C2" s="85"/>
      <c r="D2" s="99" t="s">
        <v>190</v>
      </c>
      <c r="E2" s="87" t="s">
        <v>195</v>
      </c>
      <c r="F2" s="87" t="s">
        <v>196</v>
      </c>
      <c r="G2" s="100">
        <v>1</v>
      </c>
      <c r="H2" s="101">
        <v>2</v>
      </c>
      <c r="I2" s="101">
        <v>3</v>
      </c>
      <c r="J2" s="101">
        <v>4</v>
      </c>
      <c r="K2" s="101">
        <v>5</v>
      </c>
      <c r="L2" s="101">
        <v>6</v>
      </c>
      <c r="M2" s="101">
        <v>7</v>
      </c>
      <c r="N2" s="101">
        <v>8</v>
      </c>
      <c r="O2" s="101">
        <v>9</v>
      </c>
      <c r="P2" s="101">
        <v>10</v>
      </c>
      <c r="Q2" s="101">
        <v>11</v>
      </c>
      <c r="R2" s="101">
        <v>12</v>
      </c>
      <c r="S2" s="101">
        <v>13</v>
      </c>
      <c r="T2" s="101">
        <v>14</v>
      </c>
      <c r="U2" s="101">
        <v>15</v>
      </c>
      <c r="V2" s="101">
        <v>16</v>
      </c>
      <c r="W2" s="101">
        <v>17</v>
      </c>
      <c r="X2" s="101">
        <v>18</v>
      </c>
      <c r="Y2" s="101">
        <v>19</v>
      </c>
      <c r="Z2" s="101">
        <v>20</v>
      </c>
    </row>
    <row r="3" spans="2:26">
      <c r="B3" s="88" t="s">
        <v>10</v>
      </c>
      <c r="C3" s="88" t="s">
        <v>11</v>
      </c>
      <c r="D3" s="89" t="s">
        <v>9</v>
      </c>
      <c r="E3" s="94"/>
      <c r="F3" s="95"/>
      <c r="G3" s="96">
        <f>Odessa!G3+MAX(145,G$2*вспомогат!$J$19)</f>
        <v>356.6</v>
      </c>
      <c r="H3" s="96">
        <f>Odessa!H3+MAX(145,H$2*вспомогат!$J$19)</f>
        <v>525.20000000000005</v>
      </c>
      <c r="I3" s="96">
        <f>Odessa!I3+MAX(145,I$2*вспомогат!$J$19)</f>
        <v>693.8</v>
      </c>
      <c r="J3" s="96">
        <f>Odessa!J3+MAX(145,J$2*вспомогат!$J$19)</f>
        <v>862.4</v>
      </c>
      <c r="K3" s="96">
        <f>Odessa!K3+MAX(145,K$2*вспомогат!$J$19)</f>
        <v>981</v>
      </c>
      <c r="L3" s="96">
        <f>Odessa!L3+MAX(145,L$2*вспомогат!$J$19)</f>
        <v>1154.5999999999999</v>
      </c>
      <c r="M3" s="96">
        <f>Odessa!M3+MAX(145,M$2*вспомогат!$J$19)</f>
        <v>1348.1999999999998</v>
      </c>
      <c r="N3" s="96">
        <f>Odessa!N3+MAX(145,N$2*вспомогат!$J$19)</f>
        <v>1541.8</v>
      </c>
      <c r="O3" s="96">
        <f>Odessa!O3+MAX(145,O$2*вспомогат!$J$19)</f>
        <v>1735.4</v>
      </c>
      <c r="P3" s="96">
        <f>Odessa!P3+MAX(145,P$2*вспомогат!$J$19)</f>
        <v>1929</v>
      </c>
      <c r="Q3" s="96">
        <f>Odessa!Q3+MAX(145,Q$2*вспомогат!$J$19)</f>
        <v>2072.6</v>
      </c>
      <c r="R3" s="96">
        <f>Odessa!R3+MAX(145,R$2*вспомогат!$J$19)</f>
        <v>2266.1999999999998</v>
      </c>
      <c r="S3" s="96">
        <f>Odessa!S3+MAX(145,S$2*вспомогат!$J$19)</f>
        <v>2459.8000000000002</v>
      </c>
      <c r="T3" s="96">
        <f>Odessa!T3+MAX(145,T$2*вспомогат!$J$19)</f>
        <v>2653.3999999999996</v>
      </c>
      <c r="U3" s="96">
        <f>Odessa!U3+MAX(145,U$2*вспомогат!$J$19)</f>
        <v>2847</v>
      </c>
      <c r="V3" s="96">
        <f>Odessa!V3+MAX(145,V$2*вспомогат!$J$19)</f>
        <v>3040.6</v>
      </c>
      <c r="W3" s="96">
        <f>Odessa!W3+MAX(145,W$2*вспомогат!$J$19)</f>
        <v>3234.2</v>
      </c>
      <c r="X3" s="96">
        <f>Odessa!X3+MAX(145,X$2*вспомогат!$J$19)</f>
        <v>3427.8</v>
      </c>
      <c r="Y3" s="96">
        <f>Odessa!Y3+MAX(145,Y$2*вспомогат!$J$19)</f>
        <v>3621.3999999999996</v>
      </c>
      <c r="Z3" s="96">
        <f>Odessa!Z3+MAX(145,Z$2*вспомогат!$J$19)</f>
        <v>3815</v>
      </c>
    </row>
    <row r="4" spans="2:26">
      <c r="B4" s="88" t="s">
        <v>12</v>
      </c>
      <c r="C4" s="88" t="s">
        <v>11</v>
      </c>
      <c r="D4" s="89" t="s">
        <v>13</v>
      </c>
      <c r="E4" s="94"/>
      <c r="F4" s="95"/>
      <c r="G4" s="96">
        <f>Odessa!G4+MAX(145,G$2*вспомогат!$J$19)</f>
        <v>307.5090909090909</v>
      </c>
      <c r="H4" s="96">
        <f>Odessa!H4+MAX(145,H$2*вспомогат!$J$19)</f>
        <v>427.0181818181818</v>
      </c>
      <c r="I4" s="96">
        <f>Odessa!I4+MAX(145,I$2*вспомогат!$J$19)</f>
        <v>546.5272727272727</v>
      </c>
      <c r="J4" s="96">
        <f>Odessa!J4+MAX(145,J$2*вспомогат!$J$19)</f>
        <v>666.0363636363636</v>
      </c>
      <c r="K4" s="96">
        <f>Odessa!K4+MAX(145,K$2*вспомогат!$J$19)</f>
        <v>735.5454545454545</v>
      </c>
      <c r="L4" s="96">
        <f>Odessa!L4+MAX(145,L$2*вспомогат!$J$19)</f>
        <v>860.0545454545454</v>
      </c>
      <c r="M4" s="96">
        <f>Odessa!M4+MAX(145,M$2*вспомогат!$J$19)</f>
        <v>1004.5636363636363</v>
      </c>
      <c r="N4" s="96">
        <f>Odessa!N4+MAX(145,N$2*вспомогат!$J$19)</f>
        <v>1149.0727272727272</v>
      </c>
      <c r="O4" s="96">
        <f>Odessa!O4+MAX(145,O$2*вспомогат!$J$19)</f>
        <v>1293.5818181818181</v>
      </c>
      <c r="P4" s="96">
        <f>Odessa!P4+MAX(145,P$2*вспомогат!$J$19)</f>
        <v>1438.090909090909</v>
      </c>
      <c r="Q4" s="96">
        <f>Odessa!Q4+MAX(145,Q$2*вспомогат!$J$19)</f>
        <v>1532.6</v>
      </c>
      <c r="R4" s="96">
        <f>Odessa!R4+MAX(145,R$2*вспомогат!$J$19)</f>
        <v>1677.1090909090908</v>
      </c>
      <c r="S4" s="96">
        <f>Odessa!S4+MAX(145,S$2*вспомогат!$J$19)</f>
        <v>1821.6181818181817</v>
      </c>
      <c r="T4" s="96">
        <f>Odessa!T4+MAX(145,T$2*вспомогат!$J$19)</f>
        <v>1966.1272727272726</v>
      </c>
      <c r="U4" s="96">
        <f>Odessa!U4+MAX(145,U$2*вспомогат!$J$19)</f>
        <v>2110.6363636363635</v>
      </c>
      <c r="V4" s="96">
        <f>Odessa!V4+MAX(145,V$2*вспомогат!$J$19)</f>
        <v>2255.1454545454544</v>
      </c>
      <c r="W4" s="96">
        <f>Odessa!W4+MAX(145,W$2*вспомогат!$J$19)</f>
        <v>2399.6545454545453</v>
      </c>
      <c r="X4" s="96">
        <f>Odessa!X4+MAX(145,X$2*вспомогат!$J$19)</f>
        <v>2544.1636363636362</v>
      </c>
      <c r="Y4" s="96">
        <f>Odessa!Y4+MAX(145,Y$2*вспомогат!$J$19)</f>
        <v>2688.6727272727271</v>
      </c>
      <c r="Z4" s="96">
        <f>Odessa!Z4+MAX(145,Z$2*вспомогат!$J$19)</f>
        <v>2833.181818181818</v>
      </c>
    </row>
    <row r="5" spans="2:26">
      <c r="B5" s="88" t="s">
        <v>14</v>
      </c>
      <c r="C5" s="88" t="s">
        <v>11</v>
      </c>
      <c r="D5" s="89" t="s">
        <v>13</v>
      </c>
      <c r="E5" s="94"/>
      <c r="F5" s="95"/>
      <c r="G5" s="96">
        <f>Odessa!G5+MAX(145,G$2*вспомогат!$J$19)</f>
        <v>332.5090909090909</v>
      </c>
      <c r="H5" s="96">
        <f>Odessa!H5+MAX(145,H$2*вспомогат!$J$19)</f>
        <v>477.0181818181818</v>
      </c>
      <c r="I5" s="96">
        <f>Odessa!I5+MAX(145,I$2*вспомогат!$J$19)</f>
        <v>621.5272727272727</v>
      </c>
      <c r="J5" s="96">
        <f>Odessa!J5+MAX(145,J$2*вспомогат!$J$19)</f>
        <v>766.0363636363636</v>
      </c>
      <c r="K5" s="96">
        <f>Odessa!K5+MAX(145,K$2*вспомогат!$J$19)</f>
        <v>860.5454545454545</v>
      </c>
      <c r="L5" s="96">
        <f>Odessa!L5+MAX(145,L$2*вспомогат!$J$19)</f>
        <v>1010.0545454545454</v>
      </c>
      <c r="M5" s="96">
        <f>Odessa!M5+MAX(145,M$2*вспомогат!$J$19)</f>
        <v>1179.5636363636363</v>
      </c>
      <c r="N5" s="96">
        <f>Odessa!N5+MAX(145,N$2*вспомогат!$J$19)</f>
        <v>1349.0727272727272</v>
      </c>
      <c r="O5" s="96">
        <f>Odessa!O5+MAX(145,O$2*вспомогат!$J$19)</f>
        <v>1518.5818181818181</v>
      </c>
      <c r="P5" s="96">
        <f>Odessa!P5+MAX(145,P$2*вспомогат!$J$19)</f>
        <v>1688.090909090909</v>
      </c>
      <c r="Q5" s="96">
        <f>Odessa!Q5+MAX(145,Q$2*вспомогат!$J$19)</f>
        <v>1807.6</v>
      </c>
      <c r="R5" s="96">
        <f>Odessa!R5+MAX(145,R$2*вспомогат!$J$19)</f>
        <v>1977.1090909090908</v>
      </c>
      <c r="S5" s="96">
        <f>Odessa!S5+MAX(145,S$2*вспомогат!$J$19)</f>
        <v>2146.6181818181817</v>
      </c>
      <c r="T5" s="96">
        <f>Odessa!T5+MAX(145,T$2*вспомогат!$J$19)</f>
        <v>2316.1272727272726</v>
      </c>
      <c r="U5" s="96">
        <f>Odessa!U5+MAX(145,U$2*вспомогат!$J$19)</f>
        <v>2485.6363636363635</v>
      </c>
      <c r="V5" s="96">
        <f>Odessa!V5+MAX(145,V$2*вспомогат!$J$19)</f>
        <v>2655.1454545454544</v>
      </c>
      <c r="W5" s="96">
        <f>Odessa!W5+MAX(145,W$2*вспомогат!$J$19)</f>
        <v>2824.6545454545453</v>
      </c>
      <c r="X5" s="96">
        <f>Odessa!X5+MAX(145,X$2*вспомогат!$J$19)</f>
        <v>2994.1636363636362</v>
      </c>
      <c r="Y5" s="96">
        <f>Odessa!Y5+MAX(145,Y$2*вспомогат!$J$19)</f>
        <v>3163.6727272727271</v>
      </c>
      <c r="Z5" s="96">
        <f>Odessa!Z5+MAX(145,Z$2*вспомогат!$J$19)</f>
        <v>3333.181818181818</v>
      </c>
    </row>
    <row r="6" spans="2:26">
      <c r="B6" s="88" t="s">
        <v>15</v>
      </c>
      <c r="C6" s="88" t="s">
        <v>11</v>
      </c>
      <c r="D6" s="89" t="s">
        <v>13</v>
      </c>
      <c r="E6" s="94"/>
      <c r="F6" s="95"/>
      <c r="G6" s="96">
        <f>Odessa!G6+MAX(145,G$2*вспомогат!$J$19)</f>
        <v>307.5090909090909</v>
      </c>
      <c r="H6" s="96">
        <f>Odessa!H6+MAX(145,H$2*вспомогат!$J$19)</f>
        <v>427.0181818181818</v>
      </c>
      <c r="I6" s="96">
        <f>Odessa!I6+MAX(145,I$2*вспомогат!$J$19)</f>
        <v>546.5272727272727</v>
      </c>
      <c r="J6" s="96">
        <f>Odessa!J6+MAX(145,J$2*вспомогат!$J$19)</f>
        <v>666.0363636363636</v>
      </c>
      <c r="K6" s="96">
        <f>Odessa!K6+MAX(145,K$2*вспомогат!$J$19)</f>
        <v>735.5454545454545</v>
      </c>
      <c r="L6" s="96">
        <f>Odessa!L6+MAX(145,L$2*вспомогат!$J$19)</f>
        <v>860.0545454545454</v>
      </c>
      <c r="M6" s="96">
        <f>Odessa!M6+MAX(145,M$2*вспомогат!$J$19)</f>
        <v>1004.5636363636363</v>
      </c>
      <c r="N6" s="96">
        <f>Odessa!N6+MAX(145,N$2*вспомогат!$J$19)</f>
        <v>1149.0727272727272</v>
      </c>
      <c r="O6" s="96">
        <f>Odessa!O6+MAX(145,O$2*вспомогат!$J$19)</f>
        <v>1293.5818181818181</v>
      </c>
      <c r="P6" s="96">
        <f>Odessa!P6+MAX(145,P$2*вспомогат!$J$19)</f>
        <v>1438.090909090909</v>
      </c>
      <c r="Q6" s="96">
        <f>Odessa!Q6+MAX(145,Q$2*вспомогат!$J$19)</f>
        <v>1532.6</v>
      </c>
      <c r="R6" s="96">
        <f>Odessa!R6+MAX(145,R$2*вспомогат!$J$19)</f>
        <v>1677.1090909090908</v>
      </c>
      <c r="S6" s="96">
        <f>Odessa!S6+MAX(145,S$2*вспомогат!$J$19)</f>
        <v>1821.6181818181817</v>
      </c>
      <c r="T6" s="96">
        <f>Odessa!T6+MAX(145,T$2*вспомогат!$J$19)</f>
        <v>1966.1272727272726</v>
      </c>
      <c r="U6" s="96">
        <f>Odessa!U6+MAX(145,U$2*вспомогат!$J$19)</f>
        <v>2110.6363636363635</v>
      </c>
      <c r="V6" s="96">
        <f>Odessa!V6+MAX(145,V$2*вспомогат!$J$19)</f>
        <v>2255.1454545454544</v>
      </c>
      <c r="W6" s="96">
        <f>Odessa!W6+MAX(145,W$2*вспомогат!$J$19)</f>
        <v>2399.6545454545453</v>
      </c>
      <c r="X6" s="96">
        <f>Odessa!X6+MAX(145,X$2*вспомогат!$J$19)</f>
        <v>2544.1636363636362</v>
      </c>
      <c r="Y6" s="96">
        <f>Odessa!Y6+MAX(145,Y$2*вспомогат!$J$19)</f>
        <v>2688.6727272727271</v>
      </c>
      <c r="Z6" s="96">
        <f>Odessa!Z6+MAX(145,Z$2*вспомогат!$J$19)</f>
        <v>2833.181818181818</v>
      </c>
    </row>
    <row r="7" spans="2:26">
      <c r="B7" s="88" t="s">
        <v>16</v>
      </c>
      <c r="C7" s="88" t="s">
        <v>11</v>
      </c>
      <c r="D7" s="89" t="s">
        <v>13</v>
      </c>
      <c r="E7" s="94"/>
      <c r="F7" s="95"/>
      <c r="G7" s="96">
        <f>Odessa!G7+MAX(145,G$2*вспомогат!$J$19)</f>
        <v>307.5090909090909</v>
      </c>
      <c r="H7" s="96">
        <f>Odessa!H7+MAX(145,H$2*вспомогат!$J$19)</f>
        <v>427.0181818181818</v>
      </c>
      <c r="I7" s="96">
        <f>Odessa!I7+MAX(145,I$2*вспомогат!$J$19)</f>
        <v>546.5272727272727</v>
      </c>
      <c r="J7" s="96">
        <f>Odessa!J7+MAX(145,J$2*вспомогат!$J$19)</f>
        <v>666.0363636363636</v>
      </c>
      <c r="K7" s="96">
        <f>Odessa!K7+MAX(145,K$2*вспомогат!$J$19)</f>
        <v>735.5454545454545</v>
      </c>
      <c r="L7" s="96">
        <f>Odessa!L7+MAX(145,L$2*вспомогат!$J$19)</f>
        <v>860.0545454545454</v>
      </c>
      <c r="M7" s="96">
        <f>Odessa!M7+MAX(145,M$2*вспомогат!$J$19)</f>
        <v>1004.5636363636363</v>
      </c>
      <c r="N7" s="96">
        <f>Odessa!N7+MAX(145,N$2*вспомогат!$J$19)</f>
        <v>1149.0727272727272</v>
      </c>
      <c r="O7" s="96">
        <f>Odessa!O7+MAX(145,O$2*вспомогат!$J$19)</f>
        <v>1293.5818181818181</v>
      </c>
      <c r="P7" s="96">
        <f>Odessa!P7+MAX(145,P$2*вспомогат!$J$19)</f>
        <v>1438.090909090909</v>
      </c>
      <c r="Q7" s="96">
        <f>Odessa!Q7+MAX(145,Q$2*вспомогат!$J$19)</f>
        <v>1532.6</v>
      </c>
      <c r="R7" s="96">
        <f>Odessa!R7+MAX(145,R$2*вспомогат!$J$19)</f>
        <v>1677.1090909090908</v>
      </c>
      <c r="S7" s="96">
        <f>Odessa!S7+MAX(145,S$2*вспомогат!$J$19)</f>
        <v>1821.6181818181817</v>
      </c>
      <c r="T7" s="96">
        <f>Odessa!T7+MAX(145,T$2*вспомогат!$J$19)</f>
        <v>1966.1272727272726</v>
      </c>
      <c r="U7" s="96">
        <f>Odessa!U7+MAX(145,U$2*вспомогат!$J$19)</f>
        <v>2110.6363636363635</v>
      </c>
      <c r="V7" s="96">
        <f>Odessa!V7+MAX(145,V$2*вспомогат!$J$19)</f>
        <v>2255.1454545454544</v>
      </c>
      <c r="W7" s="96">
        <f>Odessa!W7+MAX(145,W$2*вспомогат!$J$19)</f>
        <v>2399.6545454545453</v>
      </c>
      <c r="X7" s="96">
        <f>Odessa!X7+MAX(145,X$2*вспомогат!$J$19)</f>
        <v>2544.1636363636362</v>
      </c>
      <c r="Y7" s="96">
        <f>Odessa!Y7+MAX(145,Y$2*вспомогат!$J$19)</f>
        <v>2688.6727272727271</v>
      </c>
      <c r="Z7" s="96">
        <f>Odessa!Z7+MAX(145,Z$2*вспомогат!$J$19)</f>
        <v>2833.181818181818</v>
      </c>
    </row>
    <row r="8" spans="2:26">
      <c r="B8" s="88" t="s">
        <v>17</v>
      </c>
      <c r="C8" s="88" t="s">
        <v>18</v>
      </c>
      <c r="D8" s="89" t="s">
        <v>9</v>
      </c>
      <c r="E8" s="94"/>
      <c r="F8" s="95"/>
      <c r="G8" s="96">
        <f>Odessa!G8+MAX(145,G$2*вспомогат!$J$19)</f>
        <v>318.60000000000002</v>
      </c>
      <c r="H8" s="96">
        <f>Odessa!H8+MAX(145,H$2*вспомогат!$J$19)</f>
        <v>449.2</v>
      </c>
      <c r="I8" s="96">
        <f>Odessa!I8+MAX(145,I$2*вспомогат!$J$19)</f>
        <v>579.79999999999995</v>
      </c>
      <c r="J8" s="96">
        <f>Odessa!J8+MAX(145,J$2*вспомогат!$J$19)</f>
        <v>710.4</v>
      </c>
      <c r="K8" s="96">
        <f>Odessa!K8+MAX(145,K$2*вспомогат!$J$19)</f>
        <v>791</v>
      </c>
      <c r="L8" s="96">
        <f>Odessa!L8+MAX(145,L$2*вспомогат!$J$19)</f>
        <v>926.59999999999991</v>
      </c>
      <c r="M8" s="96">
        <f>Odessa!M8+MAX(145,M$2*вспомогат!$J$19)</f>
        <v>1082.1999999999998</v>
      </c>
      <c r="N8" s="96">
        <f>Odessa!N8+MAX(145,N$2*вспомогат!$J$19)</f>
        <v>1237.8</v>
      </c>
      <c r="O8" s="96">
        <f>Odessa!O8+MAX(145,O$2*вспомогат!$J$19)</f>
        <v>1393.4</v>
      </c>
      <c r="P8" s="96">
        <f>Odessa!P8+MAX(145,P$2*вспомогат!$J$19)</f>
        <v>1549</v>
      </c>
      <c r="Q8" s="96">
        <f>Odessa!Q8+MAX(145,Q$2*вспомогат!$J$19)</f>
        <v>1654.6</v>
      </c>
      <c r="R8" s="96">
        <f>Odessa!R8+MAX(145,R$2*вспомогат!$J$19)</f>
        <v>1810.1999999999998</v>
      </c>
      <c r="S8" s="96">
        <f>Odessa!S8+MAX(145,S$2*вспомогат!$J$19)</f>
        <v>1965.8</v>
      </c>
      <c r="T8" s="96">
        <f>Odessa!T8+MAX(145,T$2*вспомогат!$J$19)</f>
        <v>2121.3999999999996</v>
      </c>
      <c r="U8" s="96">
        <f>Odessa!U8+MAX(145,U$2*вспомогат!$J$19)</f>
        <v>2277</v>
      </c>
      <c r="V8" s="96">
        <f>Odessa!V8+MAX(145,V$2*вспомогат!$J$19)</f>
        <v>2432.6</v>
      </c>
      <c r="W8" s="96">
        <f>Odessa!W8+MAX(145,W$2*вспомогат!$J$19)</f>
        <v>2588.1999999999998</v>
      </c>
      <c r="X8" s="96">
        <f>Odessa!X8+MAX(145,X$2*вспомогат!$J$19)</f>
        <v>2743.8</v>
      </c>
      <c r="Y8" s="96">
        <f>Odessa!Y8+MAX(145,Y$2*вспомогат!$J$19)</f>
        <v>2899.3999999999996</v>
      </c>
      <c r="Z8" s="96">
        <f>Odessa!Z8+MAX(145,Z$2*вспомогат!$J$19)</f>
        <v>3055</v>
      </c>
    </row>
    <row r="9" spans="2:26">
      <c r="B9" s="88" t="s">
        <v>19</v>
      </c>
      <c r="C9" s="88" t="s">
        <v>20</v>
      </c>
      <c r="D9" s="89" t="s">
        <v>9</v>
      </c>
      <c r="E9" s="94"/>
      <c r="F9" s="95"/>
      <c r="G9" s="96">
        <f>Odessa!G9+MAX(145,G$2*вспомогат!$J$19)</f>
        <v>328.6</v>
      </c>
      <c r="H9" s="96">
        <f>Odessa!H9+MAX(145,H$2*вспомогат!$J$19)</f>
        <v>469.2</v>
      </c>
      <c r="I9" s="96">
        <f>Odessa!I9+MAX(145,I$2*вспомогат!$J$19)</f>
        <v>609.79999999999995</v>
      </c>
      <c r="J9" s="96">
        <f>Odessa!J9+MAX(145,J$2*вспомогат!$J$19)</f>
        <v>750.4</v>
      </c>
      <c r="K9" s="96">
        <f>Odessa!K9+MAX(145,K$2*вспомогат!$J$19)</f>
        <v>841</v>
      </c>
      <c r="L9" s="96">
        <f>Odessa!L9+MAX(145,L$2*вспомогат!$J$19)</f>
        <v>986.59999999999991</v>
      </c>
      <c r="M9" s="96">
        <f>Odessa!M9+MAX(145,M$2*вспомогат!$J$19)</f>
        <v>1152.1999999999998</v>
      </c>
      <c r="N9" s="96">
        <f>Odessa!N9+MAX(145,N$2*вспомогат!$J$19)</f>
        <v>1317.8</v>
      </c>
      <c r="O9" s="96">
        <f>Odessa!O9+MAX(145,O$2*вспомогат!$J$19)</f>
        <v>1483.4</v>
      </c>
      <c r="P9" s="96">
        <f>Odessa!P9+MAX(145,P$2*вспомогат!$J$19)</f>
        <v>1649</v>
      </c>
      <c r="Q9" s="96">
        <f>Odessa!Q9+MAX(145,Q$2*вспомогат!$J$19)</f>
        <v>1764.6</v>
      </c>
      <c r="R9" s="96">
        <f>Odessa!R9+MAX(145,R$2*вспомогат!$J$19)</f>
        <v>1930.1999999999998</v>
      </c>
      <c r="S9" s="96">
        <f>Odessa!S9+MAX(145,S$2*вспомогат!$J$19)</f>
        <v>2095.8000000000002</v>
      </c>
      <c r="T9" s="96">
        <f>Odessa!T9+MAX(145,T$2*вспомогат!$J$19)</f>
        <v>2261.3999999999996</v>
      </c>
      <c r="U9" s="96">
        <f>Odessa!U9+MAX(145,U$2*вспомогат!$J$19)</f>
        <v>2427</v>
      </c>
      <c r="V9" s="96">
        <f>Odessa!V9+MAX(145,V$2*вспомогат!$J$19)</f>
        <v>2592.6</v>
      </c>
      <c r="W9" s="96">
        <f>Odessa!W9+MAX(145,W$2*вспомогат!$J$19)</f>
        <v>2758.2</v>
      </c>
      <c r="X9" s="96">
        <f>Odessa!X9+MAX(145,X$2*вспомогат!$J$19)</f>
        <v>2923.8</v>
      </c>
      <c r="Y9" s="96">
        <f>Odessa!Y9+MAX(145,Y$2*вспомогат!$J$19)</f>
        <v>3089.3999999999996</v>
      </c>
      <c r="Z9" s="96">
        <f>Odessa!Z9+MAX(145,Z$2*вспомогат!$J$19)</f>
        <v>3255</v>
      </c>
    </row>
    <row r="10" spans="2:26">
      <c r="B10" s="88" t="s">
        <v>21</v>
      </c>
      <c r="C10" s="88" t="s">
        <v>22</v>
      </c>
      <c r="D10" s="89" t="s">
        <v>13</v>
      </c>
      <c r="E10" s="94"/>
      <c r="F10" s="95"/>
      <c r="G10" s="96">
        <f>Odessa!G10+MAX(145,G$2*вспомогат!$J$19)</f>
        <v>420.5090909090909</v>
      </c>
      <c r="H10" s="96">
        <f>Odessa!H10+MAX(145,H$2*вспомогат!$J$19)</f>
        <v>653.0181818181818</v>
      </c>
      <c r="I10" s="96">
        <f>Odessa!I10+MAX(145,I$2*вспомогат!$J$19)</f>
        <v>885.5272727272727</v>
      </c>
      <c r="J10" s="96">
        <f>Odessa!J10+MAX(145,J$2*вспомогат!$J$19)</f>
        <v>1118.0363636363636</v>
      </c>
      <c r="K10" s="96">
        <f>Odessa!K10+MAX(145,K$2*вспомогат!$J$19)</f>
        <v>1300.5454545454545</v>
      </c>
      <c r="L10" s="96">
        <f>Odessa!L10+MAX(145,L$2*вспомогат!$J$19)</f>
        <v>1538.0545454545454</v>
      </c>
      <c r="M10" s="96">
        <f>Odessa!M10+MAX(145,M$2*вспомогат!$J$19)</f>
        <v>1795.5636363636363</v>
      </c>
      <c r="N10" s="96">
        <f>Odessa!N10+MAX(145,N$2*вспомогат!$J$19)</f>
        <v>2053.0727272727272</v>
      </c>
      <c r="O10" s="96">
        <f>Odessa!O10+MAX(145,O$2*вспомогат!$J$19)</f>
        <v>2310.5818181818181</v>
      </c>
      <c r="P10" s="96">
        <f>Odessa!P10+MAX(145,P$2*вспомогат!$J$19)</f>
        <v>2568.090909090909</v>
      </c>
      <c r="Q10" s="96">
        <f>Odessa!Q10+MAX(145,Q$2*вспомогат!$J$19)</f>
        <v>2775.6</v>
      </c>
      <c r="R10" s="96">
        <f>Odessa!R10+MAX(145,R$2*вспомогат!$J$19)</f>
        <v>3033.1090909090908</v>
      </c>
      <c r="S10" s="96">
        <f>Odessa!S10+MAX(145,S$2*вспомогат!$J$19)</f>
        <v>3290.6181818181817</v>
      </c>
      <c r="T10" s="96">
        <f>Odessa!T10+MAX(145,T$2*вспомогат!$J$19)</f>
        <v>3548.1272727272726</v>
      </c>
      <c r="U10" s="96">
        <f>Odessa!U10+MAX(145,U$2*вспомогат!$J$19)</f>
        <v>3805.6363636363635</v>
      </c>
      <c r="V10" s="96">
        <f>Odessa!V10+MAX(145,V$2*вспомогат!$J$19)</f>
        <v>4063.1454545454544</v>
      </c>
      <c r="W10" s="96">
        <f>Odessa!W10+MAX(145,W$2*вспомогат!$J$19)</f>
        <v>4320.6545454545449</v>
      </c>
      <c r="X10" s="96">
        <f>Odessa!X10+MAX(145,X$2*вспомогат!$J$19)</f>
        <v>4578.1636363636362</v>
      </c>
      <c r="Y10" s="96">
        <f>Odessa!Y10+MAX(145,Y$2*вспомогат!$J$19)</f>
        <v>4835.6727272727276</v>
      </c>
      <c r="Z10" s="96">
        <f>Odessa!Z10+MAX(145,Z$2*вспомогат!$J$19)</f>
        <v>5093.181818181818</v>
      </c>
    </row>
    <row r="11" spans="2:26">
      <c r="B11" s="88" t="s">
        <v>23</v>
      </c>
      <c r="C11" s="88" t="s">
        <v>24</v>
      </c>
      <c r="D11" s="89" t="s">
        <v>13</v>
      </c>
      <c r="E11" s="94"/>
      <c r="F11" s="95"/>
      <c r="G11" s="96">
        <f>Odessa!G11+MAX(145,G$2*вспомогат!$J$19)</f>
        <v>280.5090909090909</v>
      </c>
      <c r="H11" s="96">
        <f>Odessa!H11+MAX(145,H$2*вспомогат!$J$19)</f>
        <v>373.0181818181818</v>
      </c>
      <c r="I11" s="96">
        <f>Odessa!I11+MAX(145,I$2*вспомогат!$J$19)</f>
        <v>465.5272727272727</v>
      </c>
      <c r="J11" s="96">
        <f>Odessa!J11+MAX(145,J$2*вспомогат!$J$19)</f>
        <v>558.0363636363636</v>
      </c>
      <c r="K11" s="96">
        <f>Odessa!K11+MAX(145,K$2*вспомогат!$J$19)</f>
        <v>600.5454545454545</v>
      </c>
      <c r="L11" s="96">
        <f>Odessa!L11+MAX(145,L$2*вспомогат!$J$19)</f>
        <v>698.0545454545454</v>
      </c>
      <c r="M11" s="96">
        <f>Odessa!M11+MAX(145,M$2*вспомогат!$J$19)</f>
        <v>815.56363636363631</v>
      </c>
      <c r="N11" s="96">
        <f>Odessa!N11+MAX(145,N$2*вспомогат!$J$19)</f>
        <v>933.07272727272721</v>
      </c>
      <c r="O11" s="96">
        <f>Odessa!O11+MAX(145,O$2*вспомогат!$J$19)</f>
        <v>1050.5818181818181</v>
      </c>
      <c r="P11" s="96">
        <f>Odessa!P11+MAX(145,P$2*вспомогат!$J$19)</f>
        <v>1168.090909090909</v>
      </c>
      <c r="Q11" s="96">
        <f>Odessa!Q11+MAX(145,Q$2*вспомогат!$J$19)</f>
        <v>1235.5999999999999</v>
      </c>
      <c r="R11" s="96">
        <f>Odessa!R11+MAX(145,R$2*вспомогат!$J$19)</f>
        <v>1353.1090909090908</v>
      </c>
      <c r="S11" s="96">
        <f>Odessa!S11+MAX(145,S$2*вспомогат!$J$19)</f>
        <v>1470.6181818181817</v>
      </c>
      <c r="T11" s="96">
        <f>Odessa!T11+MAX(145,T$2*вспомогат!$J$19)</f>
        <v>1588.1272727272726</v>
      </c>
      <c r="U11" s="96">
        <f>Odessa!U11+MAX(145,U$2*вспомогат!$J$19)</f>
        <v>1705.6363636363635</v>
      </c>
      <c r="V11" s="96">
        <f>Odessa!V11+MAX(145,V$2*вспомогат!$J$19)</f>
        <v>1823.1454545454544</v>
      </c>
      <c r="W11" s="96">
        <f>Odessa!W11+MAX(145,W$2*вспомогат!$J$19)</f>
        <v>1940.6545454545453</v>
      </c>
      <c r="X11" s="96">
        <f>Odessa!X11+MAX(145,X$2*вспомогат!$J$19)</f>
        <v>2058.1636363636362</v>
      </c>
      <c r="Y11" s="96">
        <f>Odessa!Y11+MAX(145,Y$2*вспомогат!$J$19)</f>
        <v>2175.6727272727271</v>
      </c>
      <c r="Z11" s="96">
        <f>Odessa!Z11+MAX(145,Z$2*вспомогат!$J$19)</f>
        <v>2293.181818181818</v>
      </c>
    </row>
    <row r="12" spans="2:26">
      <c r="B12" s="88" t="s">
        <v>25</v>
      </c>
      <c r="C12" s="88" t="s">
        <v>24</v>
      </c>
      <c r="D12" s="89" t="s">
        <v>13</v>
      </c>
      <c r="E12" s="94"/>
      <c r="F12" s="95"/>
      <c r="G12" s="96">
        <f>Odessa!G12+MAX(145,G$2*вспомогат!$J$19)</f>
        <v>283.5090909090909</v>
      </c>
      <c r="H12" s="96">
        <f>Odessa!H12+MAX(145,H$2*вспомогат!$J$19)</f>
        <v>379.0181818181818</v>
      </c>
      <c r="I12" s="96">
        <f>Odessa!I12+MAX(145,I$2*вспомогат!$J$19)</f>
        <v>474.5272727272727</v>
      </c>
      <c r="J12" s="96">
        <f>Odessa!J12+MAX(145,J$2*вспомогат!$J$19)</f>
        <v>570.0363636363636</v>
      </c>
      <c r="K12" s="96">
        <f>Odessa!K12+MAX(145,K$2*вспомогат!$J$19)</f>
        <v>615.5454545454545</v>
      </c>
      <c r="L12" s="96">
        <f>Odessa!L12+MAX(145,L$2*вспомогат!$J$19)</f>
        <v>716.0545454545454</v>
      </c>
      <c r="M12" s="96">
        <f>Odessa!M12+MAX(145,M$2*вспомогат!$J$19)</f>
        <v>836.56363636363631</v>
      </c>
      <c r="N12" s="96">
        <f>Odessa!N12+MAX(145,N$2*вспомогат!$J$19)</f>
        <v>957.07272727272721</v>
      </c>
      <c r="O12" s="96">
        <f>Odessa!O12+MAX(145,O$2*вспомогат!$J$19)</f>
        <v>1077.5818181818181</v>
      </c>
      <c r="P12" s="96">
        <f>Odessa!P12+MAX(145,P$2*вспомогат!$J$19)</f>
        <v>1198.090909090909</v>
      </c>
      <c r="Q12" s="96">
        <f>Odessa!Q12+MAX(145,Q$2*вспомогат!$J$19)</f>
        <v>1268.5999999999999</v>
      </c>
      <c r="R12" s="96">
        <f>Odessa!R12+MAX(145,R$2*вспомогат!$J$19)</f>
        <v>1389.1090909090908</v>
      </c>
      <c r="S12" s="96">
        <f>Odessa!S12+MAX(145,S$2*вспомогат!$J$19)</f>
        <v>1509.6181818181817</v>
      </c>
      <c r="T12" s="96">
        <f>Odessa!T12+MAX(145,T$2*вспомогат!$J$19)</f>
        <v>1630.1272727272726</v>
      </c>
      <c r="U12" s="96">
        <f>Odessa!U12+MAX(145,U$2*вспомогат!$J$19)</f>
        <v>1750.6363636363635</v>
      </c>
      <c r="V12" s="96">
        <f>Odessa!V12+MAX(145,V$2*вспомогат!$J$19)</f>
        <v>1871.1454545454544</v>
      </c>
      <c r="W12" s="96">
        <f>Odessa!W12+MAX(145,W$2*вспомогат!$J$19)</f>
        <v>1991.6545454545453</v>
      </c>
      <c r="X12" s="96">
        <f>Odessa!X12+MAX(145,X$2*вспомогат!$J$19)</f>
        <v>2112.1636363636362</v>
      </c>
      <c r="Y12" s="96">
        <f>Odessa!Y12+MAX(145,Y$2*вспомогат!$J$19)</f>
        <v>2232.6727272727271</v>
      </c>
      <c r="Z12" s="96">
        <f>Odessa!Z12+MAX(145,Z$2*вспомогат!$J$19)</f>
        <v>2353.181818181818</v>
      </c>
    </row>
    <row r="13" spans="2:26">
      <c r="B13" s="88" t="s">
        <v>26</v>
      </c>
      <c r="C13" s="88" t="s">
        <v>24</v>
      </c>
      <c r="D13" s="89" t="s">
        <v>13</v>
      </c>
      <c r="E13" s="94"/>
      <c r="F13" s="95"/>
      <c r="G13" s="96">
        <f>Odessa!G13+MAX(145,G$2*вспомогат!$J$19)</f>
        <v>280.5090909090909</v>
      </c>
      <c r="H13" s="96">
        <f>Odessa!H13+MAX(145,H$2*вспомогат!$J$19)</f>
        <v>373.0181818181818</v>
      </c>
      <c r="I13" s="96">
        <f>Odessa!I13+MAX(145,I$2*вспомогат!$J$19)</f>
        <v>465.5272727272727</v>
      </c>
      <c r="J13" s="96">
        <f>Odessa!J13+MAX(145,J$2*вспомогат!$J$19)</f>
        <v>558.0363636363636</v>
      </c>
      <c r="K13" s="96">
        <f>Odessa!K13+MAX(145,K$2*вспомогат!$J$19)</f>
        <v>600.5454545454545</v>
      </c>
      <c r="L13" s="96">
        <f>Odessa!L13+MAX(145,L$2*вспомогат!$J$19)</f>
        <v>698.0545454545454</v>
      </c>
      <c r="M13" s="96">
        <f>Odessa!M13+MAX(145,M$2*вспомогат!$J$19)</f>
        <v>815.56363636363631</v>
      </c>
      <c r="N13" s="96">
        <f>Odessa!N13+MAX(145,N$2*вспомогат!$J$19)</f>
        <v>933.07272727272721</v>
      </c>
      <c r="O13" s="96">
        <f>Odessa!O13+MAX(145,O$2*вспомогат!$J$19)</f>
        <v>1050.5818181818181</v>
      </c>
      <c r="P13" s="96">
        <f>Odessa!P13+MAX(145,P$2*вспомогат!$J$19)</f>
        <v>1168.090909090909</v>
      </c>
      <c r="Q13" s="96">
        <f>Odessa!Q13+MAX(145,Q$2*вспомогат!$J$19)</f>
        <v>1235.5999999999999</v>
      </c>
      <c r="R13" s="96">
        <f>Odessa!R13+MAX(145,R$2*вспомогат!$J$19)</f>
        <v>1353.1090909090908</v>
      </c>
      <c r="S13" s="96">
        <f>Odessa!S13+MAX(145,S$2*вспомогат!$J$19)</f>
        <v>1470.6181818181817</v>
      </c>
      <c r="T13" s="96">
        <f>Odessa!T13+MAX(145,T$2*вспомогат!$J$19)</f>
        <v>1588.1272727272726</v>
      </c>
      <c r="U13" s="96">
        <f>Odessa!U13+MAX(145,U$2*вспомогат!$J$19)</f>
        <v>1705.6363636363635</v>
      </c>
      <c r="V13" s="96">
        <f>Odessa!V13+MAX(145,V$2*вспомогат!$J$19)</f>
        <v>1823.1454545454544</v>
      </c>
      <c r="W13" s="96">
        <f>Odessa!W13+MAX(145,W$2*вспомогат!$J$19)</f>
        <v>1940.6545454545453</v>
      </c>
      <c r="X13" s="96">
        <f>Odessa!X13+MAX(145,X$2*вспомогат!$J$19)</f>
        <v>2058.1636363636362</v>
      </c>
      <c r="Y13" s="96">
        <f>Odessa!Y13+MAX(145,Y$2*вспомогат!$J$19)</f>
        <v>2175.6727272727271</v>
      </c>
      <c r="Z13" s="96">
        <f>Odessa!Z13+MAX(145,Z$2*вспомогат!$J$19)</f>
        <v>2293.181818181818</v>
      </c>
    </row>
    <row r="14" spans="2:26">
      <c r="B14" s="88" t="s">
        <v>27</v>
      </c>
      <c r="C14" s="88" t="s">
        <v>24</v>
      </c>
      <c r="D14" s="89" t="s">
        <v>13</v>
      </c>
      <c r="E14" s="94"/>
      <c r="F14" s="95"/>
      <c r="G14" s="96">
        <f>Odessa!G14+MAX(145,G$2*вспомогат!$J$19)</f>
        <v>267.5090909090909</v>
      </c>
      <c r="H14" s="96">
        <f>Odessa!H14+MAX(145,H$2*вспомогат!$J$19)</f>
        <v>347.0181818181818</v>
      </c>
      <c r="I14" s="96">
        <f>Odessa!I14+MAX(145,I$2*вспомогат!$J$19)</f>
        <v>426.5272727272727</v>
      </c>
      <c r="J14" s="96">
        <f>Odessa!J14+MAX(145,J$2*вспомогат!$J$19)</f>
        <v>506.0363636363636</v>
      </c>
      <c r="K14" s="96">
        <f>Odessa!K14+MAX(145,K$2*вспомогат!$J$19)</f>
        <v>535.5454545454545</v>
      </c>
      <c r="L14" s="96">
        <f>Odessa!L14+MAX(145,L$2*вспомогат!$J$19)</f>
        <v>620.0545454545454</v>
      </c>
      <c r="M14" s="96">
        <f>Odessa!M14+MAX(145,M$2*вспомогат!$J$19)</f>
        <v>724.56363636363631</v>
      </c>
      <c r="N14" s="96">
        <f>Odessa!N14+MAX(145,N$2*вспомогат!$J$19)</f>
        <v>829.07272727272721</v>
      </c>
      <c r="O14" s="96">
        <f>Odessa!O14+MAX(145,O$2*вспомогат!$J$19)</f>
        <v>933.58181818181811</v>
      </c>
      <c r="P14" s="96">
        <f>Odessa!P14+MAX(145,P$2*вспомогат!$J$19)</f>
        <v>1038.090909090909</v>
      </c>
      <c r="Q14" s="96">
        <f>Odessa!Q14+MAX(145,Q$2*вспомогат!$J$19)</f>
        <v>1092.5999999999999</v>
      </c>
      <c r="R14" s="96">
        <f>Odessa!R14+MAX(145,R$2*вспомогат!$J$19)</f>
        <v>1197.1090909090908</v>
      </c>
      <c r="S14" s="96">
        <f>Odessa!S14+MAX(145,S$2*вспомогат!$J$19)</f>
        <v>1301.6181818181817</v>
      </c>
      <c r="T14" s="96">
        <f>Odessa!T14+MAX(145,T$2*вспомогат!$J$19)</f>
        <v>1406.1272727272726</v>
      </c>
      <c r="U14" s="96">
        <f>Odessa!U14+MAX(145,U$2*вспомогат!$J$19)</f>
        <v>1510.6363636363635</v>
      </c>
      <c r="V14" s="96">
        <f>Odessa!V14+MAX(145,V$2*вспомогат!$J$19)</f>
        <v>1615.1454545454544</v>
      </c>
      <c r="W14" s="96">
        <f>Odessa!W14+MAX(145,W$2*вспомогат!$J$19)</f>
        <v>1719.6545454545453</v>
      </c>
      <c r="X14" s="96">
        <f>Odessa!X14+MAX(145,X$2*вспомогат!$J$19)</f>
        <v>1824.1636363636362</v>
      </c>
      <c r="Y14" s="96">
        <f>Odessa!Y14+MAX(145,Y$2*вспомогат!$J$19)</f>
        <v>1928.6727272727271</v>
      </c>
      <c r="Z14" s="96">
        <f>Odessa!Z14+MAX(145,Z$2*вспомогат!$J$19)</f>
        <v>2033.181818181818</v>
      </c>
    </row>
    <row r="15" spans="2:26">
      <c r="B15" s="88" t="s">
        <v>28</v>
      </c>
      <c r="C15" s="88" t="s">
        <v>24</v>
      </c>
      <c r="D15" s="89" t="s">
        <v>13</v>
      </c>
      <c r="E15" s="94"/>
      <c r="F15" s="95"/>
      <c r="G15" s="96">
        <f>Odessa!G15+MAX(145,G$2*вспомогат!$J$19)</f>
        <v>272.5090909090909</v>
      </c>
      <c r="H15" s="96">
        <f>Odessa!H15+MAX(145,H$2*вспомогат!$J$19)</f>
        <v>357.0181818181818</v>
      </c>
      <c r="I15" s="96">
        <f>Odessa!I15+MAX(145,I$2*вспомогат!$J$19)</f>
        <v>441.5272727272727</v>
      </c>
      <c r="J15" s="96">
        <f>Odessa!J15+MAX(145,J$2*вспомогат!$J$19)</f>
        <v>526.0363636363636</v>
      </c>
      <c r="K15" s="96">
        <f>Odessa!K15+MAX(145,K$2*вспомогат!$J$19)</f>
        <v>560.5454545454545</v>
      </c>
      <c r="L15" s="96">
        <f>Odessa!L15+MAX(145,L$2*вспомогат!$J$19)</f>
        <v>650.0545454545454</v>
      </c>
      <c r="M15" s="96">
        <f>Odessa!M15+MAX(145,M$2*вспомогат!$J$19)</f>
        <v>759.56363636363631</v>
      </c>
      <c r="N15" s="96">
        <f>Odessa!N15+MAX(145,N$2*вспомогат!$J$19)</f>
        <v>869.07272727272721</v>
      </c>
      <c r="O15" s="96">
        <f>Odessa!O15+MAX(145,O$2*вспомогат!$J$19)</f>
        <v>978.58181818181811</v>
      </c>
      <c r="P15" s="96">
        <f>Odessa!P15+MAX(145,P$2*вспомогат!$J$19)</f>
        <v>1088.090909090909</v>
      </c>
      <c r="Q15" s="96">
        <f>Odessa!Q15+MAX(145,Q$2*вспомогат!$J$19)</f>
        <v>1147.5999999999999</v>
      </c>
      <c r="R15" s="96">
        <f>Odessa!R15+MAX(145,R$2*вспомогат!$J$19)</f>
        <v>1257.1090909090908</v>
      </c>
      <c r="S15" s="96">
        <f>Odessa!S15+MAX(145,S$2*вспомогат!$J$19)</f>
        <v>1366.6181818181817</v>
      </c>
      <c r="T15" s="96">
        <f>Odessa!T15+MAX(145,T$2*вспомогат!$J$19)</f>
        <v>1476.1272727272726</v>
      </c>
      <c r="U15" s="96">
        <f>Odessa!U15+MAX(145,U$2*вспомогат!$J$19)</f>
        <v>1585.6363636363635</v>
      </c>
      <c r="V15" s="96">
        <f>Odessa!V15+MAX(145,V$2*вспомогат!$J$19)</f>
        <v>1695.1454545454544</v>
      </c>
      <c r="W15" s="96">
        <f>Odessa!W15+MAX(145,W$2*вспомогат!$J$19)</f>
        <v>1804.6545454545453</v>
      </c>
      <c r="X15" s="96">
        <f>Odessa!X15+MAX(145,X$2*вспомогат!$J$19)</f>
        <v>1914.1636363636362</v>
      </c>
      <c r="Y15" s="96">
        <f>Odessa!Y15+MAX(145,Y$2*вспомогат!$J$19)</f>
        <v>2023.6727272727271</v>
      </c>
      <c r="Z15" s="96">
        <f>Odessa!Z15+MAX(145,Z$2*вспомогат!$J$19)</f>
        <v>2133.181818181818</v>
      </c>
    </row>
    <row r="16" spans="2:26">
      <c r="B16" s="85" t="s">
        <v>114</v>
      </c>
      <c r="C16" s="85" t="s">
        <v>24</v>
      </c>
      <c r="D16" s="89" t="s">
        <v>13</v>
      </c>
      <c r="E16" s="94"/>
      <c r="F16" s="95"/>
      <c r="G16" s="96">
        <f>Odessa!G16+MAX(145,G$2*вспомогат!$J$19)</f>
        <v>280.5090909090909</v>
      </c>
      <c r="H16" s="96">
        <f>Odessa!H16+MAX(145,H$2*вспомогат!$J$19)</f>
        <v>373.0181818181818</v>
      </c>
      <c r="I16" s="96">
        <f>Odessa!I16+MAX(145,I$2*вспомогат!$J$19)</f>
        <v>465.5272727272727</v>
      </c>
      <c r="J16" s="96">
        <f>Odessa!J16+MAX(145,J$2*вспомогат!$J$19)</f>
        <v>558.0363636363636</v>
      </c>
      <c r="K16" s="96">
        <f>Odessa!K16+MAX(145,K$2*вспомогат!$J$19)</f>
        <v>600.5454545454545</v>
      </c>
      <c r="L16" s="96">
        <f>Odessa!L16+MAX(145,L$2*вспомогат!$J$19)</f>
        <v>698.0545454545454</v>
      </c>
      <c r="M16" s="96">
        <f>Odessa!M16+MAX(145,M$2*вспомогат!$J$19)</f>
        <v>815.56363636363631</v>
      </c>
      <c r="N16" s="96">
        <f>Odessa!N16+MAX(145,N$2*вспомогат!$J$19)</f>
        <v>933.07272727272721</v>
      </c>
      <c r="O16" s="96">
        <f>Odessa!O16+MAX(145,O$2*вспомогат!$J$19)</f>
        <v>1050.5818181818181</v>
      </c>
      <c r="P16" s="96">
        <f>Odessa!P16+MAX(145,P$2*вспомогат!$J$19)</f>
        <v>1168.090909090909</v>
      </c>
      <c r="Q16" s="96">
        <f>Odessa!Q16+MAX(145,Q$2*вспомогат!$J$19)</f>
        <v>1235.5999999999999</v>
      </c>
      <c r="R16" s="96">
        <f>Odessa!R16+MAX(145,R$2*вспомогат!$J$19)</f>
        <v>1353.1090909090908</v>
      </c>
      <c r="S16" s="96">
        <f>Odessa!S16+MAX(145,S$2*вспомогат!$J$19)</f>
        <v>1470.6181818181817</v>
      </c>
      <c r="T16" s="96">
        <f>Odessa!T16+MAX(145,T$2*вспомогат!$J$19)</f>
        <v>1588.1272727272726</v>
      </c>
      <c r="U16" s="96">
        <f>Odessa!U16+MAX(145,U$2*вспомогат!$J$19)</f>
        <v>1705.6363636363635</v>
      </c>
      <c r="V16" s="96">
        <f>Odessa!V16+MAX(145,V$2*вспомогат!$J$19)</f>
        <v>1823.1454545454544</v>
      </c>
      <c r="W16" s="96">
        <f>Odessa!W16+MAX(145,W$2*вспомогат!$J$19)</f>
        <v>1940.6545454545453</v>
      </c>
      <c r="X16" s="96">
        <f>Odessa!X16+MAX(145,X$2*вспомогат!$J$19)</f>
        <v>2058.1636363636362</v>
      </c>
      <c r="Y16" s="96">
        <f>Odessa!Y16+MAX(145,Y$2*вспомогат!$J$19)</f>
        <v>2175.6727272727271</v>
      </c>
      <c r="Z16" s="96">
        <f>Odessa!Z16+MAX(145,Z$2*вспомогат!$J$19)</f>
        <v>2293.181818181818</v>
      </c>
    </row>
    <row r="17" spans="2:26">
      <c r="B17" s="88" t="s">
        <v>116</v>
      </c>
      <c r="C17" s="88" t="s">
        <v>24</v>
      </c>
      <c r="D17" s="89" t="s">
        <v>13</v>
      </c>
      <c r="E17" s="94"/>
      <c r="F17" s="95"/>
      <c r="G17" s="96">
        <f>Odessa!G17+MAX(145,G$2*вспомогат!$J$19)</f>
        <v>280.5090909090909</v>
      </c>
      <c r="H17" s="96">
        <f>Odessa!H17+MAX(145,H$2*вспомогат!$J$19)</f>
        <v>373.0181818181818</v>
      </c>
      <c r="I17" s="96">
        <f>Odessa!I17+MAX(145,I$2*вспомогат!$J$19)</f>
        <v>465.5272727272727</v>
      </c>
      <c r="J17" s="96">
        <f>Odessa!J17+MAX(145,J$2*вспомогат!$J$19)</f>
        <v>558.0363636363636</v>
      </c>
      <c r="K17" s="96">
        <f>Odessa!K17+MAX(145,K$2*вспомогат!$J$19)</f>
        <v>600.5454545454545</v>
      </c>
      <c r="L17" s="96">
        <f>Odessa!L17+MAX(145,L$2*вспомогат!$J$19)</f>
        <v>698.0545454545454</v>
      </c>
      <c r="M17" s="96">
        <f>Odessa!M17+MAX(145,M$2*вспомогат!$J$19)</f>
        <v>815.56363636363631</v>
      </c>
      <c r="N17" s="96">
        <f>Odessa!N17+MAX(145,N$2*вспомогат!$J$19)</f>
        <v>933.07272727272721</v>
      </c>
      <c r="O17" s="96">
        <f>Odessa!O17+MAX(145,O$2*вспомогат!$J$19)</f>
        <v>1050.5818181818181</v>
      </c>
      <c r="P17" s="96">
        <f>Odessa!P17+MAX(145,P$2*вспомогат!$J$19)</f>
        <v>1168.090909090909</v>
      </c>
      <c r="Q17" s="96">
        <f>Odessa!Q17+MAX(145,Q$2*вспомогат!$J$19)</f>
        <v>1235.5999999999999</v>
      </c>
      <c r="R17" s="96">
        <f>Odessa!R17+MAX(145,R$2*вспомогат!$J$19)</f>
        <v>1353.1090909090908</v>
      </c>
      <c r="S17" s="96">
        <f>Odessa!S17+MAX(145,S$2*вспомогат!$J$19)</f>
        <v>1470.6181818181817</v>
      </c>
      <c r="T17" s="96">
        <f>Odessa!T17+MAX(145,T$2*вспомогат!$J$19)</f>
        <v>1588.1272727272726</v>
      </c>
      <c r="U17" s="96">
        <f>Odessa!U17+MAX(145,U$2*вспомогат!$J$19)</f>
        <v>1705.6363636363635</v>
      </c>
      <c r="V17" s="96">
        <f>Odessa!V17+MAX(145,V$2*вспомогат!$J$19)</f>
        <v>1823.1454545454544</v>
      </c>
      <c r="W17" s="96">
        <f>Odessa!W17+MAX(145,W$2*вспомогат!$J$19)</f>
        <v>1940.6545454545453</v>
      </c>
      <c r="X17" s="96">
        <f>Odessa!X17+MAX(145,X$2*вспомогат!$J$19)</f>
        <v>2058.1636363636362</v>
      </c>
      <c r="Y17" s="96">
        <f>Odessa!Y17+MAX(145,Y$2*вспомогат!$J$19)</f>
        <v>2175.6727272727271</v>
      </c>
      <c r="Z17" s="96">
        <f>Odessa!Z17+MAX(145,Z$2*вспомогат!$J$19)</f>
        <v>2293.181818181818</v>
      </c>
    </row>
    <row r="18" spans="2:26">
      <c r="B18" s="85" t="s">
        <v>113</v>
      </c>
      <c r="C18" s="85" t="s">
        <v>24</v>
      </c>
      <c r="D18" s="89" t="s">
        <v>191</v>
      </c>
      <c r="E18" s="94"/>
      <c r="F18" s="95"/>
      <c r="G18" s="96">
        <f>Odessa!G18+MAX(145,G$2*вспомогат!$J$19)</f>
        <v>259.32727272727271</v>
      </c>
      <c r="H18" s="96">
        <f>Odessa!H18+MAX(145,H$2*вспомогат!$J$19)</f>
        <v>330.65454545454543</v>
      </c>
      <c r="I18" s="96">
        <f>Odessa!I18+MAX(145,I$2*вспомогат!$J$19)</f>
        <v>401.9818181818182</v>
      </c>
      <c r="J18" s="96">
        <f>Odessa!J18+MAX(145,J$2*вспомогат!$J$19)</f>
        <v>473.30909090909091</v>
      </c>
      <c r="K18" s="96">
        <f>Odessa!K18+MAX(145,K$2*вспомогат!$J$19)</f>
        <v>494.63636363636363</v>
      </c>
      <c r="L18" s="96">
        <f>Odessa!L18+MAX(145,L$2*вспомогат!$J$19)</f>
        <v>570.9636363636364</v>
      </c>
      <c r="M18" s="96">
        <f>Odessa!M18+MAX(145,M$2*вспомогат!$J$19)</f>
        <v>667.29090909090905</v>
      </c>
      <c r="N18" s="96">
        <f>Odessa!N18+MAX(145,N$2*вспомогат!$J$19)</f>
        <v>763.61818181818182</v>
      </c>
      <c r="O18" s="96">
        <f>Odessa!O18+MAX(145,O$2*вспомогат!$J$19)</f>
        <v>859.9454545454546</v>
      </c>
      <c r="P18" s="96">
        <f>Odessa!P18+MAX(145,P$2*вспомогат!$J$19)</f>
        <v>956.27272727272725</v>
      </c>
      <c r="Q18" s="96">
        <f>Odessa!Q18+MAX(145,Q$2*вспомогат!$J$19)</f>
        <v>1002.6</v>
      </c>
      <c r="R18" s="96">
        <f>Odessa!R18+MAX(145,R$2*вспомогат!$J$19)</f>
        <v>1098.9272727272728</v>
      </c>
      <c r="S18" s="96">
        <f>Odessa!S18+MAX(145,S$2*вспомогат!$J$19)</f>
        <v>1195.2545454545455</v>
      </c>
      <c r="T18" s="96">
        <f>Odessa!T18+MAX(145,T$2*вспомогат!$J$19)</f>
        <v>1291.5818181818181</v>
      </c>
      <c r="U18" s="96">
        <f>Odessa!U18+MAX(145,U$2*вспомогат!$J$19)</f>
        <v>1387.909090909091</v>
      </c>
      <c r="V18" s="96">
        <f>Odessa!V18+MAX(145,V$2*вспомогат!$J$19)</f>
        <v>1484.2363636363636</v>
      </c>
      <c r="W18" s="96">
        <f>Odessa!W18+MAX(145,W$2*вспомогат!$J$19)</f>
        <v>1580.5636363636363</v>
      </c>
      <c r="X18" s="96">
        <f>Odessa!X18+MAX(145,X$2*вспомогат!$J$19)</f>
        <v>1676.8909090909092</v>
      </c>
      <c r="Y18" s="96">
        <f>Odessa!Y18+MAX(145,Y$2*вспомогат!$J$19)</f>
        <v>1773.2181818181818</v>
      </c>
      <c r="Z18" s="96">
        <f>Odessa!Z18+MAX(145,Z$2*вспомогат!$J$19)</f>
        <v>1869.5454545454545</v>
      </c>
    </row>
    <row r="19" spans="2:26">
      <c r="B19" s="88" t="s">
        <v>160</v>
      </c>
      <c r="C19" s="88" t="s">
        <v>24</v>
      </c>
      <c r="D19" s="89" t="s">
        <v>13</v>
      </c>
      <c r="E19" s="94"/>
      <c r="F19" s="95"/>
      <c r="G19" s="96">
        <f>Odessa!G19+MAX(145,G$2*вспомогат!$J$19)</f>
        <v>264.5090909090909</v>
      </c>
      <c r="H19" s="96">
        <f>Odessa!H19+MAX(145,H$2*вспомогат!$J$19)</f>
        <v>341.0181818181818</v>
      </c>
      <c r="I19" s="96">
        <f>Odessa!I19+MAX(145,I$2*вспомогат!$J$19)</f>
        <v>417.5272727272727</v>
      </c>
      <c r="J19" s="96">
        <f>Odessa!J19+MAX(145,J$2*вспомогат!$J$19)</f>
        <v>494.0363636363636</v>
      </c>
      <c r="K19" s="96">
        <f>Odessa!K19+MAX(145,K$2*вспомогат!$J$19)</f>
        <v>520.5454545454545</v>
      </c>
      <c r="L19" s="96">
        <f>Odessa!L19+MAX(145,L$2*вспомогат!$J$19)</f>
        <v>602.0545454545454</v>
      </c>
      <c r="M19" s="96">
        <f>Odessa!M19+MAX(145,M$2*вспомогат!$J$19)</f>
        <v>703.56363636363631</v>
      </c>
      <c r="N19" s="96">
        <f>Odessa!N19+MAX(145,N$2*вспомогат!$J$19)</f>
        <v>805.07272727272721</v>
      </c>
      <c r="O19" s="96">
        <f>Odessa!O19+MAX(145,O$2*вспомогат!$J$19)</f>
        <v>906.58181818181811</v>
      </c>
      <c r="P19" s="96">
        <f>Odessa!P19+MAX(145,P$2*вспомогат!$J$19)</f>
        <v>1008.090909090909</v>
      </c>
      <c r="Q19" s="96">
        <f>Odessa!Q19+MAX(145,Q$2*вспомогат!$J$19)</f>
        <v>1059.5999999999999</v>
      </c>
      <c r="R19" s="96">
        <f>Odessa!R19+MAX(145,R$2*вспомогат!$J$19)</f>
        <v>1161.1090909090908</v>
      </c>
      <c r="S19" s="96">
        <f>Odessa!S19+MAX(145,S$2*вспомогат!$J$19)</f>
        <v>1262.6181818181817</v>
      </c>
      <c r="T19" s="96">
        <f>Odessa!T19+MAX(145,T$2*вспомогат!$J$19)</f>
        <v>1364.1272727272726</v>
      </c>
      <c r="U19" s="96">
        <f>Odessa!U19+MAX(145,U$2*вспомогат!$J$19)</f>
        <v>1465.6363636363635</v>
      </c>
      <c r="V19" s="96">
        <f>Odessa!V19+MAX(145,V$2*вспомогат!$J$19)</f>
        <v>1567.1454545454544</v>
      </c>
      <c r="W19" s="96">
        <f>Odessa!W19+MAX(145,W$2*вспомогат!$J$19)</f>
        <v>1668.6545454545453</v>
      </c>
      <c r="X19" s="96">
        <f>Odessa!X19+MAX(145,X$2*вспомогат!$J$19)</f>
        <v>1770.1636363636362</v>
      </c>
      <c r="Y19" s="96">
        <f>Odessa!Y19+MAX(145,Y$2*вспомогат!$J$19)</f>
        <v>1871.6727272727271</v>
      </c>
      <c r="Z19" s="96">
        <f>Odessa!Z19+MAX(145,Z$2*вспомогат!$J$19)</f>
        <v>1973.181818181818</v>
      </c>
    </row>
    <row r="20" spans="2:26">
      <c r="B20" s="88" t="s">
        <v>29</v>
      </c>
      <c r="C20" s="88" t="s">
        <v>24</v>
      </c>
      <c r="D20" s="89" t="s">
        <v>13</v>
      </c>
      <c r="E20" s="94"/>
      <c r="F20" s="95"/>
      <c r="G20" s="96">
        <f>Odessa!G20+MAX(145,G$2*вспомогат!$J$19)</f>
        <v>277.5090909090909</v>
      </c>
      <c r="H20" s="96">
        <f>Odessa!H20+MAX(145,H$2*вспомогат!$J$19)</f>
        <v>367.0181818181818</v>
      </c>
      <c r="I20" s="96">
        <f>Odessa!I20+MAX(145,I$2*вспомогат!$J$19)</f>
        <v>456.5272727272727</v>
      </c>
      <c r="J20" s="96">
        <f>Odessa!J20+MAX(145,J$2*вспомогат!$J$19)</f>
        <v>546.0363636363636</v>
      </c>
      <c r="K20" s="96">
        <f>Odessa!K20+MAX(145,K$2*вспомогат!$J$19)</f>
        <v>585.5454545454545</v>
      </c>
      <c r="L20" s="96">
        <f>Odessa!L20+MAX(145,L$2*вспомогат!$J$19)</f>
        <v>680.0545454545454</v>
      </c>
      <c r="M20" s="96">
        <f>Odessa!M20+MAX(145,M$2*вспомогат!$J$19)</f>
        <v>794.56363636363631</v>
      </c>
      <c r="N20" s="96">
        <f>Odessa!N20+MAX(145,N$2*вспомогат!$J$19)</f>
        <v>909.07272727272721</v>
      </c>
      <c r="O20" s="96">
        <f>Odessa!O20+MAX(145,O$2*вспомогат!$J$19)</f>
        <v>1023.5818181818181</v>
      </c>
      <c r="P20" s="96">
        <f>Odessa!P20+MAX(145,P$2*вспомогат!$J$19)</f>
        <v>1138.090909090909</v>
      </c>
      <c r="Q20" s="96">
        <f>Odessa!Q20+MAX(145,Q$2*вспомогат!$J$19)</f>
        <v>1202.5999999999999</v>
      </c>
      <c r="R20" s="96">
        <f>Odessa!R20+MAX(145,R$2*вспомогат!$J$19)</f>
        <v>1317.1090909090908</v>
      </c>
      <c r="S20" s="96">
        <f>Odessa!S20+MAX(145,S$2*вспомогат!$J$19)</f>
        <v>1431.6181818181817</v>
      </c>
      <c r="T20" s="96">
        <f>Odessa!T20+MAX(145,T$2*вспомогат!$J$19)</f>
        <v>1546.1272727272726</v>
      </c>
      <c r="U20" s="96">
        <f>Odessa!U20+MAX(145,U$2*вспомогат!$J$19)</f>
        <v>1660.6363636363635</v>
      </c>
      <c r="V20" s="96">
        <f>Odessa!V20+MAX(145,V$2*вспомогат!$J$19)</f>
        <v>1775.1454545454544</v>
      </c>
      <c r="W20" s="96">
        <f>Odessa!W20+MAX(145,W$2*вспомогат!$J$19)</f>
        <v>1889.6545454545453</v>
      </c>
      <c r="X20" s="96">
        <f>Odessa!X20+MAX(145,X$2*вспомогат!$J$19)</f>
        <v>2004.1636363636362</v>
      </c>
      <c r="Y20" s="96">
        <f>Odessa!Y20+MAX(145,Y$2*вспомогат!$J$19)</f>
        <v>2118.6727272727271</v>
      </c>
      <c r="Z20" s="96">
        <f>Odessa!Z20+MAX(145,Z$2*вспомогат!$J$19)</f>
        <v>2233.181818181818</v>
      </c>
    </row>
    <row r="21" spans="2:26">
      <c r="B21" s="88" t="s">
        <v>30</v>
      </c>
      <c r="C21" s="88" t="s">
        <v>24</v>
      </c>
      <c r="D21" s="89" t="s">
        <v>13</v>
      </c>
      <c r="E21" s="94"/>
      <c r="F21" s="95"/>
      <c r="G21" s="96">
        <f>Odessa!G21+MAX(145,G$2*вспомогат!$J$19)</f>
        <v>280.5090909090909</v>
      </c>
      <c r="H21" s="96">
        <f>Odessa!H21+MAX(145,H$2*вспомогат!$J$19)</f>
        <v>373.0181818181818</v>
      </c>
      <c r="I21" s="96">
        <f>Odessa!I21+MAX(145,I$2*вспомогат!$J$19)</f>
        <v>465.5272727272727</v>
      </c>
      <c r="J21" s="96">
        <f>Odessa!J21+MAX(145,J$2*вспомогат!$J$19)</f>
        <v>558.0363636363636</v>
      </c>
      <c r="K21" s="96">
        <f>Odessa!K21+MAX(145,K$2*вспомогат!$J$19)</f>
        <v>600.5454545454545</v>
      </c>
      <c r="L21" s="96">
        <f>Odessa!L21+MAX(145,L$2*вспомогат!$J$19)</f>
        <v>698.0545454545454</v>
      </c>
      <c r="M21" s="96">
        <f>Odessa!M21+MAX(145,M$2*вспомогат!$J$19)</f>
        <v>815.56363636363631</v>
      </c>
      <c r="N21" s="96">
        <f>Odessa!N21+MAX(145,N$2*вспомогат!$J$19)</f>
        <v>933.07272727272721</v>
      </c>
      <c r="O21" s="96">
        <f>Odessa!O21+MAX(145,O$2*вспомогат!$J$19)</f>
        <v>1050.5818181818181</v>
      </c>
      <c r="P21" s="96">
        <f>Odessa!P21+MAX(145,P$2*вспомогат!$J$19)</f>
        <v>1168.090909090909</v>
      </c>
      <c r="Q21" s="96">
        <f>Odessa!Q21+MAX(145,Q$2*вспомогат!$J$19)</f>
        <v>1235.5999999999999</v>
      </c>
      <c r="R21" s="96">
        <f>Odessa!R21+MAX(145,R$2*вспомогат!$J$19)</f>
        <v>1353.1090909090908</v>
      </c>
      <c r="S21" s="96">
        <f>Odessa!S21+MAX(145,S$2*вспомогат!$J$19)</f>
        <v>1470.6181818181817</v>
      </c>
      <c r="T21" s="96">
        <f>Odessa!T21+MAX(145,T$2*вспомогат!$J$19)</f>
        <v>1588.1272727272726</v>
      </c>
      <c r="U21" s="96">
        <f>Odessa!U21+MAX(145,U$2*вспомогат!$J$19)</f>
        <v>1705.6363636363635</v>
      </c>
      <c r="V21" s="96">
        <f>Odessa!V21+MAX(145,V$2*вспомогат!$J$19)</f>
        <v>1823.1454545454544</v>
      </c>
      <c r="W21" s="96">
        <f>Odessa!W21+MAX(145,W$2*вспомогат!$J$19)</f>
        <v>1940.6545454545453</v>
      </c>
      <c r="X21" s="96">
        <f>Odessa!X21+MAX(145,X$2*вспомогат!$J$19)</f>
        <v>2058.1636363636362</v>
      </c>
      <c r="Y21" s="96">
        <f>Odessa!Y21+MAX(145,Y$2*вспомогат!$J$19)</f>
        <v>2175.6727272727271</v>
      </c>
      <c r="Z21" s="96">
        <f>Odessa!Z21+MAX(145,Z$2*вспомогат!$J$19)</f>
        <v>2293.181818181818</v>
      </c>
    </row>
    <row r="22" spans="2:26">
      <c r="B22" s="88" t="s">
        <v>31</v>
      </c>
      <c r="C22" s="88" t="s">
        <v>24</v>
      </c>
      <c r="D22" s="89" t="s">
        <v>13</v>
      </c>
      <c r="E22" s="94"/>
      <c r="F22" s="95"/>
      <c r="G22" s="96">
        <f>Odessa!G22+MAX(145,G$2*вспомогат!$J$19)</f>
        <v>280.5090909090909</v>
      </c>
      <c r="H22" s="96">
        <f>Odessa!H22+MAX(145,H$2*вспомогат!$J$19)</f>
        <v>373.0181818181818</v>
      </c>
      <c r="I22" s="96">
        <f>Odessa!I22+MAX(145,I$2*вспомогат!$J$19)</f>
        <v>465.5272727272727</v>
      </c>
      <c r="J22" s="96">
        <f>Odessa!J22+MAX(145,J$2*вспомогат!$J$19)</f>
        <v>558.0363636363636</v>
      </c>
      <c r="K22" s="96">
        <f>Odessa!K22+MAX(145,K$2*вспомогат!$J$19)</f>
        <v>600.5454545454545</v>
      </c>
      <c r="L22" s="96">
        <f>Odessa!L22+MAX(145,L$2*вспомогат!$J$19)</f>
        <v>698.0545454545454</v>
      </c>
      <c r="M22" s="96">
        <f>Odessa!M22+MAX(145,M$2*вспомогат!$J$19)</f>
        <v>815.56363636363631</v>
      </c>
      <c r="N22" s="96">
        <f>Odessa!N22+MAX(145,N$2*вспомогат!$J$19)</f>
        <v>933.07272727272721</v>
      </c>
      <c r="O22" s="96">
        <f>Odessa!O22+MAX(145,O$2*вспомогат!$J$19)</f>
        <v>1050.5818181818181</v>
      </c>
      <c r="P22" s="96">
        <f>Odessa!P22+MAX(145,P$2*вспомогат!$J$19)</f>
        <v>1168.090909090909</v>
      </c>
      <c r="Q22" s="96">
        <f>Odessa!Q22+MAX(145,Q$2*вспомогат!$J$19)</f>
        <v>1235.5999999999999</v>
      </c>
      <c r="R22" s="96">
        <f>Odessa!R22+MAX(145,R$2*вспомогат!$J$19)</f>
        <v>1353.1090909090908</v>
      </c>
      <c r="S22" s="96">
        <f>Odessa!S22+MAX(145,S$2*вспомогат!$J$19)</f>
        <v>1470.6181818181817</v>
      </c>
      <c r="T22" s="96">
        <f>Odessa!T22+MAX(145,T$2*вспомогат!$J$19)</f>
        <v>1588.1272727272726</v>
      </c>
      <c r="U22" s="96">
        <f>Odessa!U22+MAX(145,U$2*вспомогат!$J$19)</f>
        <v>1705.6363636363635</v>
      </c>
      <c r="V22" s="96">
        <f>Odessa!V22+MAX(145,V$2*вспомогат!$J$19)</f>
        <v>1823.1454545454544</v>
      </c>
      <c r="W22" s="96">
        <f>Odessa!W22+MAX(145,W$2*вспомогат!$J$19)</f>
        <v>1940.6545454545453</v>
      </c>
      <c r="X22" s="96">
        <f>Odessa!X22+MAX(145,X$2*вспомогат!$J$19)</f>
        <v>2058.1636363636362</v>
      </c>
      <c r="Y22" s="96">
        <f>Odessa!Y22+MAX(145,Y$2*вспомогат!$J$19)</f>
        <v>2175.6727272727271</v>
      </c>
      <c r="Z22" s="96">
        <f>Odessa!Z22+MAX(145,Z$2*вспомогат!$J$19)</f>
        <v>2293.181818181818</v>
      </c>
    </row>
    <row r="23" spans="2:26">
      <c r="B23" s="88" t="s">
        <v>32</v>
      </c>
      <c r="C23" s="88" t="s">
        <v>24</v>
      </c>
      <c r="D23" s="89" t="s">
        <v>13</v>
      </c>
      <c r="E23" s="94"/>
      <c r="F23" s="95"/>
      <c r="G23" s="96">
        <f>Odessa!G23+MAX(145,G$2*вспомогат!$J$19)</f>
        <v>280.5090909090909</v>
      </c>
      <c r="H23" s="96">
        <f>Odessa!H23+MAX(145,H$2*вспомогат!$J$19)</f>
        <v>373.0181818181818</v>
      </c>
      <c r="I23" s="96">
        <f>Odessa!I23+MAX(145,I$2*вспомогат!$J$19)</f>
        <v>465.5272727272727</v>
      </c>
      <c r="J23" s="96">
        <f>Odessa!J23+MAX(145,J$2*вспомогат!$J$19)</f>
        <v>558.0363636363636</v>
      </c>
      <c r="K23" s="96">
        <f>Odessa!K23+MAX(145,K$2*вспомогат!$J$19)</f>
        <v>600.5454545454545</v>
      </c>
      <c r="L23" s="96">
        <f>Odessa!L23+MAX(145,L$2*вспомогат!$J$19)</f>
        <v>698.0545454545454</v>
      </c>
      <c r="M23" s="96">
        <f>Odessa!M23+MAX(145,M$2*вспомогат!$J$19)</f>
        <v>815.56363636363631</v>
      </c>
      <c r="N23" s="96">
        <f>Odessa!N23+MAX(145,N$2*вспомогат!$J$19)</f>
        <v>933.07272727272721</v>
      </c>
      <c r="O23" s="96">
        <f>Odessa!O23+MAX(145,O$2*вспомогат!$J$19)</f>
        <v>1050.5818181818181</v>
      </c>
      <c r="P23" s="96">
        <f>Odessa!P23+MAX(145,P$2*вспомогат!$J$19)</f>
        <v>1168.090909090909</v>
      </c>
      <c r="Q23" s="96">
        <f>Odessa!Q23+MAX(145,Q$2*вспомогат!$J$19)</f>
        <v>1235.5999999999999</v>
      </c>
      <c r="R23" s="96">
        <f>Odessa!R23+MAX(145,R$2*вспомогат!$J$19)</f>
        <v>1353.1090909090908</v>
      </c>
      <c r="S23" s="96">
        <f>Odessa!S23+MAX(145,S$2*вспомогат!$J$19)</f>
        <v>1470.6181818181817</v>
      </c>
      <c r="T23" s="96">
        <f>Odessa!T23+MAX(145,T$2*вспомогат!$J$19)</f>
        <v>1588.1272727272726</v>
      </c>
      <c r="U23" s="96">
        <f>Odessa!U23+MAX(145,U$2*вспомогат!$J$19)</f>
        <v>1705.6363636363635</v>
      </c>
      <c r="V23" s="96">
        <f>Odessa!V23+MAX(145,V$2*вспомогат!$J$19)</f>
        <v>1823.1454545454544</v>
      </c>
      <c r="W23" s="96">
        <f>Odessa!W23+MAX(145,W$2*вспомогат!$J$19)</f>
        <v>1940.6545454545453</v>
      </c>
      <c r="X23" s="96">
        <f>Odessa!X23+MAX(145,X$2*вспомогат!$J$19)</f>
        <v>2058.1636363636362</v>
      </c>
      <c r="Y23" s="96">
        <f>Odessa!Y23+MAX(145,Y$2*вспомогат!$J$19)</f>
        <v>2175.6727272727271</v>
      </c>
      <c r="Z23" s="96">
        <f>Odessa!Z23+MAX(145,Z$2*вспомогат!$J$19)</f>
        <v>2293.181818181818</v>
      </c>
    </row>
    <row r="24" spans="2:26">
      <c r="B24" s="88" t="s">
        <v>34</v>
      </c>
      <c r="C24" s="88" t="s">
        <v>24</v>
      </c>
      <c r="D24" s="89" t="s">
        <v>13</v>
      </c>
      <c r="E24" s="94"/>
      <c r="F24" s="95"/>
      <c r="G24" s="96">
        <f>Odessa!G24+MAX(145,G$2*вспомогат!$J$19)</f>
        <v>272.5090909090909</v>
      </c>
      <c r="H24" s="96">
        <f>Odessa!H24+MAX(145,H$2*вспомогат!$J$19)</f>
        <v>357.0181818181818</v>
      </c>
      <c r="I24" s="96">
        <f>Odessa!I24+MAX(145,I$2*вспомогат!$J$19)</f>
        <v>441.5272727272727</v>
      </c>
      <c r="J24" s="96">
        <f>Odessa!J24+MAX(145,J$2*вспомогат!$J$19)</f>
        <v>526.0363636363636</v>
      </c>
      <c r="K24" s="96">
        <f>Odessa!K24+MAX(145,K$2*вспомогат!$J$19)</f>
        <v>560.5454545454545</v>
      </c>
      <c r="L24" s="96">
        <f>Odessa!L24+MAX(145,L$2*вспомогат!$J$19)</f>
        <v>650.0545454545454</v>
      </c>
      <c r="M24" s="96">
        <f>Odessa!M24+MAX(145,M$2*вспомогат!$J$19)</f>
        <v>759.56363636363631</v>
      </c>
      <c r="N24" s="96">
        <f>Odessa!N24+MAX(145,N$2*вспомогат!$J$19)</f>
        <v>869.07272727272721</v>
      </c>
      <c r="O24" s="96">
        <f>Odessa!O24+MAX(145,O$2*вспомогат!$J$19)</f>
        <v>978.58181818181811</v>
      </c>
      <c r="P24" s="96">
        <f>Odessa!P24+MAX(145,P$2*вспомогат!$J$19)</f>
        <v>1088.090909090909</v>
      </c>
      <c r="Q24" s="96">
        <f>Odessa!Q24+MAX(145,Q$2*вспомогат!$J$19)</f>
        <v>1147.5999999999999</v>
      </c>
      <c r="R24" s="96">
        <f>Odessa!R24+MAX(145,R$2*вспомогат!$J$19)</f>
        <v>1257.1090909090908</v>
      </c>
      <c r="S24" s="96">
        <f>Odessa!S24+MAX(145,S$2*вспомогат!$J$19)</f>
        <v>1366.6181818181817</v>
      </c>
      <c r="T24" s="96">
        <f>Odessa!T24+MAX(145,T$2*вспомогат!$J$19)</f>
        <v>1476.1272727272726</v>
      </c>
      <c r="U24" s="96">
        <f>Odessa!U24+MAX(145,U$2*вспомогат!$J$19)</f>
        <v>1585.6363636363635</v>
      </c>
      <c r="V24" s="96">
        <f>Odessa!V24+MAX(145,V$2*вспомогат!$J$19)</f>
        <v>1695.1454545454544</v>
      </c>
      <c r="W24" s="96">
        <f>Odessa!W24+MAX(145,W$2*вспомогат!$J$19)</f>
        <v>1804.6545454545453</v>
      </c>
      <c r="X24" s="96">
        <f>Odessa!X24+MAX(145,X$2*вспомогат!$J$19)</f>
        <v>1914.1636363636362</v>
      </c>
      <c r="Y24" s="96">
        <f>Odessa!Y24+MAX(145,Y$2*вспомогат!$J$19)</f>
        <v>2023.6727272727271</v>
      </c>
      <c r="Z24" s="96">
        <f>Odessa!Z24+MAX(145,Z$2*вспомогат!$J$19)</f>
        <v>2133.181818181818</v>
      </c>
    </row>
    <row r="25" spans="2:26">
      <c r="B25" s="88" t="s">
        <v>35</v>
      </c>
      <c r="C25" s="88" t="s">
        <v>24</v>
      </c>
      <c r="D25" s="89" t="s">
        <v>13</v>
      </c>
      <c r="E25" s="94"/>
      <c r="F25" s="95"/>
      <c r="G25" s="96">
        <f>Odessa!G25+MAX(145,G$2*вспомогат!$J$19)</f>
        <v>272.5090909090909</v>
      </c>
      <c r="H25" s="96">
        <f>Odessa!H25+MAX(145,H$2*вспомогат!$J$19)</f>
        <v>357.0181818181818</v>
      </c>
      <c r="I25" s="96">
        <f>Odessa!I25+MAX(145,I$2*вспомогат!$J$19)</f>
        <v>441.5272727272727</v>
      </c>
      <c r="J25" s="96">
        <f>Odessa!J25+MAX(145,J$2*вспомогат!$J$19)</f>
        <v>526.0363636363636</v>
      </c>
      <c r="K25" s="96">
        <f>Odessa!K25+MAX(145,K$2*вспомогат!$J$19)</f>
        <v>560.5454545454545</v>
      </c>
      <c r="L25" s="96">
        <f>Odessa!L25+MAX(145,L$2*вспомогат!$J$19)</f>
        <v>650.0545454545454</v>
      </c>
      <c r="M25" s="96">
        <f>Odessa!M25+MAX(145,M$2*вспомогат!$J$19)</f>
        <v>759.56363636363631</v>
      </c>
      <c r="N25" s="96">
        <f>Odessa!N25+MAX(145,N$2*вспомогат!$J$19)</f>
        <v>869.07272727272721</v>
      </c>
      <c r="O25" s="96">
        <f>Odessa!O25+MAX(145,O$2*вспомогат!$J$19)</f>
        <v>978.58181818181811</v>
      </c>
      <c r="P25" s="96">
        <f>Odessa!P25+MAX(145,P$2*вспомогат!$J$19)</f>
        <v>1088.090909090909</v>
      </c>
      <c r="Q25" s="96">
        <f>Odessa!Q25+MAX(145,Q$2*вспомогат!$J$19)</f>
        <v>1147.5999999999999</v>
      </c>
      <c r="R25" s="96">
        <f>Odessa!R25+MAX(145,R$2*вспомогат!$J$19)</f>
        <v>1257.1090909090908</v>
      </c>
      <c r="S25" s="96">
        <f>Odessa!S25+MAX(145,S$2*вспомогат!$J$19)</f>
        <v>1366.6181818181817</v>
      </c>
      <c r="T25" s="96">
        <f>Odessa!T25+MAX(145,T$2*вспомогат!$J$19)</f>
        <v>1476.1272727272726</v>
      </c>
      <c r="U25" s="96">
        <f>Odessa!U25+MAX(145,U$2*вспомогат!$J$19)</f>
        <v>1585.6363636363635</v>
      </c>
      <c r="V25" s="96">
        <f>Odessa!V25+MAX(145,V$2*вспомогат!$J$19)</f>
        <v>1695.1454545454544</v>
      </c>
      <c r="W25" s="96">
        <f>Odessa!W25+MAX(145,W$2*вспомогат!$J$19)</f>
        <v>1804.6545454545453</v>
      </c>
      <c r="X25" s="96">
        <f>Odessa!X25+MAX(145,X$2*вспомогат!$J$19)</f>
        <v>1914.1636363636362</v>
      </c>
      <c r="Y25" s="96">
        <f>Odessa!Y25+MAX(145,Y$2*вспомогат!$J$19)</f>
        <v>2023.6727272727271</v>
      </c>
      <c r="Z25" s="96">
        <f>Odessa!Z25+MAX(145,Z$2*вспомогат!$J$19)</f>
        <v>2133.181818181818</v>
      </c>
    </row>
    <row r="26" spans="2:26">
      <c r="B26" s="85" t="s">
        <v>230</v>
      </c>
      <c r="C26" s="88" t="s">
        <v>230</v>
      </c>
      <c r="D26" s="89" t="s">
        <v>282</v>
      </c>
      <c r="E26" s="94"/>
      <c r="F26" s="95"/>
      <c r="G26" s="96">
        <f>Odessa!G26+MAX(145,G$2*вспомогат!$J$19)</f>
        <v>304.60000000000002</v>
      </c>
      <c r="H26" s="96">
        <f>Odessa!H26+MAX(145,H$2*вспомогат!$J$19)</f>
        <v>421.2</v>
      </c>
      <c r="I26" s="96">
        <f>Odessa!I26+MAX(145,I$2*вспомогат!$J$19)</f>
        <v>537.79999999999995</v>
      </c>
      <c r="J26" s="96">
        <f>Odessa!J26+MAX(145,J$2*вспомогат!$J$19)</f>
        <v>654.4</v>
      </c>
      <c r="K26" s="96">
        <f>Odessa!K26+MAX(145,K$2*вспомогат!$J$19)</f>
        <v>721</v>
      </c>
      <c r="L26" s="96">
        <f>Odessa!L26+MAX(145,L$2*вспомогат!$J$19)</f>
        <v>842.59999999999991</v>
      </c>
      <c r="M26" s="96">
        <f>Odessa!M26+MAX(145,M$2*вспомогат!$J$19)</f>
        <v>984.19999999999993</v>
      </c>
      <c r="N26" s="96">
        <f>Odessa!N26+MAX(145,N$2*вспомогат!$J$19)</f>
        <v>1125.8</v>
      </c>
      <c r="O26" s="96">
        <f>Odessa!O26+MAX(145,O$2*вспомогат!$J$19)</f>
        <v>1267.3999999999999</v>
      </c>
      <c r="P26" s="96">
        <f>Odessa!P26+MAX(145,P$2*вспомогат!$J$19)</f>
        <v>1359</v>
      </c>
      <c r="Q26" s="96">
        <f>Odessa!Q26+MAX(145,Q$2*вспомогат!$J$19)</f>
        <v>1500.6</v>
      </c>
      <c r="R26" s="96">
        <f>Odessa!R26+MAX(145,R$2*вспомогат!$J$19)</f>
        <v>1642.1999999999998</v>
      </c>
      <c r="S26" s="96">
        <f>Odessa!S26+MAX(145,S$2*вспомогат!$J$19)</f>
        <v>1783.8</v>
      </c>
      <c r="T26" s="96">
        <f>Odessa!T26+MAX(145,T$2*вспомогат!$J$19)</f>
        <v>1925.3999999999999</v>
      </c>
      <c r="U26" s="96">
        <f>Odessa!U26+MAX(145,U$2*вспомогат!$J$19)</f>
        <v>2067</v>
      </c>
      <c r="V26" s="96">
        <f>Odessa!V26+MAX(145,V$2*вспомогат!$J$19)</f>
        <v>2208.6</v>
      </c>
      <c r="W26" s="96">
        <f>Odessa!W26+MAX(145,W$2*вспомогат!$J$19)</f>
        <v>2350.1999999999998</v>
      </c>
      <c r="X26" s="96">
        <f>Odessa!X26+MAX(145,X$2*вспомогат!$J$19)</f>
        <v>2491.7999999999997</v>
      </c>
      <c r="Y26" s="96">
        <f>Odessa!Y26+MAX(145,Y$2*вспомогат!$J$19)</f>
        <v>2633.4</v>
      </c>
      <c r="Z26" s="96">
        <f>Odessa!Z26+MAX(145,Z$2*вспомогат!$J$19)</f>
        <v>2775</v>
      </c>
    </row>
    <row r="27" spans="2:26">
      <c r="B27" s="85" t="s">
        <v>13</v>
      </c>
      <c r="C27" s="85" t="s">
        <v>192</v>
      </c>
      <c r="D27" s="89" t="s">
        <v>191</v>
      </c>
      <c r="E27" s="94"/>
      <c r="F27" s="95"/>
      <c r="G27" s="96">
        <f>Odessa!G27+MAX(145,G$2*вспомогат!$J$19)</f>
        <v>257.5090909090909</v>
      </c>
      <c r="H27" s="96">
        <f>Odessa!H27+MAX(145,H$2*вспомогат!$J$19)</f>
        <v>327.0181818181818</v>
      </c>
      <c r="I27" s="96">
        <f>Odessa!I27+MAX(145,I$2*вспомогат!$J$19)</f>
        <v>396.5272727272727</v>
      </c>
      <c r="J27" s="96">
        <f>Odessa!J27+MAX(145,J$2*вспомогат!$J$19)</f>
        <v>466.0363636363636</v>
      </c>
      <c r="K27" s="96">
        <f>Odessa!K27+MAX(145,K$2*вспомогат!$J$19)</f>
        <v>485.5454545454545</v>
      </c>
      <c r="L27" s="96">
        <f>Odessa!L27+MAX(145,L$2*вспомогат!$J$19)</f>
        <v>560.0545454545454</v>
      </c>
      <c r="M27" s="96">
        <f>Odessa!M27+MAX(145,M$2*вспомогат!$J$19)</f>
        <v>654.56363636363631</v>
      </c>
      <c r="N27" s="96">
        <f>Odessa!N27+MAX(145,N$2*вспомогат!$J$19)</f>
        <v>749.07272727272721</v>
      </c>
      <c r="O27" s="96">
        <f>Odessa!O27+MAX(145,O$2*вспомогат!$J$19)</f>
        <v>843.58181818181811</v>
      </c>
      <c r="P27" s="96">
        <f>Odessa!P27+MAX(145,P$2*вспомогат!$J$19)</f>
        <v>938.09090909090901</v>
      </c>
      <c r="Q27" s="96">
        <f>Odessa!Q27+MAX(145,Q$2*вспомогат!$J$19)</f>
        <v>982.59999999999991</v>
      </c>
      <c r="R27" s="96">
        <f>Odessa!R27+MAX(145,R$2*вспомогат!$J$19)</f>
        <v>1077.1090909090908</v>
      </c>
      <c r="S27" s="96">
        <f>Odessa!S27+MAX(145,S$2*вспомогат!$J$19)</f>
        <v>1171.6181818181817</v>
      </c>
      <c r="T27" s="96">
        <f>Odessa!T27+MAX(145,T$2*вспомогат!$J$19)</f>
        <v>1266.1272727272726</v>
      </c>
      <c r="U27" s="96">
        <f>Odessa!U27+MAX(145,U$2*вспомогат!$J$19)</f>
        <v>1360.6363636363635</v>
      </c>
      <c r="V27" s="96">
        <f>Odessa!V27+MAX(145,V$2*вспомогат!$J$19)</f>
        <v>1455.1454545454544</v>
      </c>
      <c r="W27" s="96">
        <f>Odessa!W27+MAX(145,W$2*вспомогат!$J$19)</f>
        <v>1549.6545454545453</v>
      </c>
      <c r="X27" s="96">
        <f>Odessa!X27+MAX(145,X$2*вспомогат!$J$19)</f>
        <v>1644.1636363636362</v>
      </c>
      <c r="Y27" s="96">
        <f>Odessa!Y27+MAX(145,Y$2*вспомогат!$J$19)</f>
        <v>1738.6727272727271</v>
      </c>
      <c r="Z27" s="96">
        <f>Odessa!Z27+MAX(145,Z$2*вспомогат!$J$19)</f>
        <v>1833.181818181818</v>
      </c>
    </row>
    <row r="28" spans="2:26">
      <c r="B28" s="88" t="s">
        <v>38</v>
      </c>
      <c r="C28" s="88" t="s">
        <v>39</v>
      </c>
      <c r="D28" s="89" t="s">
        <v>9</v>
      </c>
      <c r="E28" s="94"/>
      <c r="F28" s="95"/>
      <c r="G28" s="96">
        <f>Odessa!G28+MAX(145,G$2*вспомогат!$J$19)</f>
        <v>371.6</v>
      </c>
      <c r="H28" s="96">
        <f>Odessa!H28+MAX(145,H$2*вспомогат!$J$19)</f>
        <v>555.20000000000005</v>
      </c>
      <c r="I28" s="96">
        <f>Odessa!I28+MAX(145,I$2*вспомогат!$J$19)</f>
        <v>738.8</v>
      </c>
      <c r="J28" s="96">
        <f>Odessa!J28+MAX(145,J$2*вспомогат!$J$19)</f>
        <v>922.4</v>
      </c>
      <c r="K28" s="96">
        <f>Odessa!K28+MAX(145,K$2*вспомогат!$J$19)</f>
        <v>1056</v>
      </c>
      <c r="L28" s="96">
        <f>Odessa!L28+MAX(145,L$2*вспомогат!$J$19)</f>
        <v>1244.5999999999999</v>
      </c>
      <c r="M28" s="96">
        <f>Odessa!M28+MAX(145,M$2*вспомогат!$J$19)</f>
        <v>1453.1999999999998</v>
      </c>
      <c r="N28" s="96">
        <f>Odessa!N28+MAX(145,N$2*вспомогат!$J$19)</f>
        <v>1661.8</v>
      </c>
      <c r="O28" s="96">
        <f>Odessa!O28+MAX(145,O$2*вспомогат!$J$19)</f>
        <v>1870.4</v>
      </c>
      <c r="P28" s="96">
        <f>Odessa!P28+MAX(145,P$2*вспомогат!$J$19)</f>
        <v>2079</v>
      </c>
      <c r="Q28" s="96">
        <f>Odessa!Q28+MAX(145,Q$2*вспомогат!$J$19)</f>
        <v>2237.6</v>
      </c>
      <c r="R28" s="96">
        <f>Odessa!R28+MAX(145,R$2*вспомогат!$J$19)</f>
        <v>2446.1999999999998</v>
      </c>
      <c r="S28" s="96">
        <f>Odessa!S28+MAX(145,S$2*вспомогат!$J$19)</f>
        <v>2654.8</v>
      </c>
      <c r="T28" s="96">
        <f>Odessa!T28+MAX(145,T$2*вспомогат!$J$19)</f>
        <v>2863.3999999999996</v>
      </c>
      <c r="U28" s="96">
        <f>Odessa!U28+MAX(145,U$2*вспомогат!$J$19)</f>
        <v>3072</v>
      </c>
      <c r="V28" s="96">
        <f>Odessa!V28+MAX(145,V$2*вспомогат!$J$19)</f>
        <v>3280.6</v>
      </c>
      <c r="W28" s="96">
        <f>Odessa!W28+MAX(145,W$2*вспомогат!$J$19)</f>
        <v>3489.2</v>
      </c>
      <c r="X28" s="96">
        <f>Odessa!X28+MAX(145,X$2*вспомогат!$J$19)</f>
        <v>3697.8</v>
      </c>
      <c r="Y28" s="96">
        <f>Odessa!Y28+MAX(145,Y$2*вспомогат!$J$19)</f>
        <v>3906.3999999999996</v>
      </c>
      <c r="Z28" s="96">
        <f>Odessa!Z28+MAX(145,Z$2*вспомогат!$J$19)</f>
        <v>4115</v>
      </c>
    </row>
    <row r="29" spans="2:26">
      <c r="B29" s="88" t="s">
        <v>40</v>
      </c>
      <c r="C29" s="88" t="s">
        <v>39</v>
      </c>
      <c r="D29" s="89" t="s">
        <v>9</v>
      </c>
      <c r="E29" s="94"/>
      <c r="F29" s="95"/>
      <c r="G29" s="96">
        <f>Odessa!G29+MAX(145,G$2*вспомогат!$J$19)</f>
        <v>369.6</v>
      </c>
      <c r="H29" s="96">
        <f>Odessa!H29+MAX(145,H$2*вспомогат!$J$19)</f>
        <v>551.20000000000005</v>
      </c>
      <c r="I29" s="96">
        <f>Odessa!I29+MAX(145,I$2*вспомогат!$J$19)</f>
        <v>732.8</v>
      </c>
      <c r="J29" s="96">
        <f>Odessa!J29+MAX(145,J$2*вспомогат!$J$19)</f>
        <v>914.4</v>
      </c>
      <c r="K29" s="96">
        <f>Odessa!K29+MAX(145,K$2*вспомогат!$J$19)</f>
        <v>1046</v>
      </c>
      <c r="L29" s="96">
        <f>Odessa!L29+MAX(145,L$2*вспомогат!$J$19)</f>
        <v>1232.5999999999999</v>
      </c>
      <c r="M29" s="96">
        <f>Odessa!M29+MAX(145,M$2*вспомогат!$J$19)</f>
        <v>1439.1999999999998</v>
      </c>
      <c r="N29" s="96">
        <f>Odessa!N29+MAX(145,N$2*вспомогат!$J$19)</f>
        <v>1645.8</v>
      </c>
      <c r="O29" s="96">
        <f>Odessa!O29+MAX(145,O$2*вспомогат!$J$19)</f>
        <v>1852.4</v>
      </c>
      <c r="P29" s="96">
        <f>Odessa!P29+MAX(145,P$2*вспомогат!$J$19)</f>
        <v>2059</v>
      </c>
      <c r="Q29" s="96">
        <f>Odessa!Q29+MAX(145,Q$2*вспомогат!$J$19)</f>
        <v>2215.6</v>
      </c>
      <c r="R29" s="96">
        <f>Odessa!R29+MAX(145,R$2*вспомогат!$J$19)</f>
        <v>2422.1999999999998</v>
      </c>
      <c r="S29" s="96">
        <f>Odessa!S29+MAX(145,S$2*вспомогат!$J$19)</f>
        <v>2628.8</v>
      </c>
      <c r="T29" s="96">
        <f>Odessa!T29+MAX(145,T$2*вспомогат!$J$19)</f>
        <v>2835.3999999999996</v>
      </c>
      <c r="U29" s="96">
        <f>Odessa!U29+MAX(145,U$2*вспомогат!$J$19)</f>
        <v>3042</v>
      </c>
      <c r="V29" s="96">
        <f>Odessa!V29+MAX(145,V$2*вспомогат!$J$19)</f>
        <v>3248.6</v>
      </c>
      <c r="W29" s="96">
        <f>Odessa!W29+MAX(145,W$2*вспомогат!$J$19)</f>
        <v>3455.2</v>
      </c>
      <c r="X29" s="96">
        <f>Odessa!X29+MAX(145,X$2*вспомогат!$J$19)</f>
        <v>3661.8</v>
      </c>
      <c r="Y29" s="96">
        <f>Odessa!Y29+MAX(145,Y$2*вспомогат!$J$19)</f>
        <v>3868.3999999999996</v>
      </c>
      <c r="Z29" s="96">
        <f>Odessa!Z29+MAX(145,Z$2*вспомогат!$J$19)</f>
        <v>4075</v>
      </c>
    </row>
    <row r="30" spans="2:26">
      <c r="B30" s="88" t="s">
        <v>41</v>
      </c>
      <c r="C30" s="88" t="s">
        <v>39</v>
      </c>
      <c r="D30" s="89" t="s">
        <v>9</v>
      </c>
      <c r="E30" s="94"/>
      <c r="F30" s="95"/>
      <c r="G30" s="96">
        <f>Odessa!G30+MAX(145,G$2*вспомогат!$J$19)</f>
        <v>330.6</v>
      </c>
      <c r="H30" s="96">
        <f>Odessa!H30+MAX(145,H$2*вспомогат!$J$19)</f>
        <v>473.2</v>
      </c>
      <c r="I30" s="96">
        <f>Odessa!I30+MAX(145,I$2*вспомогат!$J$19)</f>
        <v>615.79999999999995</v>
      </c>
      <c r="J30" s="96">
        <f>Odessa!J30+MAX(145,J$2*вспомогат!$J$19)</f>
        <v>758.4</v>
      </c>
      <c r="K30" s="96">
        <f>Odessa!K30+MAX(145,K$2*вспомогат!$J$19)</f>
        <v>851</v>
      </c>
      <c r="L30" s="96">
        <f>Odessa!L30+MAX(145,L$2*вспомогат!$J$19)</f>
        <v>998.59999999999991</v>
      </c>
      <c r="M30" s="96">
        <f>Odessa!M30+MAX(145,M$2*вспомогат!$J$19)</f>
        <v>1166.1999999999998</v>
      </c>
      <c r="N30" s="96">
        <f>Odessa!N30+MAX(145,N$2*вспомогат!$J$19)</f>
        <v>1333.8</v>
      </c>
      <c r="O30" s="96">
        <f>Odessa!O30+MAX(145,O$2*вспомогат!$J$19)</f>
        <v>1501.4</v>
      </c>
      <c r="P30" s="96">
        <f>Odessa!P30+MAX(145,P$2*вспомогат!$J$19)</f>
        <v>1669</v>
      </c>
      <c r="Q30" s="96">
        <f>Odessa!Q30+MAX(145,Q$2*вспомогат!$J$19)</f>
        <v>1786.6</v>
      </c>
      <c r="R30" s="96">
        <f>Odessa!R30+MAX(145,R$2*вспомогат!$J$19)</f>
        <v>1954.1999999999998</v>
      </c>
      <c r="S30" s="96">
        <f>Odessa!S30+MAX(145,S$2*вспомогат!$J$19)</f>
        <v>2121.8000000000002</v>
      </c>
      <c r="T30" s="96">
        <f>Odessa!T30+MAX(145,T$2*вспомогат!$J$19)</f>
        <v>2289.3999999999996</v>
      </c>
      <c r="U30" s="96">
        <f>Odessa!U30+MAX(145,U$2*вспомогат!$J$19)</f>
        <v>2457</v>
      </c>
      <c r="V30" s="96">
        <f>Odessa!V30+MAX(145,V$2*вспомогат!$J$19)</f>
        <v>2624.6</v>
      </c>
      <c r="W30" s="96">
        <f>Odessa!W30+MAX(145,W$2*вспомогат!$J$19)</f>
        <v>2792.2</v>
      </c>
      <c r="X30" s="96">
        <f>Odessa!X30+MAX(145,X$2*вспомогат!$J$19)</f>
        <v>2959.8</v>
      </c>
      <c r="Y30" s="96">
        <f>Odessa!Y30+MAX(145,Y$2*вспомогат!$J$19)</f>
        <v>3127.3999999999996</v>
      </c>
      <c r="Z30" s="96">
        <f>Odessa!Z30+MAX(145,Z$2*вспомогат!$J$19)</f>
        <v>3295</v>
      </c>
    </row>
    <row r="31" spans="2:26">
      <c r="B31" s="88" t="s">
        <v>42</v>
      </c>
      <c r="C31" s="88" t="s">
        <v>39</v>
      </c>
      <c r="D31" s="89" t="s">
        <v>9</v>
      </c>
      <c r="E31" s="94"/>
      <c r="F31" s="95"/>
      <c r="G31" s="96">
        <f>Odessa!G31+MAX(145,G$2*вспомогат!$J$19)</f>
        <v>324.60000000000002</v>
      </c>
      <c r="H31" s="96">
        <f>Odessa!H31+MAX(145,H$2*вспомогат!$J$19)</f>
        <v>461.2</v>
      </c>
      <c r="I31" s="96">
        <f>Odessa!I31+MAX(145,I$2*вспомогат!$J$19)</f>
        <v>597.79999999999995</v>
      </c>
      <c r="J31" s="96">
        <f>Odessa!J31+MAX(145,J$2*вспомогат!$J$19)</f>
        <v>734.4</v>
      </c>
      <c r="K31" s="96">
        <f>Odessa!K31+MAX(145,K$2*вспомогат!$J$19)</f>
        <v>821</v>
      </c>
      <c r="L31" s="96">
        <f>Odessa!L31+MAX(145,L$2*вспомогат!$J$19)</f>
        <v>962.59999999999991</v>
      </c>
      <c r="M31" s="96">
        <f>Odessa!M31+MAX(145,M$2*вспомогат!$J$19)</f>
        <v>1124.1999999999998</v>
      </c>
      <c r="N31" s="96">
        <f>Odessa!N31+MAX(145,N$2*вспомогат!$J$19)</f>
        <v>1285.8</v>
      </c>
      <c r="O31" s="96">
        <f>Odessa!O31+MAX(145,O$2*вспомогат!$J$19)</f>
        <v>1447.4</v>
      </c>
      <c r="P31" s="96">
        <f>Odessa!P31+MAX(145,P$2*вспомогат!$J$19)</f>
        <v>1609</v>
      </c>
      <c r="Q31" s="96">
        <f>Odessa!Q31+MAX(145,Q$2*вспомогат!$J$19)</f>
        <v>1720.6</v>
      </c>
      <c r="R31" s="96">
        <f>Odessa!R31+MAX(145,R$2*вспомогат!$J$19)</f>
        <v>1882.1999999999998</v>
      </c>
      <c r="S31" s="96">
        <f>Odessa!S31+MAX(145,S$2*вспомогат!$J$19)</f>
        <v>2043.8</v>
      </c>
      <c r="T31" s="96">
        <f>Odessa!T31+MAX(145,T$2*вспомогат!$J$19)</f>
        <v>2205.3999999999996</v>
      </c>
      <c r="U31" s="96">
        <f>Odessa!U31+MAX(145,U$2*вспомогат!$J$19)</f>
        <v>2367</v>
      </c>
      <c r="V31" s="96">
        <f>Odessa!V31+MAX(145,V$2*вспомогат!$J$19)</f>
        <v>2528.6</v>
      </c>
      <c r="W31" s="96">
        <f>Odessa!W31+MAX(145,W$2*вспомогат!$J$19)</f>
        <v>2690.2</v>
      </c>
      <c r="X31" s="96">
        <f>Odessa!X31+MAX(145,X$2*вспомогат!$J$19)</f>
        <v>2851.8</v>
      </c>
      <c r="Y31" s="96">
        <f>Odessa!Y31+MAX(145,Y$2*вспомогат!$J$19)</f>
        <v>3013.3999999999996</v>
      </c>
      <c r="Z31" s="96">
        <f>Odessa!Z31+MAX(145,Z$2*вспомогат!$J$19)</f>
        <v>3175</v>
      </c>
    </row>
    <row r="32" spans="2:26">
      <c r="B32" s="88" t="s">
        <v>43</v>
      </c>
      <c r="C32" s="88" t="s">
        <v>39</v>
      </c>
      <c r="D32" s="89" t="s">
        <v>9</v>
      </c>
      <c r="E32" s="94"/>
      <c r="F32" s="95"/>
      <c r="G32" s="96">
        <f>Odessa!G32+MAX(145,G$2*вспомогат!$J$19)</f>
        <v>369.6</v>
      </c>
      <c r="H32" s="96">
        <f>Odessa!H32+MAX(145,H$2*вспомогат!$J$19)</f>
        <v>551.20000000000005</v>
      </c>
      <c r="I32" s="96">
        <f>Odessa!I32+MAX(145,I$2*вспомогат!$J$19)</f>
        <v>732.8</v>
      </c>
      <c r="J32" s="96">
        <f>Odessa!J32+MAX(145,J$2*вспомогат!$J$19)</f>
        <v>914.4</v>
      </c>
      <c r="K32" s="96">
        <f>Odessa!K32+MAX(145,K$2*вспомогат!$J$19)</f>
        <v>1046</v>
      </c>
      <c r="L32" s="96">
        <f>Odessa!L32+MAX(145,L$2*вспомогат!$J$19)</f>
        <v>1232.5999999999999</v>
      </c>
      <c r="M32" s="96">
        <f>Odessa!M32+MAX(145,M$2*вспомогат!$J$19)</f>
        <v>1439.1999999999998</v>
      </c>
      <c r="N32" s="96">
        <f>Odessa!N32+MAX(145,N$2*вспомогат!$J$19)</f>
        <v>1645.8</v>
      </c>
      <c r="O32" s="96">
        <f>Odessa!O32+MAX(145,O$2*вспомогат!$J$19)</f>
        <v>1852.4</v>
      </c>
      <c r="P32" s="96">
        <f>Odessa!P32+MAX(145,P$2*вспомогат!$J$19)</f>
        <v>2059</v>
      </c>
      <c r="Q32" s="96">
        <f>Odessa!Q32+MAX(145,Q$2*вспомогат!$J$19)</f>
        <v>2215.6</v>
      </c>
      <c r="R32" s="96">
        <f>Odessa!R32+MAX(145,R$2*вспомогат!$J$19)</f>
        <v>2422.1999999999998</v>
      </c>
      <c r="S32" s="96">
        <f>Odessa!S32+MAX(145,S$2*вспомогат!$J$19)</f>
        <v>2628.8</v>
      </c>
      <c r="T32" s="96">
        <f>Odessa!T32+MAX(145,T$2*вспомогат!$J$19)</f>
        <v>2835.3999999999996</v>
      </c>
      <c r="U32" s="96">
        <f>Odessa!U32+MAX(145,U$2*вспомогат!$J$19)</f>
        <v>3042</v>
      </c>
      <c r="V32" s="96">
        <f>Odessa!V32+MAX(145,V$2*вспомогат!$J$19)</f>
        <v>3248.6</v>
      </c>
      <c r="W32" s="96">
        <f>Odessa!W32+MAX(145,W$2*вспомогат!$J$19)</f>
        <v>3455.2</v>
      </c>
      <c r="X32" s="96">
        <f>Odessa!X32+MAX(145,X$2*вспомогат!$J$19)</f>
        <v>3661.8</v>
      </c>
      <c r="Y32" s="96">
        <f>Odessa!Y32+MAX(145,Y$2*вспомогат!$J$19)</f>
        <v>3868.3999999999996</v>
      </c>
      <c r="Z32" s="96">
        <f>Odessa!Z32+MAX(145,Z$2*вспомогат!$J$19)</f>
        <v>4075</v>
      </c>
    </row>
    <row r="33" spans="2:26">
      <c r="B33" s="88" t="s">
        <v>44</v>
      </c>
      <c r="C33" s="88" t="s">
        <v>39</v>
      </c>
      <c r="D33" s="89" t="s">
        <v>9</v>
      </c>
      <c r="E33" s="94"/>
      <c r="F33" s="95"/>
      <c r="G33" s="96">
        <f>Odessa!G33+MAX(145,G$2*вспомогат!$J$19)</f>
        <v>322.60000000000002</v>
      </c>
      <c r="H33" s="96">
        <f>Odessa!H33+MAX(145,H$2*вспомогат!$J$19)</f>
        <v>457.2</v>
      </c>
      <c r="I33" s="96">
        <f>Odessa!I33+MAX(145,I$2*вспомогат!$J$19)</f>
        <v>591.79999999999995</v>
      </c>
      <c r="J33" s="96">
        <f>Odessa!J33+MAX(145,J$2*вспомогат!$J$19)</f>
        <v>726.4</v>
      </c>
      <c r="K33" s="96">
        <f>Odessa!K33+MAX(145,K$2*вспомогат!$J$19)</f>
        <v>811</v>
      </c>
      <c r="L33" s="96">
        <f>Odessa!L33+MAX(145,L$2*вспомогат!$J$19)</f>
        <v>950.59999999999991</v>
      </c>
      <c r="M33" s="96">
        <f>Odessa!M33+MAX(145,M$2*вспомогат!$J$19)</f>
        <v>1110.1999999999998</v>
      </c>
      <c r="N33" s="96">
        <f>Odessa!N33+MAX(145,N$2*вспомогат!$J$19)</f>
        <v>1269.8</v>
      </c>
      <c r="O33" s="96">
        <f>Odessa!O33+MAX(145,O$2*вспомогат!$J$19)</f>
        <v>1429.4</v>
      </c>
      <c r="P33" s="96">
        <f>Odessa!P33+MAX(145,P$2*вспомогат!$J$19)</f>
        <v>1589</v>
      </c>
      <c r="Q33" s="96">
        <f>Odessa!Q33+MAX(145,Q$2*вспомогат!$J$19)</f>
        <v>1698.6</v>
      </c>
      <c r="R33" s="96">
        <f>Odessa!R33+MAX(145,R$2*вспомогат!$J$19)</f>
        <v>1858.1999999999998</v>
      </c>
      <c r="S33" s="96">
        <f>Odessa!S33+MAX(145,S$2*вспомогат!$J$19)</f>
        <v>2017.8</v>
      </c>
      <c r="T33" s="96">
        <f>Odessa!T33+MAX(145,T$2*вспомогат!$J$19)</f>
        <v>2177.3999999999996</v>
      </c>
      <c r="U33" s="96">
        <f>Odessa!U33+MAX(145,U$2*вспомогат!$J$19)</f>
        <v>2337</v>
      </c>
      <c r="V33" s="96">
        <f>Odessa!V33+MAX(145,V$2*вспомогат!$J$19)</f>
        <v>2496.6</v>
      </c>
      <c r="W33" s="96">
        <f>Odessa!W33+MAX(145,W$2*вспомогат!$J$19)</f>
        <v>2656.2</v>
      </c>
      <c r="X33" s="96">
        <f>Odessa!X33+MAX(145,X$2*вспомогат!$J$19)</f>
        <v>2815.8</v>
      </c>
      <c r="Y33" s="96">
        <f>Odessa!Y33+MAX(145,Y$2*вспомогат!$J$19)</f>
        <v>2975.3999999999996</v>
      </c>
      <c r="Z33" s="96">
        <f>Odessa!Z33+MAX(145,Z$2*вспомогат!$J$19)</f>
        <v>3135</v>
      </c>
    </row>
    <row r="34" spans="2:26">
      <c r="B34" s="88" t="s">
        <v>45</v>
      </c>
      <c r="C34" s="88" t="s">
        <v>39</v>
      </c>
      <c r="D34" s="89" t="s">
        <v>9</v>
      </c>
      <c r="E34" s="94"/>
      <c r="F34" s="95"/>
      <c r="G34" s="96">
        <f>Odessa!G34+MAX(145,G$2*вспомогат!$J$19)</f>
        <v>371.6</v>
      </c>
      <c r="H34" s="96">
        <f>Odessa!H34+MAX(145,H$2*вспомогат!$J$19)</f>
        <v>555.20000000000005</v>
      </c>
      <c r="I34" s="96">
        <f>Odessa!I34+MAX(145,I$2*вспомогат!$J$19)</f>
        <v>738.8</v>
      </c>
      <c r="J34" s="96">
        <f>Odessa!J34+MAX(145,J$2*вспомогат!$J$19)</f>
        <v>922.4</v>
      </c>
      <c r="K34" s="96">
        <f>Odessa!K34+MAX(145,K$2*вспомогат!$J$19)</f>
        <v>1056</v>
      </c>
      <c r="L34" s="96">
        <f>Odessa!L34+MAX(145,L$2*вспомогат!$J$19)</f>
        <v>1244.5999999999999</v>
      </c>
      <c r="M34" s="96">
        <f>Odessa!M34+MAX(145,M$2*вспомогат!$J$19)</f>
        <v>1453.1999999999998</v>
      </c>
      <c r="N34" s="96">
        <f>Odessa!N34+MAX(145,N$2*вспомогат!$J$19)</f>
        <v>1661.8</v>
      </c>
      <c r="O34" s="96">
        <f>Odessa!O34+MAX(145,O$2*вспомогат!$J$19)</f>
        <v>1870.4</v>
      </c>
      <c r="P34" s="96">
        <f>Odessa!P34+MAX(145,P$2*вспомогат!$J$19)</f>
        <v>2079</v>
      </c>
      <c r="Q34" s="96">
        <f>Odessa!Q34+MAX(145,Q$2*вспомогат!$J$19)</f>
        <v>2237.6</v>
      </c>
      <c r="R34" s="96">
        <f>Odessa!R34+MAX(145,R$2*вспомогат!$J$19)</f>
        <v>2446.1999999999998</v>
      </c>
      <c r="S34" s="96">
        <f>Odessa!S34+MAX(145,S$2*вспомогат!$J$19)</f>
        <v>2654.8</v>
      </c>
      <c r="T34" s="96">
        <f>Odessa!T34+MAX(145,T$2*вспомогат!$J$19)</f>
        <v>2863.3999999999996</v>
      </c>
      <c r="U34" s="96">
        <f>Odessa!U34+MAX(145,U$2*вспомогат!$J$19)</f>
        <v>3072</v>
      </c>
      <c r="V34" s="96">
        <f>Odessa!V34+MAX(145,V$2*вспомогат!$J$19)</f>
        <v>3280.6</v>
      </c>
      <c r="W34" s="96">
        <f>Odessa!W34+MAX(145,W$2*вспомогат!$J$19)</f>
        <v>3489.2</v>
      </c>
      <c r="X34" s="96">
        <f>Odessa!X34+MAX(145,X$2*вспомогат!$J$19)</f>
        <v>3697.8</v>
      </c>
      <c r="Y34" s="96">
        <f>Odessa!Y34+MAX(145,Y$2*вспомогат!$J$19)</f>
        <v>3906.3999999999996</v>
      </c>
      <c r="Z34" s="96">
        <f>Odessa!Z34+MAX(145,Z$2*вспомогат!$J$19)</f>
        <v>4115</v>
      </c>
    </row>
    <row r="35" spans="2:26">
      <c r="B35" s="88" t="s">
        <v>46</v>
      </c>
      <c r="C35" s="88" t="s">
        <v>39</v>
      </c>
      <c r="D35" s="89" t="s">
        <v>9</v>
      </c>
      <c r="E35" s="94"/>
      <c r="F35" s="95"/>
      <c r="G35" s="96">
        <f>Odessa!G35+MAX(145,G$2*вспомогат!$J$19)</f>
        <v>371.6</v>
      </c>
      <c r="H35" s="96">
        <f>Odessa!H35+MAX(145,H$2*вспомогат!$J$19)</f>
        <v>555.20000000000005</v>
      </c>
      <c r="I35" s="96">
        <f>Odessa!I35+MAX(145,I$2*вспомогат!$J$19)</f>
        <v>738.8</v>
      </c>
      <c r="J35" s="96">
        <f>Odessa!J35+MAX(145,J$2*вспомогат!$J$19)</f>
        <v>922.4</v>
      </c>
      <c r="K35" s="96">
        <f>Odessa!K35+MAX(145,K$2*вспомогат!$J$19)</f>
        <v>1056</v>
      </c>
      <c r="L35" s="96">
        <f>Odessa!L35+MAX(145,L$2*вспомогат!$J$19)</f>
        <v>1244.5999999999999</v>
      </c>
      <c r="M35" s="96">
        <f>Odessa!M35+MAX(145,M$2*вспомогат!$J$19)</f>
        <v>1453.1999999999998</v>
      </c>
      <c r="N35" s="96">
        <f>Odessa!N35+MAX(145,N$2*вспомогат!$J$19)</f>
        <v>1661.8</v>
      </c>
      <c r="O35" s="96">
        <f>Odessa!O35+MAX(145,O$2*вспомогат!$J$19)</f>
        <v>1870.4</v>
      </c>
      <c r="P35" s="96">
        <f>Odessa!P35+MAX(145,P$2*вспомогат!$J$19)</f>
        <v>2079</v>
      </c>
      <c r="Q35" s="96">
        <f>Odessa!Q35+MAX(145,Q$2*вспомогат!$J$19)</f>
        <v>2237.6</v>
      </c>
      <c r="R35" s="96">
        <f>Odessa!R35+MAX(145,R$2*вспомогат!$J$19)</f>
        <v>2446.1999999999998</v>
      </c>
      <c r="S35" s="96">
        <f>Odessa!S35+MAX(145,S$2*вспомогат!$J$19)</f>
        <v>2654.8</v>
      </c>
      <c r="T35" s="96">
        <f>Odessa!T35+MAX(145,T$2*вспомогат!$J$19)</f>
        <v>2863.3999999999996</v>
      </c>
      <c r="U35" s="96">
        <f>Odessa!U35+MAX(145,U$2*вспомогат!$J$19)</f>
        <v>3072</v>
      </c>
      <c r="V35" s="96">
        <f>Odessa!V35+MAX(145,V$2*вспомогат!$J$19)</f>
        <v>3280.6</v>
      </c>
      <c r="W35" s="96">
        <f>Odessa!W35+MAX(145,W$2*вспомогат!$J$19)</f>
        <v>3489.2</v>
      </c>
      <c r="X35" s="96">
        <f>Odessa!X35+MAX(145,X$2*вспомогат!$J$19)</f>
        <v>3697.8</v>
      </c>
      <c r="Y35" s="96">
        <f>Odessa!Y35+MAX(145,Y$2*вспомогат!$J$19)</f>
        <v>3906.3999999999996</v>
      </c>
      <c r="Z35" s="96">
        <f>Odessa!Z35+MAX(145,Z$2*вспомогат!$J$19)</f>
        <v>4115</v>
      </c>
    </row>
    <row r="36" spans="2:26">
      <c r="B36" s="88" t="s">
        <v>47</v>
      </c>
      <c r="C36" s="88" t="s">
        <v>39</v>
      </c>
      <c r="D36" s="89" t="s">
        <v>9</v>
      </c>
      <c r="E36" s="94"/>
      <c r="F36" s="95"/>
      <c r="G36" s="96">
        <f>Odessa!G36+MAX(145,G$2*вспомогат!$J$19)</f>
        <v>371.6</v>
      </c>
      <c r="H36" s="96">
        <f>Odessa!H36+MAX(145,H$2*вспомогат!$J$19)</f>
        <v>555.20000000000005</v>
      </c>
      <c r="I36" s="96">
        <f>Odessa!I36+MAX(145,I$2*вспомогат!$J$19)</f>
        <v>738.8</v>
      </c>
      <c r="J36" s="96">
        <f>Odessa!J36+MAX(145,J$2*вспомогат!$J$19)</f>
        <v>922.4</v>
      </c>
      <c r="K36" s="96">
        <f>Odessa!K36+MAX(145,K$2*вспомогат!$J$19)</f>
        <v>1056</v>
      </c>
      <c r="L36" s="96">
        <f>Odessa!L36+MAX(145,L$2*вспомогат!$J$19)</f>
        <v>1244.5999999999999</v>
      </c>
      <c r="M36" s="96">
        <f>Odessa!M36+MAX(145,M$2*вспомогат!$J$19)</f>
        <v>1453.1999999999998</v>
      </c>
      <c r="N36" s="96">
        <f>Odessa!N36+MAX(145,N$2*вспомогат!$J$19)</f>
        <v>1661.8</v>
      </c>
      <c r="O36" s="96">
        <f>Odessa!O36+MAX(145,O$2*вспомогат!$J$19)</f>
        <v>1870.4</v>
      </c>
      <c r="P36" s="96">
        <f>Odessa!P36+MAX(145,P$2*вспомогат!$J$19)</f>
        <v>2079</v>
      </c>
      <c r="Q36" s="96">
        <f>Odessa!Q36+MAX(145,Q$2*вспомогат!$J$19)</f>
        <v>2237.6</v>
      </c>
      <c r="R36" s="96">
        <f>Odessa!R36+MAX(145,R$2*вспомогат!$J$19)</f>
        <v>2446.1999999999998</v>
      </c>
      <c r="S36" s="96">
        <f>Odessa!S36+MAX(145,S$2*вспомогат!$J$19)</f>
        <v>2654.8</v>
      </c>
      <c r="T36" s="96">
        <f>Odessa!T36+MAX(145,T$2*вспомогат!$J$19)</f>
        <v>2863.3999999999996</v>
      </c>
      <c r="U36" s="96">
        <f>Odessa!U36+MAX(145,U$2*вспомогат!$J$19)</f>
        <v>3072</v>
      </c>
      <c r="V36" s="96">
        <f>Odessa!V36+MAX(145,V$2*вспомогат!$J$19)</f>
        <v>3280.6</v>
      </c>
      <c r="W36" s="96">
        <f>Odessa!W36+MAX(145,W$2*вспомогат!$J$19)</f>
        <v>3489.2</v>
      </c>
      <c r="X36" s="96">
        <f>Odessa!X36+MAX(145,X$2*вспомогат!$J$19)</f>
        <v>3697.8</v>
      </c>
      <c r="Y36" s="96">
        <f>Odessa!Y36+MAX(145,Y$2*вспомогат!$J$19)</f>
        <v>3906.3999999999996</v>
      </c>
      <c r="Z36" s="96">
        <f>Odessa!Z36+MAX(145,Z$2*вспомогат!$J$19)</f>
        <v>4115</v>
      </c>
    </row>
    <row r="37" spans="2:26">
      <c r="B37" s="88" t="s">
        <v>48</v>
      </c>
      <c r="C37" s="88" t="s">
        <v>39</v>
      </c>
      <c r="D37" s="89" t="s">
        <v>9</v>
      </c>
      <c r="E37" s="94"/>
      <c r="F37" s="95"/>
      <c r="G37" s="96">
        <f>Odessa!G37+MAX(145,G$2*вспомогат!$J$19)</f>
        <v>371.6</v>
      </c>
      <c r="H37" s="96">
        <f>Odessa!H37+MAX(145,H$2*вспомогат!$J$19)</f>
        <v>555.20000000000005</v>
      </c>
      <c r="I37" s="96">
        <f>Odessa!I37+MAX(145,I$2*вспомогат!$J$19)</f>
        <v>738.8</v>
      </c>
      <c r="J37" s="96">
        <f>Odessa!J37+MAX(145,J$2*вспомогат!$J$19)</f>
        <v>922.4</v>
      </c>
      <c r="K37" s="96">
        <f>Odessa!K37+MAX(145,K$2*вспомогат!$J$19)</f>
        <v>1056</v>
      </c>
      <c r="L37" s="96">
        <f>Odessa!L37+MAX(145,L$2*вспомогат!$J$19)</f>
        <v>1244.5999999999999</v>
      </c>
      <c r="M37" s="96">
        <f>Odessa!M37+MAX(145,M$2*вспомогат!$J$19)</f>
        <v>1453.1999999999998</v>
      </c>
      <c r="N37" s="96">
        <f>Odessa!N37+MAX(145,N$2*вспомогат!$J$19)</f>
        <v>1661.8</v>
      </c>
      <c r="O37" s="96">
        <f>Odessa!O37+MAX(145,O$2*вспомогат!$J$19)</f>
        <v>1870.4</v>
      </c>
      <c r="P37" s="96">
        <f>Odessa!P37+MAX(145,P$2*вспомогат!$J$19)</f>
        <v>2079</v>
      </c>
      <c r="Q37" s="96">
        <f>Odessa!Q37+MAX(145,Q$2*вспомогат!$J$19)</f>
        <v>2237.6</v>
      </c>
      <c r="R37" s="96">
        <f>Odessa!R37+MAX(145,R$2*вспомогат!$J$19)</f>
        <v>2446.1999999999998</v>
      </c>
      <c r="S37" s="96">
        <f>Odessa!S37+MAX(145,S$2*вспомогат!$J$19)</f>
        <v>2654.8</v>
      </c>
      <c r="T37" s="96">
        <f>Odessa!T37+MAX(145,T$2*вспомогат!$J$19)</f>
        <v>2863.3999999999996</v>
      </c>
      <c r="U37" s="96">
        <f>Odessa!U37+MAX(145,U$2*вспомогат!$J$19)</f>
        <v>3072</v>
      </c>
      <c r="V37" s="96">
        <f>Odessa!V37+MAX(145,V$2*вспомогат!$J$19)</f>
        <v>3280.6</v>
      </c>
      <c r="W37" s="96">
        <f>Odessa!W37+MAX(145,W$2*вспомогат!$J$19)</f>
        <v>3489.2</v>
      </c>
      <c r="X37" s="96">
        <f>Odessa!X37+MAX(145,X$2*вспомогат!$J$19)</f>
        <v>3697.8</v>
      </c>
      <c r="Y37" s="96">
        <f>Odessa!Y37+MAX(145,Y$2*вспомогат!$J$19)</f>
        <v>3906.3999999999996</v>
      </c>
      <c r="Z37" s="96">
        <f>Odessa!Z37+MAX(145,Z$2*вспомогат!$J$19)</f>
        <v>4115</v>
      </c>
    </row>
    <row r="38" spans="2:26">
      <c r="B38" s="88" t="s">
        <v>49</v>
      </c>
      <c r="C38" s="88" t="s">
        <v>39</v>
      </c>
      <c r="D38" s="89" t="s">
        <v>9</v>
      </c>
      <c r="E38" s="94"/>
      <c r="F38" s="95"/>
      <c r="G38" s="96">
        <f>Odessa!G38+MAX(145,G$2*вспомогат!$J$19)</f>
        <v>318.60000000000002</v>
      </c>
      <c r="H38" s="96">
        <f>Odessa!H38+MAX(145,H$2*вспомогат!$J$19)</f>
        <v>449.2</v>
      </c>
      <c r="I38" s="96">
        <f>Odessa!I38+MAX(145,I$2*вспомогат!$J$19)</f>
        <v>579.79999999999995</v>
      </c>
      <c r="J38" s="96">
        <f>Odessa!J38+MAX(145,J$2*вспомогат!$J$19)</f>
        <v>710.4</v>
      </c>
      <c r="K38" s="96">
        <f>Odessa!K38+MAX(145,K$2*вспомогат!$J$19)</f>
        <v>791</v>
      </c>
      <c r="L38" s="96">
        <f>Odessa!L38+MAX(145,L$2*вспомогат!$J$19)</f>
        <v>926.59999999999991</v>
      </c>
      <c r="M38" s="96">
        <f>Odessa!M38+MAX(145,M$2*вспомогат!$J$19)</f>
        <v>1082.1999999999998</v>
      </c>
      <c r="N38" s="96">
        <f>Odessa!N38+MAX(145,N$2*вспомогат!$J$19)</f>
        <v>1237.8</v>
      </c>
      <c r="O38" s="96">
        <f>Odessa!O38+MAX(145,O$2*вспомогат!$J$19)</f>
        <v>1393.4</v>
      </c>
      <c r="P38" s="96">
        <f>Odessa!P38+MAX(145,P$2*вспомогат!$J$19)</f>
        <v>1549</v>
      </c>
      <c r="Q38" s="96">
        <f>Odessa!Q38+MAX(145,Q$2*вспомогат!$J$19)</f>
        <v>1654.6</v>
      </c>
      <c r="R38" s="96">
        <f>Odessa!R38+MAX(145,R$2*вспомогат!$J$19)</f>
        <v>1810.1999999999998</v>
      </c>
      <c r="S38" s="96">
        <f>Odessa!S38+MAX(145,S$2*вспомогат!$J$19)</f>
        <v>1965.8</v>
      </c>
      <c r="T38" s="96">
        <f>Odessa!T38+MAX(145,T$2*вспомогат!$J$19)</f>
        <v>2121.3999999999996</v>
      </c>
      <c r="U38" s="96">
        <f>Odessa!U38+MAX(145,U$2*вспомогат!$J$19)</f>
        <v>2277</v>
      </c>
      <c r="V38" s="96">
        <f>Odessa!V38+MAX(145,V$2*вспомогат!$J$19)</f>
        <v>2432.6</v>
      </c>
      <c r="W38" s="96">
        <f>Odessa!W38+MAX(145,W$2*вспомогат!$J$19)</f>
        <v>2588.1999999999998</v>
      </c>
      <c r="X38" s="96">
        <f>Odessa!X38+MAX(145,X$2*вспомогат!$J$19)</f>
        <v>2743.8</v>
      </c>
      <c r="Y38" s="96">
        <f>Odessa!Y38+MAX(145,Y$2*вспомогат!$J$19)</f>
        <v>2899.3999999999996</v>
      </c>
      <c r="Z38" s="96">
        <f>Odessa!Z38+MAX(145,Z$2*вспомогат!$J$19)</f>
        <v>3055</v>
      </c>
    </row>
    <row r="39" spans="2:26">
      <c r="B39" s="88" t="s">
        <v>50</v>
      </c>
      <c r="C39" s="88" t="s">
        <v>39</v>
      </c>
      <c r="D39" s="89" t="s">
        <v>9</v>
      </c>
      <c r="E39" s="94"/>
      <c r="F39" s="95"/>
      <c r="G39" s="96">
        <f>Odessa!G39+MAX(145,G$2*вспомогат!$J$19)</f>
        <v>360.6</v>
      </c>
      <c r="H39" s="96">
        <f>Odessa!H39+MAX(145,H$2*вспомогат!$J$19)</f>
        <v>533.20000000000005</v>
      </c>
      <c r="I39" s="96">
        <f>Odessa!I39+MAX(145,I$2*вспомогат!$J$19)</f>
        <v>705.8</v>
      </c>
      <c r="J39" s="96">
        <f>Odessa!J39+MAX(145,J$2*вспомогат!$J$19)</f>
        <v>878.4</v>
      </c>
      <c r="K39" s="96">
        <f>Odessa!K39+MAX(145,K$2*вспомогат!$J$19)</f>
        <v>1001</v>
      </c>
      <c r="L39" s="96">
        <f>Odessa!L39+MAX(145,L$2*вспомогат!$J$19)</f>
        <v>1178.5999999999999</v>
      </c>
      <c r="M39" s="96">
        <f>Odessa!M39+MAX(145,M$2*вспомогат!$J$19)</f>
        <v>1376.1999999999998</v>
      </c>
      <c r="N39" s="96">
        <f>Odessa!N39+MAX(145,N$2*вспомогат!$J$19)</f>
        <v>1573.8</v>
      </c>
      <c r="O39" s="96">
        <f>Odessa!O39+MAX(145,O$2*вспомогат!$J$19)</f>
        <v>1771.4</v>
      </c>
      <c r="P39" s="96">
        <f>Odessa!P39+MAX(145,P$2*вспомогат!$J$19)</f>
        <v>1969</v>
      </c>
      <c r="Q39" s="96">
        <f>Odessa!Q39+MAX(145,Q$2*вспомогат!$J$19)</f>
        <v>2116.6</v>
      </c>
      <c r="R39" s="96">
        <f>Odessa!R39+MAX(145,R$2*вспомогат!$J$19)</f>
        <v>2314.1999999999998</v>
      </c>
      <c r="S39" s="96">
        <f>Odessa!S39+MAX(145,S$2*вспомогат!$J$19)</f>
        <v>2511.8000000000002</v>
      </c>
      <c r="T39" s="96">
        <f>Odessa!T39+MAX(145,T$2*вспомогат!$J$19)</f>
        <v>2709.3999999999996</v>
      </c>
      <c r="U39" s="96">
        <f>Odessa!U39+MAX(145,U$2*вспомогат!$J$19)</f>
        <v>2907</v>
      </c>
      <c r="V39" s="96">
        <f>Odessa!V39+MAX(145,V$2*вспомогат!$J$19)</f>
        <v>3104.6</v>
      </c>
      <c r="W39" s="96">
        <f>Odessa!W39+MAX(145,W$2*вспомогат!$J$19)</f>
        <v>3302.2</v>
      </c>
      <c r="X39" s="96">
        <f>Odessa!X39+MAX(145,X$2*вспомогат!$J$19)</f>
        <v>3499.8</v>
      </c>
      <c r="Y39" s="96">
        <f>Odessa!Y39+MAX(145,Y$2*вспомогат!$J$19)</f>
        <v>3697.3999999999996</v>
      </c>
      <c r="Z39" s="96">
        <f>Odessa!Z39+MAX(145,Z$2*вспомогат!$J$19)</f>
        <v>3895</v>
      </c>
    </row>
    <row r="40" spans="2:26">
      <c r="B40" s="88" t="s">
        <v>51</v>
      </c>
      <c r="C40" s="88" t="s">
        <v>39</v>
      </c>
      <c r="D40" s="89" t="s">
        <v>9</v>
      </c>
      <c r="E40" s="94"/>
      <c r="F40" s="95"/>
      <c r="G40" s="96">
        <f>Odessa!G40+MAX(145,G$2*вспомогат!$J$19)</f>
        <v>330.6</v>
      </c>
      <c r="H40" s="96">
        <f>Odessa!H40+MAX(145,H$2*вспомогат!$J$19)</f>
        <v>473.2</v>
      </c>
      <c r="I40" s="96">
        <f>Odessa!I40+MAX(145,I$2*вспомогат!$J$19)</f>
        <v>615.79999999999995</v>
      </c>
      <c r="J40" s="96">
        <f>Odessa!J40+MAX(145,J$2*вспомогат!$J$19)</f>
        <v>758.4</v>
      </c>
      <c r="K40" s="96">
        <f>Odessa!K40+MAX(145,K$2*вспомогат!$J$19)</f>
        <v>851</v>
      </c>
      <c r="L40" s="96">
        <f>Odessa!L40+MAX(145,L$2*вспомогат!$J$19)</f>
        <v>998.59999999999991</v>
      </c>
      <c r="M40" s="96">
        <f>Odessa!M40+MAX(145,M$2*вспомогат!$J$19)</f>
        <v>1166.1999999999998</v>
      </c>
      <c r="N40" s="96">
        <f>Odessa!N40+MAX(145,N$2*вспомогат!$J$19)</f>
        <v>1333.8</v>
      </c>
      <c r="O40" s="96">
        <f>Odessa!O40+MAX(145,O$2*вспомогат!$J$19)</f>
        <v>1501.4</v>
      </c>
      <c r="P40" s="96">
        <f>Odessa!P40+MAX(145,P$2*вспомогат!$J$19)</f>
        <v>1669</v>
      </c>
      <c r="Q40" s="96">
        <f>Odessa!Q40+MAX(145,Q$2*вспомогат!$J$19)</f>
        <v>1786.6</v>
      </c>
      <c r="R40" s="96">
        <f>Odessa!R40+MAX(145,R$2*вспомогат!$J$19)</f>
        <v>1954.1999999999998</v>
      </c>
      <c r="S40" s="96">
        <f>Odessa!S40+MAX(145,S$2*вспомогат!$J$19)</f>
        <v>2121.8000000000002</v>
      </c>
      <c r="T40" s="96">
        <f>Odessa!T40+MAX(145,T$2*вспомогат!$J$19)</f>
        <v>2289.3999999999996</v>
      </c>
      <c r="U40" s="96">
        <f>Odessa!U40+MAX(145,U$2*вспомогат!$J$19)</f>
        <v>2457</v>
      </c>
      <c r="V40" s="96">
        <f>Odessa!V40+MAX(145,V$2*вспомогат!$J$19)</f>
        <v>2624.6</v>
      </c>
      <c r="W40" s="96">
        <f>Odessa!W40+MAX(145,W$2*вспомогат!$J$19)</f>
        <v>2792.2</v>
      </c>
      <c r="X40" s="96">
        <f>Odessa!X40+MAX(145,X$2*вспомогат!$J$19)</f>
        <v>2959.8</v>
      </c>
      <c r="Y40" s="96">
        <f>Odessa!Y40+MAX(145,Y$2*вспомогат!$J$19)</f>
        <v>3127.3999999999996</v>
      </c>
      <c r="Z40" s="96">
        <f>Odessa!Z40+MAX(145,Z$2*вспомогат!$J$19)</f>
        <v>3295</v>
      </c>
    </row>
    <row r="41" spans="2:26">
      <c r="B41" s="88" t="s">
        <v>52</v>
      </c>
      <c r="C41" s="88" t="s">
        <v>53</v>
      </c>
      <c r="D41" s="89" t="s">
        <v>9</v>
      </c>
      <c r="E41" s="94"/>
      <c r="F41" s="95"/>
      <c r="G41" s="96">
        <f>Odessa!G41+MAX(145,G$2*вспомогат!$J$19)</f>
        <v>315.60000000000002</v>
      </c>
      <c r="H41" s="96">
        <f>Odessa!H41+MAX(145,H$2*вспомогат!$J$19)</f>
        <v>443.2</v>
      </c>
      <c r="I41" s="96">
        <f>Odessa!I41+MAX(145,I$2*вспомогат!$J$19)</f>
        <v>570.79999999999995</v>
      </c>
      <c r="J41" s="96">
        <f>Odessa!J41+MAX(145,J$2*вспомогат!$J$19)</f>
        <v>698.4</v>
      </c>
      <c r="K41" s="96">
        <f>Odessa!K41+MAX(145,K$2*вспомогат!$J$19)</f>
        <v>776</v>
      </c>
      <c r="L41" s="96">
        <f>Odessa!L41+MAX(145,L$2*вспомогат!$J$19)</f>
        <v>908.59999999999991</v>
      </c>
      <c r="M41" s="96">
        <f>Odessa!M41+MAX(145,M$2*вспомогат!$J$19)</f>
        <v>1061.1999999999998</v>
      </c>
      <c r="N41" s="96">
        <f>Odessa!N41+MAX(145,N$2*вспомогат!$J$19)</f>
        <v>1213.8</v>
      </c>
      <c r="O41" s="96">
        <f>Odessa!O41+MAX(145,O$2*вспомогат!$J$19)</f>
        <v>1366.4</v>
      </c>
      <c r="P41" s="96">
        <f>Odessa!P41+MAX(145,P$2*вспомогат!$J$19)</f>
        <v>1519</v>
      </c>
      <c r="Q41" s="96">
        <f>Odessa!Q41+MAX(145,Q$2*вспомогат!$J$19)</f>
        <v>1621.6</v>
      </c>
      <c r="R41" s="96">
        <f>Odessa!R41+MAX(145,R$2*вспомогат!$J$19)</f>
        <v>1774.1999999999998</v>
      </c>
      <c r="S41" s="96">
        <f>Odessa!S41+MAX(145,S$2*вспомогат!$J$19)</f>
        <v>1926.8</v>
      </c>
      <c r="T41" s="96">
        <f>Odessa!T41+MAX(145,T$2*вспомогат!$J$19)</f>
        <v>2079.3999999999996</v>
      </c>
      <c r="U41" s="96">
        <f>Odessa!U41+MAX(145,U$2*вспомогат!$J$19)</f>
        <v>2232</v>
      </c>
      <c r="V41" s="96">
        <f>Odessa!V41+MAX(145,V$2*вспомогат!$J$19)</f>
        <v>2384.6</v>
      </c>
      <c r="W41" s="96">
        <f>Odessa!W41+MAX(145,W$2*вспомогат!$J$19)</f>
        <v>2537.1999999999998</v>
      </c>
      <c r="X41" s="96">
        <f>Odessa!X41+MAX(145,X$2*вспомогат!$J$19)</f>
        <v>2689.8</v>
      </c>
      <c r="Y41" s="96">
        <f>Odessa!Y41+MAX(145,Y$2*вспомогат!$J$19)</f>
        <v>2842.3999999999996</v>
      </c>
      <c r="Z41" s="96">
        <f>Odessa!Z41+MAX(145,Z$2*вспомогат!$J$19)</f>
        <v>2995</v>
      </c>
    </row>
    <row r="42" spans="2:26">
      <c r="B42" s="88" t="s">
        <v>54</v>
      </c>
      <c r="C42" s="88" t="s">
        <v>53</v>
      </c>
      <c r="D42" s="89" t="s">
        <v>9</v>
      </c>
      <c r="E42" s="94"/>
      <c r="F42" s="95"/>
      <c r="G42" s="96">
        <f>Odessa!G42+MAX(145,G$2*вспомогат!$J$19)</f>
        <v>315.60000000000002</v>
      </c>
      <c r="H42" s="96">
        <f>Odessa!H42+MAX(145,H$2*вспомогат!$J$19)</f>
        <v>443.2</v>
      </c>
      <c r="I42" s="96">
        <f>Odessa!I42+MAX(145,I$2*вспомогат!$J$19)</f>
        <v>570.79999999999995</v>
      </c>
      <c r="J42" s="96">
        <f>Odessa!J42+MAX(145,J$2*вспомогат!$J$19)</f>
        <v>698.4</v>
      </c>
      <c r="K42" s="96">
        <f>Odessa!K42+MAX(145,K$2*вспомогат!$J$19)</f>
        <v>776</v>
      </c>
      <c r="L42" s="96">
        <f>Odessa!L42+MAX(145,L$2*вспомогат!$J$19)</f>
        <v>908.59999999999991</v>
      </c>
      <c r="M42" s="96">
        <f>Odessa!M42+MAX(145,M$2*вспомогат!$J$19)</f>
        <v>1061.1999999999998</v>
      </c>
      <c r="N42" s="96">
        <f>Odessa!N42+MAX(145,N$2*вспомогат!$J$19)</f>
        <v>1213.8</v>
      </c>
      <c r="O42" s="96">
        <f>Odessa!O42+MAX(145,O$2*вспомогат!$J$19)</f>
        <v>1366.4</v>
      </c>
      <c r="P42" s="96">
        <f>Odessa!P42+MAX(145,P$2*вспомогат!$J$19)</f>
        <v>1519</v>
      </c>
      <c r="Q42" s="96">
        <f>Odessa!Q42+MAX(145,Q$2*вспомогат!$J$19)</f>
        <v>1621.6</v>
      </c>
      <c r="R42" s="96">
        <f>Odessa!R42+MAX(145,R$2*вспомогат!$J$19)</f>
        <v>1774.1999999999998</v>
      </c>
      <c r="S42" s="96">
        <f>Odessa!S42+MAX(145,S$2*вспомогат!$J$19)</f>
        <v>1926.8</v>
      </c>
      <c r="T42" s="96">
        <f>Odessa!T42+MAX(145,T$2*вспомогат!$J$19)</f>
        <v>2079.3999999999996</v>
      </c>
      <c r="U42" s="96">
        <f>Odessa!U42+MAX(145,U$2*вспомогат!$J$19)</f>
        <v>2232</v>
      </c>
      <c r="V42" s="96">
        <f>Odessa!V42+MAX(145,V$2*вспомогат!$J$19)</f>
        <v>2384.6</v>
      </c>
      <c r="W42" s="96">
        <f>Odessa!W42+MAX(145,W$2*вспомогат!$J$19)</f>
        <v>2537.1999999999998</v>
      </c>
      <c r="X42" s="96">
        <f>Odessa!X42+MAX(145,X$2*вспомогат!$J$19)</f>
        <v>2689.8</v>
      </c>
      <c r="Y42" s="96">
        <f>Odessa!Y42+MAX(145,Y$2*вспомогат!$J$19)</f>
        <v>2842.3999999999996</v>
      </c>
      <c r="Z42" s="96">
        <f>Odessa!Z42+MAX(145,Z$2*вспомогат!$J$19)</f>
        <v>2995</v>
      </c>
    </row>
    <row r="43" spans="2:26">
      <c r="B43" s="88" t="s">
        <v>55</v>
      </c>
      <c r="C43" s="88" t="s">
        <v>53</v>
      </c>
      <c r="D43" s="89" t="s">
        <v>9</v>
      </c>
      <c r="E43" s="94"/>
      <c r="F43" s="95"/>
      <c r="G43" s="96">
        <f>Odessa!G43+MAX(145,G$2*вспомогат!$J$19)</f>
        <v>315.60000000000002</v>
      </c>
      <c r="H43" s="96">
        <f>Odessa!H43+MAX(145,H$2*вспомогат!$J$19)</f>
        <v>443.2</v>
      </c>
      <c r="I43" s="96">
        <f>Odessa!I43+MAX(145,I$2*вспомогат!$J$19)</f>
        <v>570.79999999999995</v>
      </c>
      <c r="J43" s="96">
        <f>Odessa!J43+MAX(145,J$2*вспомогат!$J$19)</f>
        <v>698.4</v>
      </c>
      <c r="K43" s="96">
        <f>Odessa!K43+MAX(145,K$2*вспомогат!$J$19)</f>
        <v>776</v>
      </c>
      <c r="L43" s="96">
        <f>Odessa!L43+MAX(145,L$2*вспомогат!$J$19)</f>
        <v>908.59999999999991</v>
      </c>
      <c r="M43" s="96">
        <f>Odessa!M43+MAX(145,M$2*вспомогат!$J$19)</f>
        <v>1061.1999999999998</v>
      </c>
      <c r="N43" s="96">
        <f>Odessa!N43+MAX(145,N$2*вспомогат!$J$19)</f>
        <v>1213.8</v>
      </c>
      <c r="O43" s="96">
        <f>Odessa!O43+MAX(145,O$2*вспомогат!$J$19)</f>
        <v>1366.4</v>
      </c>
      <c r="P43" s="96">
        <f>Odessa!P43+MAX(145,P$2*вспомогат!$J$19)</f>
        <v>1519</v>
      </c>
      <c r="Q43" s="96">
        <f>Odessa!Q43+MAX(145,Q$2*вспомогат!$J$19)</f>
        <v>1621.6</v>
      </c>
      <c r="R43" s="96">
        <f>Odessa!R43+MAX(145,R$2*вспомогат!$J$19)</f>
        <v>1774.1999999999998</v>
      </c>
      <c r="S43" s="96">
        <f>Odessa!S43+MAX(145,S$2*вспомогат!$J$19)</f>
        <v>1926.8</v>
      </c>
      <c r="T43" s="96">
        <f>Odessa!T43+MAX(145,T$2*вспомогат!$J$19)</f>
        <v>2079.3999999999996</v>
      </c>
      <c r="U43" s="96">
        <f>Odessa!U43+MAX(145,U$2*вспомогат!$J$19)</f>
        <v>2232</v>
      </c>
      <c r="V43" s="96">
        <f>Odessa!V43+MAX(145,V$2*вспомогат!$J$19)</f>
        <v>2384.6</v>
      </c>
      <c r="W43" s="96">
        <f>Odessa!W43+MAX(145,W$2*вспомогат!$J$19)</f>
        <v>2537.1999999999998</v>
      </c>
      <c r="X43" s="96">
        <f>Odessa!X43+MAX(145,X$2*вспомогат!$J$19)</f>
        <v>2689.8</v>
      </c>
      <c r="Y43" s="96">
        <f>Odessa!Y43+MAX(145,Y$2*вспомогат!$J$19)</f>
        <v>2842.3999999999996</v>
      </c>
      <c r="Z43" s="96">
        <f>Odessa!Z43+MAX(145,Z$2*вспомогат!$J$19)</f>
        <v>2995</v>
      </c>
    </row>
    <row r="44" spans="2:26">
      <c r="B44" s="88" t="s">
        <v>56</v>
      </c>
      <c r="C44" s="88" t="s">
        <v>53</v>
      </c>
      <c r="D44" s="89" t="s">
        <v>9</v>
      </c>
      <c r="E44" s="94"/>
      <c r="F44" s="95"/>
      <c r="G44" s="96">
        <f>Odessa!G44+MAX(145,G$2*вспомогат!$J$19)</f>
        <v>315.60000000000002</v>
      </c>
      <c r="H44" s="96">
        <f>Odessa!H44+MAX(145,H$2*вспомогат!$J$19)</f>
        <v>443.2</v>
      </c>
      <c r="I44" s="96">
        <f>Odessa!I44+MAX(145,I$2*вспомогат!$J$19)</f>
        <v>570.79999999999995</v>
      </c>
      <c r="J44" s="96">
        <f>Odessa!J44+MAX(145,J$2*вспомогат!$J$19)</f>
        <v>698.4</v>
      </c>
      <c r="K44" s="96">
        <f>Odessa!K44+MAX(145,K$2*вспомогат!$J$19)</f>
        <v>776</v>
      </c>
      <c r="L44" s="96">
        <f>Odessa!L44+MAX(145,L$2*вспомогат!$J$19)</f>
        <v>908.59999999999991</v>
      </c>
      <c r="M44" s="96">
        <f>Odessa!M44+MAX(145,M$2*вспомогат!$J$19)</f>
        <v>1061.1999999999998</v>
      </c>
      <c r="N44" s="96">
        <f>Odessa!N44+MAX(145,N$2*вспомогат!$J$19)</f>
        <v>1213.8</v>
      </c>
      <c r="O44" s="96">
        <f>Odessa!O44+MAX(145,O$2*вспомогат!$J$19)</f>
        <v>1366.4</v>
      </c>
      <c r="P44" s="96">
        <f>Odessa!P44+MAX(145,P$2*вспомогат!$J$19)</f>
        <v>1519</v>
      </c>
      <c r="Q44" s="96">
        <f>Odessa!Q44+MAX(145,Q$2*вспомогат!$J$19)</f>
        <v>1621.6</v>
      </c>
      <c r="R44" s="96">
        <f>Odessa!R44+MAX(145,R$2*вспомогат!$J$19)</f>
        <v>1774.1999999999998</v>
      </c>
      <c r="S44" s="96">
        <f>Odessa!S44+MAX(145,S$2*вспомогат!$J$19)</f>
        <v>1926.8</v>
      </c>
      <c r="T44" s="96">
        <f>Odessa!T44+MAX(145,T$2*вспомогат!$J$19)</f>
        <v>2079.3999999999996</v>
      </c>
      <c r="U44" s="96">
        <f>Odessa!U44+MAX(145,U$2*вспомогат!$J$19)</f>
        <v>2232</v>
      </c>
      <c r="V44" s="96">
        <f>Odessa!V44+MAX(145,V$2*вспомогат!$J$19)</f>
        <v>2384.6</v>
      </c>
      <c r="W44" s="96">
        <f>Odessa!W44+MAX(145,W$2*вспомогат!$J$19)</f>
        <v>2537.1999999999998</v>
      </c>
      <c r="X44" s="96">
        <f>Odessa!X44+MAX(145,X$2*вспомогат!$J$19)</f>
        <v>2689.8</v>
      </c>
      <c r="Y44" s="96">
        <f>Odessa!Y44+MAX(145,Y$2*вспомогат!$J$19)</f>
        <v>2842.3999999999996</v>
      </c>
      <c r="Z44" s="96">
        <f>Odessa!Z44+MAX(145,Z$2*вспомогат!$J$19)</f>
        <v>2995</v>
      </c>
    </row>
    <row r="45" spans="2:26">
      <c r="B45" s="88" t="s">
        <v>59</v>
      </c>
      <c r="C45" s="88" t="s">
        <v>60</v>
      </c>
      <c r="D45" s="89" t="s">
        <v>13</v>
      </c>
      <c r="E45" s="94"/>
      <c r="F45" s="95"/>
      <c r="G45" s="96">
        <f>Odessa!G45+MAX(145,G$2*вспомогат!$J$19)</f>
        <v>287.5090909090909</v>
      </c>
      <c r="H45" s="96">
        <f>Odessa!H45+MAX(145,H$2*вспомогат!$J$19)</f>
        <v>387.0181818181818</v>
      </c>
      <c r="I45" s="96">
        <f>Odessa!I45+MAX(145,I$2*вспомогат!$J$19)</f>
        <v>486.5272727272727</v>
      </c>
      <c r="J45" s="96">
        <f>Odessa!J45+MAX(145,J$2*вспомогат!$J$19)</f>
        <v>586.0363636363636</v>
      </c>
      <c r="K45" s="96">
        <f>Odessa!K45+MAX(145,K$2*вспомогат!$J$19)</f>
        <v>635.5454545454545</v>
      </c>
      <c r="L45" s="96">
        <f>Odessa!L45+MAX(145,L$2*вспомогат!$J$19)</f>
        <v>740.0545454545454</v>
      </c>
      <c r="M45" s="96">
        <f>Odessa!M45+MAX(145,M$2*вспомогат!$J$19)</f>
        <v>864.56363636363631</v>
      </c>
      <c r="N45" s="96">
        <f>Odessa!N45+MAX(145,N$2*вспомогат!$J$19)</f>
        <v>989.07272727272721</v>
      </c>
      <c r="O45" s="96">
        <f>Odessa!O45+MAX(145,O$2*вспомогат!$J$19)</f>
        <v>1113.5818181818181</v>
      </c>
      <c r="P45" s="96">
        <f>Odessa!P45+MAX(145,P$2*вспомогат!$J$19)</f>
        <v>1238.090909090909</v>
      </c>
      <c r="Q45" s="96">
        <f>Odessa!Q45+MAX(145,Q$2*вспомогат!$J$19)</f>
        <v>1312.6</v>
      </c>
      <c r="R45" s="96">
        <f>Odessa!R45+MAX(145,R$2*вспомогат!$J$19)</f>
        <v>1437.1090909090908</v>
      </c>
      <c r="S45" s="96">
        <f>Odessa!S45+MAX(145,S$2*вспомогат!$J$19)</f>
        <v>1561.6181818181817</v>
      </c>
      <c r="T45" s="96">
        <f>Odessa!T45+MAX(145,T$2*вспомогат!$J$19)</f>
        <v>1686.1272727272726</v>
      </c>
      <c r="U45" s="96">
        <f>Odessa!U45+MAX(145,U$2*вспомогат!$J$19)</f>
        <v>1810.6363636363635</v>
      </c>
      <c r="V45" s="96">
        <f>Odessa!V45+MAX(145,V$2*вспомогат!$J$19)</f>
        <v>1935.1454545454544</v>
      </c>
      <c r="W45" s="96">
        <f>Odessa!W45+MAX(145,W$2*вспомогат!$J$19)</f>
        <v>2059.6545454545453</v>
      </c>
      <c r="X45" s="96">
        <f>Odessa!X45+MAX(145,X$2*вспомогат!$J$19)</f>
        <v>2184.1636363636362</v>
      </c>
      <c r="Y45" s="96">
        <f>Odessa!Y45+MAX(145,Y$2*вспомогат!$J$19)</f>
        <v>2308.6727272727271</v>
      </c>
      <c r="Z45" s="96">
        <f>Odessa!Z45+MAX(145,Z$2*вспомогат!$J$19)</f>
        <v>2433.181818181818</v>
      </c>
    </row>
    <row r="46" spans="2:26">
      <c r="B46" s="88" t="s">
        <v>61</v>
      </c>
      <c r="C46" s="88" t="s">
        <v>60</v>
      </c>
      <c r="D46" s="89" t="s">
        <v>13</v>
      </c>
      <c r="E46" s="94"/>
      <c r="F46" s="95"/>
      <c r="G46" s="96">
        <f>Odessa!G46+MAX(145,G$2*вспомогат!$J$19)</f>
        <v>287.5090909090909</v>
      </c>
      <c r="H46" s="96">
        <f>Odessa!H46+MAX(145,H$2*вспомогат!$J$19)</f>
        <v>387.0181818181818</v>
      </c>
      <c r="I46" s="96">
        <f>Odessa!I46+MAX(145,I$2*вспомогат!$J$19)</f>
        <v>486.5272727272727</v>
      </c>
      <c r="J46" s="96">
        <f>Odessa!J46+MAX(145,J$2*вспомогат!$J$19)</f>
        <v>586.0363636363636</v>
      </c>
      <c r="K46" s="96">
        <f>Odessa!K46+MAX(145,K$2*вспомогат!$J$19)</f>
        <v>635.5454545454545</v>
      </c>
      <c r="L46" s="96">
        <f>Odessa!L46+MAX(145,L$2*вспомогат!$J$19)</f>
        <v>740.0545454545454</v>
      </c>
      <c r="M46" s="96">
        <f>Odessa!M46+MAX(145,M$2*вспомогат!$J$19)</f>
        <v>864.56363636363631</v>
      </c>
      <c r="N46" s="96">
        <f>Odessa!N46+MAX(145,N$2*вспомогат!$J$19)</f>
        <v>989.07272727272721</v>
      </c>
      <c r="O46" s="96">
        <f>Odessa!O46+MAX(145,O$2*вспомогат!$J$19)</f>
        <v>1113.5818181818181</v>
      </c>
      <c r="P46" s="96">
        <f>Odessa!P46+MAX(145,P$2*вспомогат!$J$19)</f>
        <v>1238.090909090909</v>
      </c>
      <c r="Q46" s="96">
        <f>Odessa!Q46+MAX(145,Q$2*вспомогат!$J$19)</f>
        <v>1312.6</v>
      </c>
      <c r="R46" s="96">
        <f>Odessa!R46+MAX(145,R$2*вспомогат!$J$19)</f>
        <v>1437.1090909090908</v>
      </c>
      <c r="S46" s="96">
        <f>Odessa!S46+MAX(145,S$2*вспомогат!$J$19)</f>
        <v>1561.6181818181817</v>
      </c>
      <c r="T46" s="96">
        <f>Odessa!T46+MAX(145,T$2*вспомогат!$J$19)</f>
        <v>1686.1272727272726</v>
      </c>
      <c r="U46" s="96">
        <f>Odessa!U46+MAX(145,U$2*вспомогат!$J$19)</f>
        <v>1810.6363636363635</v>
      </c>
      <c r="V46" s="96">
        <f>Odessa!V46+MAX(145,V$2*вспомогат!$J$19)</f>
        <v>1935.1454545454544</v>
      </c>
      <c r="W46" s="96">
        <f>Odessa!W46+MAX(145,W$2*вспомогат!$J$19)</f>
        <v>2059.6545454545453</v>
      </c>
      <c r="X46" s="96">
        <f>Odessa!X46+MAX(145,X$2*вспомогат!$J$19)</f>
        <v>2184.1636363636362</v>
      </c>
      <c r="Y46" s="96">
        <f>Odessa!Y46+MAX(145,Y$2*вспомогат!$J$19)</f>
        <v>2308.6727272727271</v>
      </c>
      <c r="Z46" s="96">
        <f>Odessa!Z46+MAX(145,Z$2*вспомогат!$J$19)</f>
        <v>2433.181818181818</v>
      </c>
    </row>
    <row r="47" spans="2:26">
      <c r="B47" s="88" t="s">
        <v>62</v>
      </c>
      <c r="C47" s="88" t="s">
        <v>60</v>
      </c>
      <c r="D47" s="89" t="s">
        <v>13</v>
      </c>
      <c r="E47" s="94"/>
      <c r="F47" s="95"/>
      <c r="G47" s="96">
        <f>Odessa!G47+MAX(145,G$2*вспомогат!$J$19)</f>
        <v>287.5090909090909</v>
      </c>
      <c r="H47" s="96">
        <f>Odessa!H47+MAX(145,H$2*вспомогат!$J$19)</f>
        <v>387.0181818181818</v>
      </c>
      <c r="I47" s="96">
        <f>Odessa!I47+MAX(145,I$2*вспомогат!$J$19)</f>
        <v>486.5272727272727</v>
      </c>
      <c r="J47" s="96">
        <f>Odessa!J47+MAX(145,J$2*вспомогат!$J$19)</f>
        <v>586.0363636363636</v>
      </c>
      <c r="K47" s="96">
        <f>Odessa!K47+MAX(145,K$2*вспомогат!$J$19)</f>
        <v>635.5454545454545</v>
      </c>
      <c r="L47" s="96">
        <f>Odessa!L47+MAX(145,L$2*вспомогат!$J$19)</f>
        <v>740.0545454545454</v>
      </c>
      <c r="M47" s="96">
        <f>Odessa!M47+MAX(145,M$2*вспомогат!$J$19)</f>
        <v>864.56363636363631</v>
      </c>
      <c r="N47" s="96">
        <f>Odessa!N47+MAX(145,N$2*вспомогат!$J$19)</f>
        <v>989.07272727272721</v>
      </c>
      <c r="O47" s="96">
        <f>Odessa!O47+MAX(145,O$2*вспомогат!$J$19)</f>
        <v>1113.5818181818181</v>
      </c>
      <c r="P47" s="96">
        <f>Odessa!P47+MAX(145,P$2*вспомогат!$J$19)</f>
        <v>1238.090909090909</v>
      </c>
      <c r="Q47" s="96">
        <f>Odessa!Q47+MAX(145,Q$2*вспомогат!$J$19)</f>
        <v>1312.6</v>
      </c>
      <c r="R47" s="96">
        <f>Odessa!R47+MAX(145,R$2*вспомогат!$J$19)</f>
        <v>1437.1090909090908</v>
      </c>
      <c r="S47" s="96">
        <f>Odessa!S47+MAX(145,S$2*вспомогат!$J$19)</f>
        <v>1561.6181818181817</v>
      </c>
      <c r="T47" s="96">
        <f>Odessa!T47+MAX(145,T$2*вспомогат!$J$19)</f>
        <v>1686.1272727272726</v>
      </c>
      <c r="U47" s="96">
        <f>Odessa!U47+MAX(145,U$2*вспомогат!$J$19)</f>
        <v>1810.6363636363635</v>
      </c>
      <c r="V47" s="96">
        <f>Odessa!V47+MAX(145,V$2*вспомогат!$J$19)</f>
        <v>1935.1454545454544</v>
      </c>
      <c r="W47" s="96">
        <f>Odessa!W47+MAX(145,W$2*вспомогат!$J$19)</f>
        <v>2059.6545454545453</v>
      </c>
      <c r="X47" s="96">
        <f>Odessa!X47+MAX(145,X$2*вспомогат!$J$19)</f>
        <v>2184.1636363636362</v>
      </c>
      <c r="Y47" s="96">
        <f>Odessa!Y47+MAX(145,Y$2*вспомогат!$J$19)</f>
        <v>2308.6727272727271</v>
      </c>
      <c r="Z47" s="96">
        <f>Odessa!Z47+MAX(145,Z$2*вспомогат!$J$19)</f>
        <v>2433.181818181818</v>
      </c>
    </row>
    <row r="48" spans="2:26">
      <c r="B48" s="88" t="s">
        <v>63</v>
      </c>
      <c r="C48" s="88" t="s">
        <v>60</v>
      </c>
      <c r="D48" s="89" t="s">
        <v>13</v>
      </c>
      <c r="E48" s="94"/>
      <c r="F48" s="95"/>
      <c r="G48" s="96">
        <f>Odessa!G48+MAX(145,G$2*вспомогат!$J$19)</f>
        <v>287.5090909090909</v>
      </c>
      <c r="H48" s="96">
        <f>Odessa!H48+MAX(145,H$2*вспомогат!$J$19)</f>
        <v>387.0181818181818</v>
      </c>
      <c r="I48" s="96">
        <f>Odessa!I48+MAX(145,I$2*вспомогат!$J$19)</f>
        <v>486.5272727272727</v>
      </c>
      <c r="J48" s="96">
        <f>Odessa!J48+MAX(145,J$2*вспомогат!$J$19)</f>
        <v>586.0363636363636</v>
      </c>
      <c r="K48" s="96">
        <f>Odessa!K48+MAX(145,K$2*вспомогат!$J$19)</f>
        <v>635.5454545454545</v>
      </c>
      <c r="L48" s="96">
        <f>Odessa!L48+MAX(145,L$2*вспомогат!$J$19)</f>
        <v>740.0545454545454</v>
      </c>
      <c r="M48" s="96">
        <f>Odessa!M48+MAX(145,M$2*вспомогат!$J$19)</f>
        <v>864.56363636363631</v>
      </c>
      <c r="N48" s="96">
        <f>Odessa!N48+MAX(145,N$2*вспомогат!$J$19)</f>
        <v>989.07272727272721</v>
      </c>
      <c r="O48" s="96">
        <f>Odessa!O48+MAX(145,O$2*вспомогат!$J$19)</f>
        <v>1113.5818181818181</v>
      </c>
      <c r="P48" s="96">
        <f>Odessa!P48+MAX(145,P$2*вспомогат!$J$19)</f>
        <v>1238.090909090909</v>
      </c>
      <c r="Q48" s="96">
        <f>Odessa!Q48+MAX(145,Q$2*вспомогат!$J$19)</f>
        <v>1312.6</v>
      </c>
      <c r="R48" s="96">
        <f>Odessa!R48+MAX(145,R$2*вспомогат!$J$19)</f>
        <v>1437.1090909090908</v>
      </c>
      <c r="S48" s="96">
        <f>Odessa!S48+MAX(145,S$2*вспомогат!$J$19)</f>
        <v>1561.6181818181817</v>
      </c>
      <c r="T48" s="96">
        <f>Odessa!T48+MAX(145,T$2*вспомогат!$J$19)</f>
        <v>1686.1272727272726</v>
      </c>
      <c r="U48" s="96">
        <f>Odessa!U48+MAX(145,U$2*вспомогат!$J$19)</f>
        <v>1810.6363636363635</v>
      </c>
      <c r="V48" s="96">
        <f>Odessa!V48+MAX(145,V$2*вспомогат!$J$19)</f>
        <v>1935.1454545454544</v>
      </c>
      <c r="W48" s="96">
        <f>Odessa!W48+MAX(145,W$2*вспомогат!$J$19)</f>
        <v>2059.6545454545453</v>
      </c>
      <c r="X48" s="96">
        <f>Odessa!X48+MAX(145,X$2*вспомогат!$J$19)</f>
        <v>2184.1636363636362</v>
      </c>
      <c r="Y48" s="96">
        <f>Odessa!Y48+MAX(145,Y$2*вспомогат!$J$19)</f>
        <v>2308.6727272727271</v>
      </c>
      <c r="Z48" s="96">
        <f>Odessa!Z48+MAX(145,Z$2*вспомогат!$J$19)</f>
        <v>2433.181818181818</v>
      </c>
    </row>
    <row r="49" spans="2:26">
      <c r="B49" s="88" t="s">
        <v>64</v>
      </c>
      <c r="C49" s="88" t="s">
        <v>60</v>
      </c>
      <c r="D49" s="89" t="s">
        <v>13</v>
      </c>
      <c r="E49" s="94"/>
      <c r="F49" s="95"/>
      <c r="G49" s="96">
        <f>Odessa!G49+MAX(145,G$2*вспомогат!$J$19)</f>
        <v>287.5090909090909</v>
      </c>
      <c r="H49" s="96">
        <f>Odessa!H49+MAX(145,H$2*вспомогат!$J$19)</f>
        <v>387.0181818181818</v>
      </c>
      <c r="I49" s="96">
        <f>Odessa!I49+MAX(145,I$2*вспомогат!$J$19)</f>
        <v>486.5272727272727</v>
      </c>
      <c r="J49" s="96">
        <f>Odessa!J49+MAX(145,J$2*вспомогат!$J$19)</f>
        <v>586.0363636363636</v>
      </c>
      <c r="K49" s="96">
        <f>Odessa!K49+MAX(145,K$2*вспомогат!$J$19)</f>
        <v>635.5454545454545</v>
      </c>
      <c r="L49" s="96">
        <f>Odessa!L49+MAX(145,L$2*вспомогат!$J$19)</f>
        <v>740.0545454545454</v>
      </c>
      <c r="M49" s="96">
        <f>Odessa!M49+MAX(145,M$2*вспомогат!$J$19)</f>
        <v>864.56363636363631</v>
      </c>
      <c r="N49" s="96">
        <f>Odessa!N49+MAX(145,N$2*вспомогат!$J$19)</f>
        <v>989.07272727272721</v>
      </c>
      <c r="O49" s="96">
        <f>Odessa!O49+MAX(145,O$2*вспомогат!$J$19)</f>
        <v>1113.5818181818181</v>
      </c>
      <c r="P49" s="96">
        <f>Odessa!P49+MAX(145,P$2*вспомогат!$J$19)</f>
        <v>1238.090909090909</v>
      </c>
      <c r="Q49" s="96">
        <f>Odessa!Q49+MAX(145,Q$2*вспомогат!$J$19)</f>
        <v>1312.6</v>
      </c>
      <c r="R49" s="96">
        <f>Odessa!R49+MAX(145,R$2*вспомогат!$J$19)</f>
        <v>1437.1090909090908</v>
      </c>
      <c r="S49" s="96">
        <f>Odessa!S49+MAX(145,S$2*вспомогат!$J$19)</f>
        <v>1561.6181818181817</v>
      </c>
      <c r="T49" s="96">
        <f>Odessa!T49+MAX(145,T$2*вспомогат!$J$19)</f>
        <v>1686.1272727272726</v>
      </c>
      <c r="U49" s="96">
        <f>Odessa!U49+MAX(145,U$2*вспомогат!$J$19)</f>
        <v>1810.6363636363635</v>
      </c>
      <c r="V49" s="96">
        <f>Odessa!V49+MAX(145,V$2*вспомогат!$J$19)</f>
        <v>1935.1454545454544</v>
      </c>
      <c r="W49" s="96">
        <f>Odessa!W49+MAX(145,W$2*вспомогат!$J$19)</f>
        <v>2059.6545454545453</v>
      </c>
      <c r="X49" s="96">
        <f>Odessa!X49+MAX(145,X$2*вспомогат!$J$19)</f>
        <v>2184.1636363636362</v>
      </c>
      <c r="Y49" s="96">
        <f>Odessa!Y49+MAX(145,Y$2*вспомогат!$J$19)</f>
        <v>2308.6727272727271</v>
      </c>
      <c r="Z49" s="96">
        <f>Odessa!Z49+MAX(145,Z$2*вспомогат!$J$19)</f>
        <v>2433.181818181818</v>
      </c>
    </row>
    <row r="50" spans="2:26">
      <c r="B50" s="88" t="s">
        <v>65</v>
      </c>
      <c r="C50" s="88" t="s">
        <v>66</v>
      </c>
      <c r="D50" s="89" t="s">
        <v>9</v>
      </c>
      <c r="E50" s="94"/>
      <c r="F50" s="95"/>
      <c r="G50" s="96" t="e">
        <f>Odessa!G50+MAX(145,G$2*вспомогат!$J$19)</f>
        <v>#VALUE!</v>
      </c>
      <c r="H50" s="96" t="e">
        <f>Odessa!H50+MAX(145,H$2*вспомогат!$J$19)</f>
        <v>#VALUE!</v>
      </c>
      <c r="I50" s="96" t="e">
        <f>Odessa!I50+MAX(145,I$2*вспомогат!$J$19)</f>
        <v>#VALUE!</v>
      </c>
      <c r="J50" s="96" t="e">
        <f>Odessa!J50+MAX(145,J$2*вспомогат!$J$19)</f>
        <v>#VALUE!</v>
      </c>
      <c r="K50" s="96" t="e">
        <f>Odessa!K50+MAX(145,K$2*вспомогат!$J$19)</f>
        <v>#VALUE!</v>
      </c>
      <c r="L50" s="96" t="e">
        <f>Odessa!L50+MAX(145,L$2*вспомогат!$J$19)</f>
        <v>#VALUE!</v>
      </c>
      <c r="M50" s="96" t="e">
        <f>Odessa!M50+MAX(145,M$2*вспомогат!$J$19)</f>
        <v>#VALUE!</v>
      </c>
      <c r="N50" s="96" t="e">
        <f>Odessa!N50+MAX(145,N$2*вспомогат!$J$19)</f>
        <v>#VALUE!</v>
      </c>
      <c r="O50" s="96" t="e">
        <f>Odessa!O50+MAX(145,O$2*вспомогат!$J$19)</f>
        <v>#VALUE!</v>
      </c>
      <c r="P50" s="96" t="e">
        <f>Odessa!P50+MAX(145,P$2*вспомогат!$J$19)</f>
        <v>#VALUE!</v>
      </c>
      <c r="Q50" s="96" t="e">
        <f>Odessa!Q50+MAX(145,Q$2*вспомогат!$J$19)</f>
        <v>#VALUE!</v>
      </c>
      <c r="R50" s="96" t="e">
        <f>Odessa!R50+MAX(145,R$2*вспомогат!$J$19)</f>
        <v>#VALUE!</v>
      </c>
      <c r="S50" s="96" t="e">
        <f>Odessa!S50+MAX(145,S$2*вспомогат!$J$19)</f>
        <v>#VALUE!</v>
      </c>
      <c r="T50" s="96" t="e">
        <f>Odessa!T50+MAX(145,T$2*вспомогат!$J$19)</f>
        <v>#VALUE!</v>
      </c>
      <c r="U50" s="96" t="e">
        <f>Odessa!U50+MAX(145,U$2*вспомогат!$J$19)</f>
        <v>#VALUE!</v>
      </c>
      <c r="V50" s="96" t="e">
        <f>Odessa!V50+MAX(145,V$2*вспомогат!$J$19)</f>
        <v>#VALUE!</v>
      </c>
      <c r="W50" s="96" t="e">
        <f>Odessa!W50+MAX(145,W$2*вспомогат!$J$19)</f>
        <v>#VALUE!</v>
      </c>
      <c r="X50" s="96" t="e">
        <f>Odessa!X50+MAX(145,X$2*вспомогат!$J$19)</f>
        <v>#VALUE!</v>
      </c>
      <c r="Y50" s="96" t="e">
        <f>Odessa!Y50+MAX(145,Y$2*вспомогат!$J$19)</f>
        <v>#VALUE!</v>
      </c>
      <c r="Z50" s="96" t="e">
        <f>Odessa!Z50+MAX(145,Z$2*вспомогат!$J$19)</f>
        <v>#VALUE!</v>
      </c>
    </row>
    <row r="51" spans="2:26">
      <c r="B51" s="88" t="s">
        <v>67</v>
      </c>
      <c r="C51" s="88" t="s">
        <v>68</v>
      </c>
      <c r="D51" s="89" t="s">
        <v>9</v>
      </c>
      <c r="E51" s="94"/>
      <c r="F51" s="95"/>
      <c r="G51" s="96">
        <f>Odessa!G51+MAX(145,G$2*вспомогат!$J$19)</f>
        <v>321.60000000000002</v>
      </c>
      <c r="H51" s="96">
        <f>Odessa!H51+MAX(145,H$2*вспомогат!$J$19)</f>
        <v>455.2</v>
      </c>
      <c r="I51" s="96">
        <f>Odessa!I51+MAX(145,I$2*вспомогат!$J$19)</f>
        <v>588.79999999999995</v>
      </c>
      <c r="J51" s="96">
        <f>Odessa!J51+MAX(145,J$2*вспомогат!$J$19)</f>
        <v>722.4</v>
      </c>
      <c r="K51" s="96">
        <f>Odessa!K51+MAX(145,K$2*вспомогат!$J$19)</f>
        <v>806</v>
      </c>
      <c r="L51" s="96">
        <f>Odessa!L51+MAX(145,L$2*вспомогат!$J$19)</f>
        <v>944.59999999999991</v>
      </c>
      <c r="M51" s="96">
        <f>Odessa!M51+MAX(145,M$2*вспомогат!$J$19)</f>
        <v>1103.1999999999998</v>
      </c>
      <c r="N51" s="96">
        <f>Odessa!N51+MAX(145,N$2*вспомогат!$J$19)</f>
        <v>1261.8</v>
      </c>
      <c r="O51" s="96">
        <f>Odessa!O51+MAX(145,O$2*вспомогат!$J$19)</f>
        <v>1420.4</v>
      </c>
      <c r="P51" s="96">
        <f>Odessa!P51+MAX(145,P$2*вспомогат!$J$19)</f>
        <v>1579</v>
      </c>
      <c r="Q51" s="96">
        <f>Odessa!Q51+MAX(145,Q$2*вспомогат!$J$19)</f>
        <v>1687.6</v>
      </c>
      <c r="R51" s="96">
        <f>Odessa!R51+MAX(145,R$2*вспомогат!$J$19)</f>
        <v>1846.1999999999998</v>
      </c>
      <c r="S51" s="96">
        <f>Odessa!S51+MAX(145,S$2*вспомогат!$J$19)</f>
        <v>2004.8</v>
      </c>
      <c r="T51" s="96">
        <f>Odessa!T51+MAX(145,T$2*вспомогат!$J$19)</f>
        <v>2163.3999999999996</v>
      </c>
      <c r="U51" s="96">
        <f>Odessa!U51+MAX(145,U$2*вспомогат!$J$19)</f>
        <v>2322</v>
      </c>
      <c r="V51" s="96">
        <f>Odessa!V51+MAX(145,V$2*вспомогат!$J$19)</f>
        <v>2480.6</v>
      </c>
      <c r="W51" s="96">
        <f>Odessa!W51+MAX(145,W$2*вспомогат!$J$19)</f>
        <v>2639.2</v>
      </c>
      <c r="X51" s="96">
        <f>Odessa!X51+MAX(145,X$2*вспомогат!$J$19)</f>
        <v>2797.8</v>
      </c>
      <c r="Y51" s="96">
        <f>Odessa!Y51+MAX(145,Y$2*вспомогат!$J$19)</f>
        <v>2956.3999999999996</v>
      </c>
      <c r="Z51" s="96">
        <f>Odessa!Z51+MAX(145,Z$2*вспомогат!$J$19)</f>
        <v>3115</v>
      </c>
    </row>
    <row r="52" spans="2:26">
      <c r="B52" s="88" t="s">
        <v>69</v>
      </c>
      <c r="C52" s="88" t="s">
        <v>68</v>
      </c>
      <c r="D52" s="89" t="s">
        <v>9</v>
      </c>
      <c r="E52" s="94"/>
      <c r="F52" s="95"/>
      <c r="G52" s="96">
        <f>Odessa!G52+MAX(145,G$2*вспомогат!$J$19)</f>
        <v>311.60000000000002</v>
      </c>
      <c r="H52" s="96">
        <f>Odessa!H52+MAX(145,H$2*вспомогат!$J$19)</f>
        <v>435.2</v>
      </c>
      <c r="I52" s="96">
        <f>Odessa!I52+MAX(145,I$2*вспомогат!$J$19)</f>
        <v>558.79999999999995</v>
      </c>
      <c r="J52" s="96">
        <f>Odessa!J52+MAX(145,J$2*вспомогат!$J$19)</f>
        <v>682.4</v>
      </c>
      <c r="K52" s="96">
        <f>Odessa!K52+MAX(145,K$2*вспомогат!$J$19)</f>
        <v>756</v>
      </c>
      <c r="L52" s="96">
        <f>Odessa!L52+MAX(145,L$2*вспомогат!$J$19)</f>
        <v>884.59999999999991</v>
      </c>
      <c r="M52" s="96">
        <f>Odessa!M52+MAX(145,M$2*вспомогат!$J$19)</f>
        <v>1033.1999999999998</v>
      </c>
      <c r="N52" s="96">
        <f>Odessa!N52+MAX(145,N$2*вспомогат!$J$19)</f>
        <v>1181.8</v>
      </c>
      <c r="O52" s="96">
        <f>Odessa!O52+MAX(145,O$2*вспомогат!$J$19)</f>
        <v>1330.4</v>
      </c>
      <c r="P52" s="96">
        <f>Odessa!P52+MAX(145,P$2*вспомогат!$J$19)</f>
        <v>1479</v>
      </c>
      <c r="Q52" s="96">
        <f>Odessa!Q52+MAX(145,Q$2*вспомогат!$J$19)</f>
        <v>1577.6</v>
      </c>
      <c r="R52" s="96">
        <f>Odessa!R52+MAX(145,R$2*вспомогат!$J$19)</f>
        <v>1726.1999999999998</v>
      </c>
      <c r="S52" s="96">
        <f>Odessa!S52+MAX(145,S$2*вспомогат!$J$19)</f>
        <v>1874.8</v>
      </c>
      <c r="T52" s="96">
        <f>Odessa!T52+MAX(145,T$2*вспомогат!$J$19)</f>
        <v>2023.3999999999999</v>
      </c>
      <c r="U52" s="96">
        <f>Odessa!U52+MAX(145,U$2*вспомогат!$J$19)</f>
        <v>2172</v>
      </c>
      <c r="V52" s="96">
        <f>Odessa!V52+MAX(145,V$2*вспомогат!$J$19)</f>
        <v>2320.6</v>
      </c>
      <c r="W52" s="96">
        <f>Odessa!W52+MAX(145,W$2*вспомогат!$J$19)</f>
        <v>2469.1999999999998</v>
      </c>
      <c r="X52" s="96">
        <f>Odessa!X52+MAX(145,X$2*вспомогат!$J$19)</f>
        <v>2617.8000000000002</v>
      </c>
      <c r="Y52" s="96">
        <f>Odessa!Y52+MAX(145,Y$2*вспомогат!$J$19)</f>
        <v>2766.3999999999996</v>
      </c>
      <c r="Z52" s="96">
        <f>Odessa!Z52+MAX(145,Z$2*вспомогат!$J$19)</f>
        <v>2915</v>
      </c>
    </row>
    <row r="53" spans="2:26">
      <c r="B53" s="88" t="s">
        <v>70</v>
      </c>
      <c r="C53" s="88" t="s">
        <v>68</v>
      </c>
      <c r="D53" s="89" t="s">
        <v>9</v>
      </c>
      <c r="E53" s="94"/>
      <c r="F53" s="95"/>
      <c r="G53" s="96">
        <f>Odessa!G53+MAX(145,G$2*вспомогат!$J$19)</f>
        <v>306.60000000000002</v>
      </c>
      <c r="H53" s="96">
        <f>Odessa!H53+MAX(145,H$2*вспомогат!$J$19)</f>
        <v>425.2</v>
      </c>
      <c r="I53" s="96">
        <f>Odessa!I53+MAX(145,I$2*вспомогат!$J$19)</f>
        <v>543.79999999999995</v>
      </c>
      <c r="J53" s="96">
        <f>Odessa!J53+MAX(145,J$2*вспомогат!$J$19)</f>
        <v>662.4</v>
      </c>
      <c r="K53" s="96">
        <f>Odessa!K53+MAX(145,K$2*вспомогат!$J$19)</f>
        <v>731</v>
      </c>
      <c r="L53" s="96">
        <f>Odessa!L53+MAX(145,L$2*вспомогат!$J$19)</f>
        <v>854.59999999999991</v>
      </c>
      <c r="M53" s="96">
        <f>Odessa!M53+MAX(145,M$2*вспомогат!$J$19)</f>
        <v>998.19999999999993</v>
      </c>
      <c r="N53" s="96">
        <f>Odessa!N53+MAX(145,N$2*вспомогат!$J$19)</f>
        <v>1141.8</v>
      </c>
      <c r="O53" s="96">
        <f>Odessa!O53+MAX(145,O$2*вспомогат!$J$19)</f>
        <v>1285.4000000000001</v>
      </c>
      <c r="P53" s="96">
        <f>Odessa!P53+MAX(145,P$2*вспомогат!$J$19)</f>
        <v>1429</v>
      </c>
      <c r="Q53" s="96">
        <f>Odessa!Q53+MAX(145,Q$2*вспомогат!$J$19)</f>
        <v>1522.6</v>
      </c>
      <c r="R53" s="96">
        <f>Odessa!R53+MAX(145,R$2*вспомогат!$J$19)</f>
        <v>1666.1999999999998</v>
      </c>
      <c r="S53" s="96">
        <f>Odessa!S53+MAX(145,S$2*вспомогат!$J$19)</f>
        <v>1809.8</v>
      </c>
      <c r="T53" s="96">
        <f>Odessa!T53+MAX(145,T$2*вспомогат!$J$19)</f>
        <v>1953.3999999999999</v>
      </c>
      <c r="U53" s="96">
        <f>Odessa!U53+MAX(145,U$2*вспомогат!$J$19)</f>
        <v>2097</v>
      </c>
      <c r="V53" s="96">
        <f>Odessa!V53+MAX(145,V$2*вспомогат!$J$19)</f>
        <v>2240.6</v>
      </c>
      <c r="W53" s="96">
        <f>Odessa!W53+MAX(145,W$2*вспомогат!$J$19)</f>
        <v>2384.1999999999998</v>
      </c>
      <c r="X53" s="96">
        <f>Odessa!X53+MAX(145,X$2*вспомогат!$J$19)</f>
        <v>2527.8000000000002</v>
      </c>
      <c r="Y53" s="96">
        <f>Odessa!Y53+MAX(145,Y$2*вспомогат!$J$19)</f>
        <v>2671.3999999999996</v>
      </c>
      <c r="Z53" s="96">
        <f>Odessa!Z53+MAX(145,Z$2*вспомогат!$J$19)</f>
        <v>2815</v>
      </c>
    </row>
    <row r="54" spans="2:26">
      <c r="B54" s="88" t="s">
        <v>71</v>
      </c>
      <c r="C54" s="88" t="s">
        <v>72</v>
      </c>
      <c r="D54" s="89" t="s">
        <v>9</v>
      </c>
      <c r="E54" s="94"/>
      <c r="F54" s="95"/>
      <c r="G54" s="96">
        <f>Odessa!G54+MAX(145,G$2*вспомогат!$J$19)</f>
        <v>330.6</v>
      </c>
      <c r="H54" s="96">
        <f>Odessa!H54+MAX(145,H$2*вспомогат!$J$19)</f>
        <v>473.2</v>
      </c>
      <c r="I54" s="96">
        <f>Odessa!I54+MAX(145,I$2*вспомогат!$J$19)</f>
        <v>615.79999999999995</v>
      </c>
      <c r="J54" s="96">
        <f>Odessa!J54+MAX(145,J$2*вспомогат!$J$19)</f>
        <v>758.4</v>
      </c>
      <c r="K54" s="96">
        <f>Odessa!K54+MAX(145,K$2*вспомогат!$J$19)</f>
        <v>851</v>
      </c>
      <c r="L54" s="96">
        <f>Odessa!L54+MAX(145,L$2*вспомогат!$J$19)</f>
        <v>998.59999999999991</v>
      </c>
      <c r="M54" s="96">
        <f>Odessa!M54+MAX(145,M$2*вспомогат!$J$19)</f>
        <v>1166.1999999999998</v>
      </c>
      <c r="N54" s="96">
        <f>Odessa!N54+MAX(145,N$2*вспомогат!$J$19)</f>
        <v>1333.8</v>
      </c>
      <c r="O54" s="96">
        <f>Odessa!O54+MAX(145,O$2*вспомогат!$J$19)</f>
        <v>1501.4</v>
      </c>
      <c r="P54" s="96">
        <f>Odessa!P54+MAX(145,P$2*вспомогат!$J$19)</f>
        <v>1669</v>
      </c>
      <c r="Q54" s="96">
        <f>Odessa!Q54+MAX(145,Q$2*вспомогат!$J$19)</f>
        <v>1786.6</v>
      </c>
      <c r="R54" s="96">
        <f>Odessa!R54+MAX(145,R$2*вспомогат!$J$19)</f>
        <v>1954.1999999999998</v>
      </c>
      <c r="S54" s="96">
        <f>Odessa!S54+MAX(145,S$2*вспомогат!$J$19)</f>
        <v>2121.8000000000002</v>
      </c>
      <c r="T54" s="96">
        <f>Odessa!T54+MAX(145,T$2*вспомогат!$J$19)</f>
        <v>2289.3999999999996</v>
      </c>
      <c r="U54" s="96">
        <f>Odessa!U54+MAX(145,U$2*вспомогат!$J$19)</f>
        <v>2457</v>
      </c>
      <c r="V54" s="96">
        <f>Odessa!V54+MAX(145,V$2*вспомогат!$J$19)</f>
        <v>2624.6</v>
      </c>
      <c r="W54" s="96">
        <f>Odessa!W54+MAX(145,W$2*вспомогат!$J$19)</f>
        <v>2792.2</v>
      </c>
      <c r="X54" s="96">
        <f>Odessa!X54+MAX(145,X$2*вспомогат!$J$19)</f>
        <v>2959.8</v>
      </c>
      <c r="Y54" s="96">
        <f>Odessa!Y54+MAX(145,Y$2*вспомогат!$J$19)</f>
        <v>3127.3999999999996</v>
      </c>
      <c r="Z54" s="96">
        <f>Odessa!Z54+MAX(145,Z$2*вспомогат!$J$19)</f>
        <v>3295</v>
      </c>
    </row>
    <row r="55" spans="2:26">
      <c r="B55" s="88" t="s">
        <v>73</v>
      </c>
      <c r="C55" s="88" t="s">
        <v>74</v>
      </c>
      <c r="D55" s="89" t="s">
        <v>9</v>
      </c>
      <c r="E55" s="94"/>
      <c r="F55" s="95"/>
      <c r="G55" s="96">
        <f>Odessa!G55+MAX(145,G$2*вспомогат!$J$19)</f>
        <v>328.6</v>
      </c>
      <c r="H55" s="96">
        <f>Odessa!H55+MAX(145,H$2*вспомогат!$J$19)</f>
        <v>469.2</v>
      </c>
      <c r="I55" s="96">
        <f>Odessa!I55+MAX(145,I$2*вспомогат!$J$19)</f>
        <v>609.79999999999995</v>
      </c>
      <c r="J55" s="96">
        <f>Odessa!J55+MAX(145,J$2*вспомогат!$J$19)</f>
        <v>750.4</v>
      </c>
      <c r="K55" s="96">
        <f>Odessa!K55+MAX(145,K$2*вспомогат!$J$19)</f>
        <v>841</v>
      </c>
      <c r="L55" s="96">
        <f>Odessa!L55+MAX(145,L$2*вспомогат!$J$19)</f>
        <v>986.59999999999991</v>
      </c>
      <c r="M55" s="96">
        <f>Odessa!M55+MAX(145,M$2*вспомогат!$J$19)</f>
        <v>1152.1999999999998</v>
      </c>
      <c r="N55" s="96">
        <f>Odessa!N55+MAX(145,N$2*вспомогат!$J$19)</f>
        <v>1317.8</v>
      </c>
      <c r="O55" s="96">
        <f>Odessa!O55+MAX(145,O$2*вспомогат!$J$19)</f>
        <v>1483.4</v>
      </c>
      <c r="P55" s="96">
        <f>Odessa!P55+MAX(145,P$2*вспомогат!$J$19)</f>
        <v>1649</v>
      </c>
      <c r="Q55" s="96">
        <f>Odessa!Q55+MAX(145,Q$2*вспомогат!$J$19)</f>
        <v>1764.6</v>
      </c>
      <c r="R55" s="96">
        <f>Odessa!R55+MAX(145,R$2*вспомогат!$J$19)</f>
        <v>1930.1999999999998</v>
      </c>
      <c r="S55" s="96">
        <f>Odessa!S55+MAX(145,S$2*вспомогат!$J$19)</f>
        <v>2095.8000000000002</v>
      </c>
      <c r="T55" s="96">
        <f>Odessa!T55+MAX(145,T$2*вспомогат!$J$19)</f>
        <v>2261.3999999999996</v>
      </c>
      <c r="U55" s="96">
        <f>Odessa!U55+MAX(145,U$2*вспомогат!$J$19)</f>
        <v>2427</v>
      </c>
      <c r="V55" s="96">
        <f>Odessa!V55+MAX(145,V$2*вспомогат!$J$19)</f>
        <v>2592.6</v>
      </c>
      <c r="W55" s="96">
        <f>Odessa!W55+MAX(145,W$2*вспомогат!$J$19)</f>
        <v>2758.2</v>
      </c>
      <c r="X55" s="96">
        <f>Odessa!X55+MAX(145,X$2*вспомогат!$J$19)</f>
        <v>2923.8</v>
      </c>
      <c r="Y55" s="96">
        <f>Odessa!Y55+MAX(145,Y$2*вспомогат!$J$19)</f>
        <v>3089.3999999999996</v>
      </c>
      <c r="Z55" s="96">
        <f>Odessa!Z55+MAX(145,Z$2*вспомогат!$J$19)</f>
        <v>3255</v>
      </c>
    </row>
    <row r="56" spans="2:26">
      <c r="B56" s="88" t="s">
        <v>76</v>
      </c>
      <c r="C56" s="88" t="s">
        <v>77</v>
      </c>
      <c r="D56" s="89" t="s">
        <v>9</v>
      </c>
      <c r="E56" s="94"/>
      <c r="F56" s="95"/>
      <c r="G56" s="96">
        <f>Odessa!G56+MAX(145,G$2*вспомогат!$J$19)</f>
        <v>347.6</v>
      </c>
      <c r="H56" s="96">
        <f>Odessa!H56+MAX(145,H$2*вспомогат!$J$19)</f>
        <v>507.2</v>
      </c>
      <c r="I56" s="96">
        <f>Odessa!I56+MAX(145,I$2*вспомогат!$J$19)</f>
        <v>666.8</v>
      </c>
      <c r="J56" s="96">
        <f>Odessa!J56+MAX(145,J$2*вспомогат!$J$19)</f>
        <v>826.4</v>
      </c>
      <c r="K56" s="96">
        <f>Odessa!K56+MAX(145,K$2*вспомогат!$J$19)</f>
        <v>936</v>
      </c>
      <c r="L56" s="96">
        <f>Odessa!L56+MAX(145,L$2*вспомогат!$J$19)</f>
        <v>1100.5999999999999</v>
      </c>
      <c r="M56" s="96">
        <f>Odessa!M56+MAX(145,M$2*вспомогат!$J$19)</f>
        <v>1285.1999999999998</v>
      </c>
      <c r="N56" s="96">
        <f>Odessa!N56+MAX(145,N$2*вспомогат!$J$19)</f>
        <v>1469.8</v>
      </c>
      <c r="O56" s="96">
        <f>Odessa!O56+MAX(145,O$2*вспомогат!$J$19)</f>
        <v>1654.4</v>
      </c>
      <c r="P56" s="96">
        <f>Odessa!P56+MAX(145,P$2*вспомогат!$J$19)</f>
        <v>1839</v>
      </c>
      <c r="Q56" s="96">
        <f>Odessa!Q56+MAX(145,Q$2*вспомогат!$J$19)</f>
        <v>1973.6</v>
      </c>
      <c r="R56" s="96">
        <f>Odessa!R56+MAX(145,R$2*вспомогат!$J$19)</f>
        <v>2158.1999999999998</v>
      </c>
      <c r="S56" s="96">
        <f>Odessa!S56+MAX(145,S$2*вспомогат!$J$19)</f>
        <v>2342.8000000000002</v>
      </c>
      <c r="T56" s="96">
        <f>Odessa!T56+MAX(145,T$2*вспомогат!$J$19)</f>
        <v>2527.3999999999996</v>
      </c>
      <c r="U56" s="96">
        <f>Odessa!U56+MAX(145,U$2*вспомогат!$J$19)</f>
        <v>2712</v>
      </c>
      <c r="V56" s="96">
        <f>Odessa!V56+MAX(145,V$2*вспомогат!$J$19)</f>
        <v>2896.6</v>
      </c>
      <c r="W56" s="96">
        <f>Odessa!W56+MAX(145,W$2*вспомогат!$J$19)</f>
        <v>3081.2</v>
      </c>
      <c r="X56" s="96">
        <f>Odessa!X56+MAX(145,X$2*вспомогат!$J$19)</f>
        <v>3265.8</v>
      </c>
      <c r="Y56" s="96">
        <f>Odessa!Y56+MAX(145,Y$2*вспомогат!$J$19)</f>
        <v>3450.3999999999996</v>
      </c>
      <c r="Z56" s="96">
        <f>Odessa!Z56+MAX(145,Z$2*вспомогат!$J$19)</f>
        <v>3635</v>
      </c>
    </row>
    <row r="57" spans="2:26">
      <c r="B57" s="88" t="s">
        <v>78</v>
      </c>
      <c r="C57" s="88" t="s">
        <v>77</v>
      </c>
      <c r="D57" s="89" t="s">
        <v>9</v>
      </c>
      <c r="E57" s="94"/>
      <c r="F57" s="95"/>
      <c r="G57" s="96">
        <f>Odessa!G57+MAX(145,G$2*вспомогат!$J$19)</f>
        <v>351.6</v>
      </c>
      <c r="H57" s="96">
        <f>Odessa!H57+MAX(145,H$2*вспомогат!$J$19)</f>
        <v>515.20000000000005</v>
      </c>
      <c r="I57" s="96">
        <f>Odessa!I57+MAX(145,I$2*вспомогат!$J$19)</f>
        <v>678.8</v>
      </c>
      <c r="J57" s="96">
        <f>Odessa!J57+MAX(145,J$2*вспомогат!$J$19)</f>
        <v>842.4</v>
      </c>
      <c r="K57" s="96">
        <f>Odessa!K57+MAX(145,K$2*вспомогат!$J$19)</f>
        <v>956</v>
      </c>
      <c r="L57" s="96">
        <f>Odessa!L57+MAX(145,L$2*вспомогат!$J$19)</f>
        <v>1124.5999999999999</v>
      </c>
      <c r="M57" s="96">
        <f>Odessa!M57+MAX(145,M$2*вспомогат!$J$19)</f>
        <v>1313.1999999999998</v>
      </c>
      <c r="N57" s="96">
        <f>Odessa!N57+MAX(145,N$2*вспомогат!$J$19)</f>
        <v>1501.8</v>
      </c>
      <c r="O57" s="96">
        <f>Odessa!O57+MAX(145,O$2*вспомогат!$J$19)</f>
        <v>1690.4</v>
      </c>
      <c r="P57" s="96">
        <f>Odessa!P57+MAX(145,P$2*вспомогат!$J$19)</f>
        <v>1879</v>
      </c>
      <c r="Q57" s="96">
        <f>Odessa!Q57+MAX(145,Q$2*вспомогат!$J$19)</f>
        <v>2017.6</v>
      </c>
      <c r="R57" s="96">
        <f>Odessa!R57+MAX(145,R$2*вспомогат!$J$19)</f>
        <v>2206.1999999999998</v>
      </c>
      <c r="S57" s="96">
        <f>Odessa!S57+MAX(145,S$2*вспомогат!$J$19)</f>
        <v>2394.8000000000002</v>
      </c>
      <c r="T57" s="96">
        <f>Odessa!T57+MAX(145,T$2*вспомогат!$J$19)</f>
        <v>2583.3999999999996</v>
      </c>
      <c r="U57" s="96">
        <f>Odessa!U57+MAX(145,U$2*вспомогат!$J$19)</f>
        <v>2772</v>
      </c>
      <c r="V57" s="96">
        <f>Odessa!V57+MAX(145,V$2*вспомогат!$J$19)</f>
        <v>2960.6</v>
      </c>
      <c r="W57" s="96">
        <f>Odessa!W57+MAX(145,W$2*вспомогат!$J$19)</f>
        <v>3149.2</v>
      </c>
      <c r="X57" s="96">
        <f>Odessa!X57+MAX(145,X$2*вспомогат!$J$19)</f>
        <v>3337.8</v>
      </c>
      <c r="Y57" s="96">
        <f>Odessa!Y57+MAX(145,Y$2*вспомогат!$J$19)</f>
        <v>3526.3999999999996</v>
      </c>
      <c r="Z57" s="96">
        <f>Odessa!Z57+MAX(145,Z$2*вспомогат!$J$19)</f>
        <v>3715</v>
      </c>
    </row>
    <row r="58" spans="2:26">
      <c r="B58" s="88" t="s">
        <v>79</v>
      </c>
      <c r="C58" s="88" t="s">
        <v>80</v>
      </c>
      <c r="D58" s="89" t="s">
        <v>9</v>
      </c>
      <c r="E58" s="94"/>
      <c r="F58" s="95"/>
      <c r="G58" s="96">
        <f>Odessa!G58+MAX(145,G$2*вспомогат!$J$19)</f>
        <v>316.60000000000002</v>
      </c>
      <c r="H58" s="96">
        <f>Odessa!H58+MAX(145,H$2*вспомогат!$J$19)</f>
        <v>445.2</v>
      </c>
      <c r="I58" s="96">
        <f>Odessa!I58+MAX(145,I$2*вспомогат!$J$19)</f>
        <v>573.79999999999995</v>
      </c>
      <c r="J58" s="96">
        <f>Odessa!J58+MAX(145,J$2*вспомогат!$J$19)</f>
        <v>702.4</v>
      </c>
      <c r="K58" s="96">
        <f>Odessa!K58+MAX(145,K$2*вспомогат!$J$19)</f>
        <v>781</v>
      </c>
      <c r="L58" s="96">
        <f>Odessa!L58+MAX(145,L$2*вспомогат!$J$19)</f>
        <v>914.59999999999991</v>
      </c>
      <c r="M58" s="96">
        <f>Odessa!M58+MAX(145,M$2*вспомогат!$J$19)</f>
        <v>1068.1999999999998</v>
      </c>
      <c r="N58" s="96">
        <f>Odessa!N58+MAX(145,N$2*вспомогат!$J$19)</f>
        <v>1221.8</v>
      </c>
      <c r="O58" s="96">
        <f>Odessa!O58+MAX(145,O$2*вспомогат!$J$19)</f>
        <v>1375.4</v>
      </c>
      <c r="P58" s="96">
        <f>Odessa!P58+MAX(145,P$2*вспомогат!$J$19)</f>
        <v>1529</v>
      </c>
      <c r="Q58" s="96">
        <f>Odessa!Q58+MAX(145,Q$2*вспомогат!$J$19)</f>
        <v>1632.6</v>
      </c>
      <c r="R58" s="96">
        <f>Odessa!R58+MAX(145,R$2*вспомогат!$J$19)</f>
        <v>1786.1999999999998</v>
      </c>
      <c r="S58" s="96">
        <f>Odessa!S58+MAX(145,S$2*вспомогат!$J$19)</f>
        <v>1939.8</v>
      </c>
      <c r="T58" s="96">
        <f>Odessa!T58+MAX(145,T$2*вспомогат!$J$19)</f>
        <v>2093.3999999999996</v>
      </c>
      <c r="U58" s="96">
        <f>Odessa!U58+MAX(145,U$2*вспомогат!$J$19)</f>
        <v>2247</v>
      </c>
      <c r="V58" s="96">
        <f>Odessa!V58+MAX(145,V$2*вспомогат!$J$19)</f>
        <v>2400.6</v>
      </c>
      <c r="W58" s="96">
        <f>Odessa!W58+MAX(145,W$2*вспомогат!$J$19)</f>
        <v>2554.1999999999998</v>
      </c>
      <c r="X58" s="96">
        <f>Odessa!X58+MAX(145,X$2*вспомогат!$J$19)</f>
        <v>2707.8</v>
      </c>
      <c r="Y58" s="96">
        <f>Odessa!Y58+MAX(145,Y$2*вспомогат!$J$19)</f>
        <v>2861.3999999999996</v>
      </c>
      <c r="Z58" s="96">
        <f>Odessa!Z58+MAX(145,Z$2*вспомогат!$J$19)</f>
        <v>3015</v>
      </c>
    </row>
    <row r="59" spans="2:26">
      <c r="B59" s="88" t="s">
        <v>81</v>
      </c>
      <c r="C59" s="88" t="s">
        <v>82</v>
      </c>
      <c r="D59" s="89" t="s">
        <v>9</v>
      </c>
      <c r="E59" s="94"/>
      <c r="F59" s="95"/>
      <c r="G59" s="96">
        <f>Odessa!G59+MAX(145,G$2*вспомогат!$J$19)</f>
        <v>318.60000000000002</v>
      </c>
      <c r="H59" s="96">
        <f>Odessa!H59+MAX(145,H$2*вспомогат!$J$19)</f>
        <v>449.2</v>
      </c>
      <c r="I59" s="96">
        <f>Odessa!I59+MAX(145,I$2*вспомогат!$J$19)</f>
        <v>579.79999999999995</v>
      </c>
      <c r="J59" s="96">
        <f>Odessa!J59+MAX(145,J$2*вспомогат!$J$19)</f>
        <v>710.4</v>
      </c>
      <c r="K59" s="96">
        <f>Odessa!K59+MAX(145,K$2*вспомогат!$J$19)</f>
        <v>791</v>
      </c>
      <c r="L59" s="96">
        <f>Odessa!L59+MAX(145,L$2*вспомогат!$J$19)</f>
        <v>926.59999999999991</v>
      </c>
      <c r="M59" s="96">
        <f>Odessa!M59+MAX(145,M$2*вспомогат!$J$19)</f>
        <v>1082.1999999999998</v>
      </c>
      <c r="N59" s="96">
        <f>Odessa!N59+MAX(145,N$2*вспомогат!$J$19)</f>
        <v>1237.8</v>
      </c>
      <c r="O59" s="96">
        <f>Odessa!O59+MAX(145,O$2*вспомогат!$J$19)</f>
        <v>1393.4</v>
      </c>
      <c r="P59" s="96">
        <f>Odessa!P59+MAX(145,P$2*вспомогат!$J$19)</f>
        <v>1549</v>
      </c>
      <c r="Q59" s="96">
        <f>Odessa!Q59+MAX(145,Q$2*вспомогат!$J$19)</f>
        <v>1654.6</v>
      </c>
      <c r="R59" s="96">
        <f>Odessa!R59+MAX(145,R$2*вспомогат!$J$19)</f>
        <v>1810.1999999999998</v>
      </c>
      <c r="S59" s="96">
        <f>Odessa!S59+MAX(145,S$2*вспомогат!$J$19)</f>
        <v>1965.8</v>
      </c>
      <c r="T59" s="96">
        <f>Odessa!T59+MAX(145,T$2*вспомогат!$J$19)</f>
        <v>2121.3999999999996</v>
      </c>
      <c r="U59" s="96">
        <f>Odessa!U59+MAX(145,U$2*вспомогат!$J$19)</f>
        <v>2277</v>
      </c>
      <c r="V59" s="96">
        <f>Odessa!V59+MAX(145,V$2*вспомогат!$J$19)</f>
        <v>2432.6</v>
      </c>
      <c r="W59" s="96">
        <f>Odessa!W59+MAX(145,W$2*вспомогат!$J$19)</f>
        <v>2588.1999999999998</v>
      </c>
      <c r="X59" s="96">
        <f>Odessa!X59+MAX(145,X$2*вспомогат!$J$19)</f>
        <v>2743.8</v>
      </c>
      <c r="Y59" s="96">
        <f>Odessa!Y59+MAX(145,Y$2*вспомогат!$J$19)</f>
        <v>2899.3999999999996</v>
      </c>
      <c r="Z59" s="96">
        <f>Odessa!Z59+MAX(145,Z$2*вспомогат!$J$19)</f>
        <v>3055</v>
      </c>
    </row>
    <row r="60" spans="2:26">
      <c r="B60" s="88" t="s">
        <v>83</v>
      </c>
      <c r="C60" s="88" t="s">
        <v>82</v>
      </c>
      <c r="D60" s="89" t="s">
        <v>13</v>
      </c>
      <c r="E60" s="94"/>
      <c r="F60" s="95"/>
      <c r="G60" s="96">
        <f>Odessa!G60+MAX(145,G$2*вспомогат!$J$19)</f>
        <v>282.5090909090909</v>
      </c>
      <c r="H60" s="96">
        <f>Odessa!H60+MAX(145,H$2*вспомогат!$J$19)</f>
        <v>377.0181818181818</v>
      </c>
      <c r="I60" s="96">
        <f>Odessa!I60+MAX(145,I$2*вспомогат!$J$19)</f>
        <v>471.5272727272727</v>
      </c>
      <c r="J60" s="96">
        <f>Odessa!J60+MAX(145,J$2*вспомогат!$J$19)</f>
        <v>566.0363636363636</v>
      </c>
      <c r="K60" s="96">
        <f>Odessa!K60+MAX(145,K$2*вспомогат!$J$19)</f>
        <v>610.5454545454545</v>
      </c>
      <c r="L60" s="96">
        <f>Odessa!L60+MAX(145,L$2*вспомогат!$J$19)</f>
        <v>710.0545454545454</v>
      </c>
      <c r="M60" s="96">
        <f>Odessa!M60+MAX(145,M$2*вспомогат!$J$19)</f>
        <v>829.56363636363631</v>
      </c>
      <c r="N60" s="96">
        <f>Odessa!N60+MAX(145,N$2*вспомогат!$J$19)</f>
        <v>949.07272727272721</v>
      </c>
      <c r="O60" s="96">
        <f>Odessa!O60+MAX(145,O$2*вспомогат!$J$19)</f>
        <v>1068.5818181818181</v>
      </c>
      <c r="P60" s="96">
        <f>Odessa!P60+MAX(145,P$2*вспомогат!$J$19)</f>
        <v>1188.090909090909</v>
      </c>
      <c r="Q60" s="96">
        <f>Odessa!Q60+MAX(145,Q$2*вспомогат!$J$19)</f>
        <v>1257.5999999999999</v>
      </c>
      <c r="R60" s="96">
        <f>Odessa!R60+MAX(145,R$2*вспомогат!$J$19)</f>
        <v>1377.1090909090908</v>
      </c>
      <c r="S60" s="96">
        <f>Odessa!S60+MAX(145,S$2*вспомогат!$J$19)</f>
        <v>1496.6181818181817</v>
      </c>
      <c r="T60" s="96">
        <f>Odessa!T60+MAX(145,T$2*вспомогат!$J$19)</f>
        <v>1616.1272727272726</v>
      </c>
      <c r="U60" s="96">
        <f>Odessa!U60+MAX(145,U$2*вспомогат!$J$19)</f>
        <v>1735.6363636363635</v>
      </c>
      <c r="V60" s="96">
        <f>Odessa!V60+MAX(145,V$2*вспомогат!$J$19)</f>
        <v>1855.1454545454544</v>
      </c>
      <c r="W60" s="96">
        <f>Odessa!W60+MAX(145,W$2*вспомогат!$J$19)</f>
        <v>1974.6545454545453</v>
      </c>
      <c r="X60" s="96">
        <f>Odessa!X60+MAX(145,X$2*вспомогат!$J$19)</f>
        <v>2094.1636363636362</v>
      </c>
      <c r="Y60" s="96">
        <f>Odessa!Y60+MAX(145,Y$2*вспомогат!$J$19)</f>
        <v>2213.6727272727271</v>
      </c>
      <c r="Z60" s="96">
        <f>Odessa!Z60+MAX(145,Z$2*вспомогат!$J$19)</f>
        <v>2333.181818181818</v>
      </c>
    </row>
    <row r="61" spans="2:26">
      <c r="B61" s="88" t="s">
        <v>84</v>
      </c>
      <c r="C61" s="88" t="s">
        <v>85</v>
      </c>
      <c r="D61" s="89" t="s">
        <v>9</v>
      </c>
      <c r="E61" s="94"/>
      <c r="F61" s="95"/>
      <c r="G61" s="96">
        <f>Odessa!G61+MAX(145,G$2*вспомогат!$J$19)</f>
        <v>345.6</v>
      </c>
      <c r="H61" s="96">
        <f>Odessa!H61+MAX(145,H$2*вспомогат!$J$19)</f>
        <v>503.2</v>
      </c>
      <c r="I61" s="96">
        <f>Odessa!I61+MAX(145,I$2*вспомогат!$J$19)</f>
        <v>660.8</v>
      </c>
      <c r="J61" s="96">
        <f>Odessa!J61+MAX(145,J$2*вспомогат!$J$19)</f>
        <v>818.4</v>
      </c>
      <c r="K61" s="96">
        <f>Odessa!K61+MAX(145,K$2*вспомогат!$J$19)</f>
        <v>926</v>
      </c>
      <c r="L61" s="96">
        <f>Odessa!L61+MAX(145,L$2*вспомогат!$J$19)</f>
        <v>1088.5999999999999</v>
      </c>
      <c r="M61" s="96">
        <f>Odessa!M61+MAX(145,M$2*вспомогат!$J$19)</f>
        <v>1271.1999999999998</v>
      </c>
      <c r="N61" s="96">
        <f>Odessa!N61+MAX(145,N$2*вспомогат!$J$19)</f>
        <v>1453.8</v>
      </c>
      <c r="O61" s="96">
        <f>Odessa!O61+MAX(145,O$2*вспомогат!$J$19)</f>
        <v>1636.4</v>
      </c>
      <c r="P61" s="96">
        <f>Odessa!P61+MAX(145,P$2*вспомогат!$J$19)</f>
        <v>1819</v>
      </c>
      <c r="Q61" s="96">
        <f>Odessa!Q61+MAX(145,Q$2*вспомогат!$J$19)</f>
        <v>1951.6</v>
      </c>
      <c r="R61" s="96">
        <f>Odessa!R61+MAX(145,R$2*вспомогат!$J$19)</f>
        <v>2134.1999999999998</v>
      </c>
      <c r="S61" s="96">
        <f>Odessa!S61+MAX(145,S$2*вспомогат!$J$19)</f>
        <v>2316.8000000000002</v>
      </c>
      <c r="T61" s="96">
        <f>Odessa!T61+MAX(145,T$2*вспомогат!$J$19)</f>
        <v>2499.3999999999996</v>
      </c>
      <c r="U61" s="96">
        <f>Odessa!U61+MAX(145,U$2*вспомогат!$J$19)</f>
        <v>2682</v>
      </c>
      <c r="V61" s="96">
        <f>Odessa!V61+MAX(145,V$2*вспомогат!$J$19)</f>
        <v>2864.6</v>
      </c>
      <c r="W61" s="96">
        <f>Odessa!W61+MAX(145,W$2*вспомогат!$J$19)</f>
        <v>3047.2</v>
      </c>
      <c r="X61" s="96">
        <f>Odessa!X61+MAX(145,X$2*вспомогат!$J$19)</f>
        <v>3229.8</v>
      </c>
      <c r="Y61" s="96">
        <f>Odessa!Y61+MAX(145,Y$2*вспомогат!$J$19)</f>
        <v>3412.3999999999996</v>
      </c>
      <c r="Z61" s="96">
        <f>Odessa!Z61+MAX(145,Z$2*вспомогат!$J$19)</f>
        <v>3595</v>
      </c>
    </row>
    <row r="62" spans="2:26">
      <c r="B62" s="88" t="s">
        <v>86</v>
      </c>
      <c r="C62" s="88" t="s">
        <v>85</v>
      </c>
      <c r="D62" s="89" t="s">
        <v>9</v>
      </c>
      <c r="E62" s="94"/>
      <c r="F62" s="95"/>
      <c r="G62" s="96">
        <f>Odessa!G62+MAX(145,G$2*вспомогат!$J$19)</f>
        <v>345.6</v>
      </c>
      <c r="H62" s="96">
        <f>Odessa!H62+MAX(145,H$2*вспомогат!$J$19)</f>
        <v>503.2</v>
      </c>
      <c r="I62" s="96">
        <f>Odessa!I62+MAX(145,I$2*вспомогат!$J$19)</f>
        <v>660.8</v>
      </c>
      <c r="J62" s="96">
        <f>Odessa!J62+MAX(145,J$2*вспомогат!$J$19)</f>
        <v>818.4</v>
      </c>
      <c r="K62" s="96">
        <f>Odessa!K62+MAX(145,K$2*вспомогат!$J$19)</f>
        <v>926</v>
      </c>
      <c r="L62" s="96">
        <f>Odessa!L62+MAX(145,L$2*вспомогат!$J$19)</f>
        <v>1088.5999999999999</v>
      </c>
      <c r="M62" s="96">
        <f>Odessa!M62+MAX(145,M$2*вспомогат!$J$19)</f>
        <v>1271.1999999999998</v>
      </c>
      <c r="N62" s="96">
        <f>Odessa!N62+MAX(145,N$2*вспомогат!$J$19)</f>
        <v>1453.8</v>
      </c>
      <c r="O62" s="96">
        <f>Odessa!O62+MAX(145,O$2*вспомогат!$J$19)</f>
        <v>1636.4</v>
      </c>
      <c r="P62" s="96">
        <f>Odessa!P62+MAX(145,P$2*вспомогат!$J$19)</f>
        <v>1819</v>
      </c>
      <c r="Q62" s="96">
        <f>Odessa!Q62+MAX(145,Q$2*вспомогат!$J$19)</f>
        <v>1951.6</v>
      </c>
      <c r="R62" s="96">
        <f>Odessa!R62+MAX(145,R$2*вспомогат!$J$19)</f>
        <v>2134.1999999999998</v>
      </c>
      <c r="S62" s="96">
        <f>Odessa!S62+MAX(145,S$2*вспомогат!$J$19)</f>
        <v>2316.8000000000002</v>
      </c>
      <c r="T62" s="96">
        <f>Odessa!T62+MAX(145,T$2*вспомогат!$J$19)</f>
        <v>2499.3999999999996</v>
      </c>
      <c r="U62" s="96">
        <f>Odessa!U62+MAX(145,U$2*вспомогат!$J$19)</f>
        <v>2682</v>
      </c>
      <c r="V62" s="96">
        <f>Odessa!V62+MAX(145,V$2*вспомогат!$J$19)</f>
        <v>2864.6</v>
      </c>
      <c r="W62" s="96">
        <f>Odessa!W62+MAX(145,W$2*вспомогат!$J$19)</f>
        <v>3047.2</v>
      </c>
      <c r="X62" s="96">
        <f>Odessa!X62+MAX(145,X$2*вспомогат!$J$19)</f>
        <v>3229.8</v>
      </c>
      <c r="Y62" s="96">
        <f>Odessa!Y62+MAX(145,Y$2*вспомогат!$J$19)</f>
        <v>3412.3999999999996</v>
      </c>
      <c r="Z62" s="96">
        <f>Odessa!Z62+MAX(145,Z$2*вспомогат!$J$19)</f>
        <v>3595</v>
      </c>
    </row>
    <row r="63" spans="2:26">
      <c r="B63" s="88" t="s">
        <v>87</v>
      </c>
      <c r="C63" s="88" t="s">
        <v>85</v>
      </c>
      <c r="D63" s="89" t="s">
        <v>9</v>
      </c>
      <c r="E63" s="94"/>
      <c r="F63" s="95"/>
      <c r="G63" s="96">
        <f>Odessa!G63+MAX(145,G$2*вспомогат!$J$19)</f>
        <v>393.6</v>
      </c>
      <c r="H63" s="96">
        <f>Odessa!H63+MAX(145,H$2*вспомогат!$J$19)</f>
        <v>599.20000000000005</v>
      </c>
      <c r="I63" s="96">
        <f>Odessa!I63+MAX(145,I$2*вспомогат!$J$19)</f>
        <v>804.8</v>
      </c>
      <c r="J63" s="96">
        <f>Odessa!J63+MAX(145,J$2*вспомогат!$J$19)</f>
        <v>1010.4</v>
      </c>
      <c r="K63" s="96">
        <f>Odessa!K63+MAX(145,K$2*вспомогат!$J$19)</f>
        <v>1166</v>
      </c>
      <c r="L63" s="96">
        <f>Odessa!L63+MAX(145,L$2*вспомогат!$J$19)</f>
        <v>1376.6</v>
      </c>
      <c r="M63" s="96">
        <f>Odessa!M63+MAX(145,M$2*вспомогат!$J$19)</f>
        <v>1607.1999999999998</v>
      </c>
      <c r="N63" s="96">
        <f>Odessa!N63+MAX(145,N$2*вспомогат!$J$19)</f>
        <v>1837.8</v>
      </c>
      <c r="O63" s="96">
        <f>Odessa!O63+MAX(145,O$2*вспомогат!$J$19)</f>
        <v>2068.4</v>
      </c>
      <c r="P63" s="96">
        <f>Odessa!P63+MAX(145,P$2*вспомогат!$J$19)</f>
        <v>2299</v>
      </c>
      <c r="Q63" s="96">
        <f>Odessa!Q63+MAX(145,Q$2*вспомогат!$J$19)</f>
        <v>2479.6</v>
      </c>
      <c r="R63" s="96">
        <f>Odessa!R63+MAX(145,R$2*вспомогат!$J$19)</f>
        <v>2710.2</v>
      </c>
      <c r="S63" s="96">
        <f>Odessa!S63+MAX(145,S$2*вспомогат!$J$19)</f>
        <v>2940.8</v>
      </c>
      <c r="T63" s="96">
        <f>Odessa!T63+MAX(145,T$2*вспомогат!$J$19)</f>
        <v>3171.3999999999996</v>
      </c>
      <c r="U63" s="96">
        <f>Odessa!U63+MAX(145,U$2*вспомогат!$J$19)</f>
        <v>3402</v>
      </c>
      <c r="V63" s="96">
        <f>Odessa!V63+MAX(145,V$2*вспомогат!$J$19)</f>
        <v>3632.6</v>
      </c>
      <c r="W63" s="96">
        <f>Odessa!W63+MAX(145,W$2*вспомогат!$J$19)</f>
        <v>3863.2</v>
      </c>
      <c r="X63" s="96">
        <f>Odessa!X63+MAX(145,X$2*вспомогат!$J$19)</f>
        <v>4093.8</v>
      </c>
      <c r="Y63" s="96">
        <f>Odessa!Y63+MAX(145,Y$2*вспомогат!$J$19)</f>
        <v>4324.3999999999996</v>
      </c>
      <c r="Z63" s="96">
        <f>Odessa!Z63+MAX(145,Z$2*вспомогат!$J$19)</f>
        <v>4555</v>
      </c>
    </row>
    <row r="64" spans="2:26">
      <c r="B64" s="88" t="s">
        <v>88</v>
      </c>
      <c r="C64" s="88" t="s">
        <v>85</v>
      </c>
      <c r="D64" s="89" t="s">
        <v>9</v>
      </c>
      <c r="E64" s="94"/>
      <c r="F64" s="95"/>
      <c r="G64" s="96">
        <f>Odessa!G64+MAX(145,G$2*вспомогат!$J$19)</f>
        <v>416.6</v>
      </c>
      <c r="H64" s="96">
        <f>Odessa!H64+MAX(145,H$2*вспомогат!$J$19)</f>
        <v>645.20000000000005</v>
      </c>
      <c r="I64" s="96">
        <f>Odessa!I64+MAX(145,I$2*вспомогат!$J$19)</f>
        <v>873.8</v>
      </c>
      <c r="J64" s="96">
        <f>Odessa!J64+MAX(145,J$2*вспомогат!$J$19)</f>
        <v>1102.4000000000001</v>
      </c>
      <c r="K64" s="96">
        <f>Odessa!K64+MAX(145,K$2*вспомогат!$J$19)</f>
        <v>1281</v>
      </c>
      <c r="L64" s="96">
        <f>Odessa!L64+MAX(145,L$2*вспомогат!$J$19)</f>
        <v>1514.6</v>
      </c>
      <c r="M64" s="96">
        <f>Odessa!M64+MAX(145,M$2*вспомогат!$J$19)</f>
        <v>1768.1999999999998</v>
      </c>
      <c r="N64" s="96">
        <f>Odessa!N64+MAX(145,N$2*вспомогат!$J$19)</f>
        <v>2021.8</v>
      </c>
      <c r="O64" s="96">
        <f>Odessa!O64+MAX(145,O$2*вспомогат!$J$19)</f>
        <v>2275.4</v>
      </c>
      <c r="P64" s="96">
        <f>Odessa!P64+MAX(145,P$2*вспомогат!$J$19)</f>
        <v>2529</v>
      </c>
      <c r="Q64" s="96">
        <f>Odessa!Q64+MAX(145,Q$2*вспомогат!$J$19)</f>
        <v>2732.6</v>
      </c>
      <c r="R64" s="96">
        <f>Odessa!R64+MAX(145,R$2*вспомогат!$J$19)</f>
        <v>2986.2</v>
      </c>
      <c r="S64" s="96">
        <f>Odessa!S64+MAX(145,S$2*вспомогат!$J$19)</f>
        <v>3239.8</v>
      </c>
      <c r="T64" s="96">
        <f>Odessa!T64+MAX(145,T$2*вспомогат!$J$19)</f>
        <v>3493.3999999999996</v>
      </c>
      <c r="U64" s="96">
        <f>Odessa!U64+MAX(145,U$2*вспомогат!$J$19)</f>
        <v>3747</v>
      </c>
      <c r="V64" s="96">
        <f>Odessa!V64+MAX(145,V$2*вспомогат!$J$19)</f>
        <v>4000.6</v>
      </c>
      <c r="W64" s="96">
        <f>Odessa!W64+MAX(145,W$2*вспомогат!$J$19)</f>
        <v>4254.2</v>
      </c>
      <c r="X64" s="96">
        <f>Odessa!X64+MAX(145,X$2*вспомогат!$J$19)</f>
        <v>4507.8</v>
      </c>
      <c r="Y64" s="96">
        <f>Odessa!Y64+MAX(145,Y$2*вспомогат!$J$19)</f>
        <v>4761.3999999999996</v>
      </c>
      <c r="Z64" s="96">
        <f>Odessa!Z64+MAX(145,Z$2*вспомогат!$J$19)</f>
        <v>5015</v>
      </c>
    </row>
    <row r="65" spans="2:26">
      <c r="B65" s="88" t="s">
        <v>89</v>
      </c>
      <c r="C65" s="88" t="s">
        <v>90</v>
      </c>
      <c r="D65" s="89" t="s">
        <v>13</v>
      </c>
      <c r="E65" s="94"/>
      <c r="F65" s="95"/>
      <c r="G65" s="96">
        <f>Odessa!G65+MAX(145,G$2*вспомогат!$J$19)</f>
        <v>282.5090909090909</v>
      </c>
      <c r="H65" s="96">
        <f>Odessa!H65+MAX(145,H$2*вспомогат!$J$19)</f>
        <v>377.0181818181818</v>
      </c>
      <c r="I65" s="96">
        <f>Odessa!I65+MAX(145,I$2*вспомогат!$J$19)</f>
        <v>471.5272727272727</v>
      </c>
      <c r="J65" s="96">
        <f>Odessa!J65+MAX(145,J$2*вспомогат!$J$19)</f>
        <v>566.0363636363636</v>
      </c>
      <c r="K65" s="96">
        <f>Odessa!K65+MAX(145,K$2*вспомогат!$J$19)</f>
        <v>610.5454545454545</v>
      </c>
      <c r="L65" s="96">
        <f>Odessa!L65+MAX(145,L$2*вспомогат!$J$19)</f>
        <v>710.0545454545454</v>
      </c>
      <c r="M65" s="96">
        <f>Odessa!M65+MAX(145,M$2*вспомогат!$J$19)</f>
        <v>829.56363636363631</v>
      </c>
      <c r="N65" s="96">
        <f>Odessa!N65+MAX(145,N$2*вспомогат!$J$19)</f>
        <v>949.07272727272721</v>
      </c>
      <c r="O65" s="96">
        <f>Odessa!O65+MAX(145,O$2*вспомогат!$J$19)</f>
        <v>1068.5818181818181</v>
      </c>
      <c r="P65" s="96">
        <f>Odessa!P65+MAX(145,P$2*вспомогат!$J$19)</f>
        <v>1188.090909090909</v>
      </c>
      <c r="Q65" s="96">
        <f>Odessa!Q65+MAX(145,Q$2*вспомогат!$J$19)</f>
        <v>1257.5999999999999</v>
      </c>
      <c r="R65" s="96">
        <f>Odessa!R65+MAX(145,R$2*вспомогат!$J$19)</f>
        <v>1377.1090909090908</v>
      </c>
      <c r="S65" s="96">
        <f>Odessa!S65+MAX(145,S$2*вспомогат!$J$19)</f>
        <v>1496.6181818181817</v>
      </c>
      <c r="T65" s="96">
        <f>Odessa!T65+MAX(145,T$2*вспомогат!$J$19)</f>
        <v>1616.1272727272726</v>
      </c>
      <c r="U65" s="96">
        <f>Odessa!U65+MAX(145,U$2*вспомогат!$J$19)</f>
        <v>1735.6363636363635</v>
      </c>
      <c r="V65" s="96">
        <f>Odessa!V65+MAX(145,V$2*вспомогат!$J$19)</f>
        <v>1855.1454545454544</v>
      </c>
      <c r="W65" s="96">
        <f>Odessa!W65+MAX(145,W$2*вспомогат!$J$19)</f>
        <v>1974.6545454545453</v>
      </c>
      <c r="X65" s="96">
        <f>Odessa!X65+MAX(145,X$2*вспомогат!$J$19)</f>
        <v>2094.1636363636362</v>
      </c>
      <c r="Y65" s="96">
        <f>Odessa!Y65+MAX(145,Y$2*вспомогат!$J$19)</f>
        <v>2213.6727272727271</v>
      </c>
      <c r="Z65" s="96">
        <f>Odessa!Z65+MAX(145,Z$2*вспомогат!$J$19)</f>
        <v>2333.181818181818</v>
      </c>
    </row>
    <row r="66" spans="2:26">
      <c r="B66" s="88" t="s">
        <v>91</v>
      </c>
      <c r="C66" s="88" t="s">
        <v>90</v>
      </c>
      <c r="D66" s="89" t="s">
        <v>13</v>
      </c>
      <c r="E66" s="94"/>
      <c r="F66" s="95"/>
      <c r="G66" s="96">
        <f>Odessa!G66+MAX(145,G$2*вспомогат!$J$19)</f>
        <v>287.5090909090909</v>
      </c>
      <c r="H66" s="96">
        <f>Odessa!H66+MAX(145,H$2*вспомогат!$J$19)</f>
        <v>387.0181818181818</v>
      </c>
      <c r="I66" s="96">
        <f>Odessa!I66+MAX(145,I$2*вспомогат!$J$19)</f>
        <v>486.5272727272727</v>
      </c>
      <c r="J66" s="96">
        <f>Odessa!J66+MAX(145,J$2*вспомогат!$J$19)</f>
        <v>586.0363636363636</v>
      </c>
      <c r="K66" s="96">
        <f>Odessa!K66+MAX(145,K$2*вспомогат!$J$19)</f>
        <v>635.5454545454545</v>
      </c>
      <c r="L66" s="96">
        <f>Odessa!L66+MAX(145,L$2*вспомогат!$J$19)</f>
        <v>740.0545454545454</v>
      </c>
      <c r="M66" s="96">
        <f>Odessa!M66+MAX(145,M$2*вспомогат!$J$19)</f>
        <v>864.56363636363631</v>
      </c>
      <c r="N66" s="96">
        <f>Odessa!N66+MAX(145,N$2*вспомогат!$J$19)</f>
        <v>989.07272727272721</v>
      </c>
      <c r="O66" s="96">
        <f>Odessa!O66+MAX(145,O$2*вспомогат!$J$19)</f>
        <v>1113.5818181818181</v>
      </c>
      <c r="P66" s="96">
        <f>Odessa!P66+MAX(145,P$2*вспомогат!$J$19)</f>
        <v>1238.090909090909</v>
      </c>
      <c r="Q66" s="96">
        <f>Odessa!Q66+MAX(145,Q$2*вспомогат!$J$19)</f>
        <v>1312.6</v>
      </c>
      <c r="R66" s="96">
        <f>Odessa!R66+MAX(145,R$2*вспомогат!$J$19)</f>
        <v>1437.1090909090908</v>
      </c>
      <c r="S66" s="96">
        <f>Odessa!S66+MAX(145,S$2*вспомогат!$J$19)</f>
        <v>1561.6181818181817</v>
      </c>
      <c r="T66" s="96">
        <f>Odessa!T66+MAX(145,T$2*вспомогат!$J$19)</f>
        <v>1686.1272727272726</v>
      </c>
      <c r="U66" s="96">
        <f>Odessa!U66+MAX(145,U$2*вспомогат!$J$19)</f>
        <v>1810.6363636363635</v>
      </c>
      <c r="V66" s="96">
        <f>Odessa!V66+MAX(145,V$2*вспомогат!$J$19)</f>
        <v>1935.1454545454544</v>
      </c>
      <c r="W66" s="96">
        <f>Odessa!W66+MAX(145,W$2*вспомогат!$J$19)</f>
        <v>2059.6545454545453</v>
      </c>
      <c r="X66" s="96">
        <f>Odessa!X66+MAX(145,X$2*вспомогат!$J$19)</f>
        <v>2184.1636363636362</v>
      </c>
      <c r="Y66" s="96">
        <f>Odessa!Y66+MAX(145,Y$2*вспомогат!$J$19)</f>
        <v>2308.6727272727271</v>
      </c>
      <c r="Z66" s="96">
        <f>Odessa!Z66+MAX(145,Z$2*вспомогат!$J$19)</f>
        <v>2433.181818181818</v>
      </c>
    </row>
    <row r="67" spans="2:26">
      <c r="B67" s="85" t="s">
        <v>9</v>
      </c>
      <c r="C67" s="85" t="s">
        <v>115</v>
      </c>
      <c r="D67" s="89" t="s">
        <v>191</v>
      </c>
      <c r="E67" s="94"/>
      <c r="F67" s="95"/>
      <c r="G67" s="96">
        <f>Odessa!G67+MAX(145,G$2*вспомогат!$J$19)</f>
        <v>281.60000000000002</v>
      </c>
      <c r="H67" s="96">
        <f>Odessa!H67+MAX(145,H$2*вспомогат!$J$19)</f>
        <v>375.2</v>
      </c>
      <c r="I67" s="96">
        <f>Odessa!I67+MAX(145,I$2*вспомогат!$J$19)</f>
        <v>468.79999999999995</v>
      </c>
      <c r="J67" s="96">
        <f>Odessa!J67+MAX(145,J$2*вспомогат!$J$19)</f>
        <v>562.4</v>
      </c>
      <c r="K67" s="96">
        <f>Odessa!K67+MAX(145,K$2*вспомогат!$J$19)</f>
        <v>606</v>
      </c>
      <c r="L67" s="96">
        <f>Odessa!L67+MAX(145,L$2*вспомогат!$J$19)</f>
        <v>704.59999999999991</v>
      </c>
      <c r="M67" s="96">
        <f>Odessa!M67+MAX(145,M$2*вспомогат!$J$19)</f>
        <v>823.19999999999993</v>
      </c>
      <c r="N67" s="96">
        <f>Odessa!N67+MAX(145,N$2*вспомогат!$J$19)</f>
        <v>941.8</v>
      </c>
      <c r="O67" s="96">
        <f>Odessa!O67+MAX(145,O$2*вспомогат!$J$19)</f>
        <v>1060.4000000000001</v>
      </c>
      <c r="P67" s="96">
        <f>Odessa!P67+MAX(145,P$2*вспомогат!$J$19)</f>
        <v>1179</v>
      </c>
      <c r="Q67" s="96">
        <f>Odessa!Q67+MAX(145,Q$2*вспомогат!$J$19)</f>
        <v>1247.5999999999999</v>
      </c>
      <c r="R67" s="96">
        <f>Odessa!R67+MAX(145,R$2*вспомогат!$J$19)</f>
        <v>1366.1999999999998</v>
      </c>
      <c r="S67" s="96">
        <f>Odessa!S67+MAX(145,S$2*вспомогат!$J$19)</f>
        <v>1484.8</v>
      </c>
      <c r="T67" s="96">
        <f>Odessa!T67+MAX(145,T$2*вспомогат!$J$19)</f>
        <v>1603.3999999999999</v>
      </c>
      <c r="U67" s="96">
        <f>Odessa!U67+MAX(145,U$2*вспомогат!$J$19)</f>
        <v>1722</v>
      </c>
      <c r="V67" s="96">
        <f>Odessa!V67+MAX(145,V$2*вспомогат!$J$19)</f>
        <v>1840.6</v>
      </c>
      <c r="W67" s="96">
        <f>Odessa!W67+MAX(145,W$2*вспомогат!$J$19)</f>
        <v>1959.1999999999998</v>
      </c>
      <c r="X67" s="96">
        <f>Odessa!X67+MAX(145,X$2*вспомогат!$J$19)</f>
        <v>2077.8000000000002</v>
      </c>
      <c r="Y67" s="96">
        <f>Odessa!Y67+MAX(145,Y$2*вспомогат!$J$19)</f>
        <v>2196.3999999999996</v>
      </c>
      <c r="Z67" s="96">
        <f>Odessa!Z67+MAX(145,Z$2*вспомогат!$J$19)</f>
        <v>2315</v>
      </c>
    </row>
    <row r="68" spans="2:26">
      <c r="B68" s="88" t="s">
        <v>92</v>
      </c>
      <c r="C68" s="88" t="s">
        <v>93</v>
      </c>
      <c r="D68" s="89" t="s">
        <v>9</v>
      </c>
      <c r="E68" s="94"/>
      <c r="F68" s="95"/>
      <c r="G68" s="96">
        <f>Odessa!G68+MAX(145,G$2*вспомогат!$J$19)</f>
        <v>323.60000000000002</v>
      </c>
      <c r="H68" s="96">
        <f>Odessa!H68+MAX(145,H$2*вспомогат!$J$19)</f>
        <v>459.2</v>
      </c>
      <c r="I68" s="96">
        <f>Odessa!I68+MAX(145,I$2*вспомогат!$J$19)</f>
        <v>594.79999999999995</v>
      </c>
      <c r="J68" s="96">
        <f>Odessa!J68+MAX(145,J$2*вспомогат!$J$19)</f>
        <v>730.4</v>
      </c>
      <c r="K68" s="96">
        <f>Odessa!K68+MAX(145,K$2*вспомогат!$J$19)</f>
        <v>816</v>
      </c>
      <c r="L68" s="96">
        <f>Odessa!L68+MAX(145,L$2*вспомогат!$J$19)</f>
        <v>956.59999999999991</v>
      </c>
      <c r="M68" s="96">
        <f>Odessa!M68+MAX(145,M$2*вспомогат!$J$19)</f>
        <v>1117.1999999999998</v>
      </c>
      <c r="N68" s="96">
        <f>Odessa!N68+MAX(145,N$2*вспомогат!$J$19)</f>
        <v>1277.8</v>
      </c>
      <c r="O68" s="96">
        <f>Odessa!O68+MAX(145,O$2*вспомогат!$J$19)</f>
        <v>1438.4</v>
      </c>
      <c r="P68" s="96">
        <f>Odessa!P68+MAX(145,P$2*вспомогат!$J$19)</f>
        <v>1599</v>
      </c>
      <c r="Q68" s="96">
        <f>Odessa!Q68+MAX(145,Q$2*вспомогат!$J$19)</f>
        <v>1709.6</v>
      </c>
      <c r="R68" s="96">
        <f>Odessa!R68+MAX(145,R$2*вспомогат!$J$19)</f>
        <v>1870.1999999999998</v>
      </c>
      <c r="S68" s="96">
        <f>Odessa!S68+MAX(145,S$2*вспомогат!$J$19)</f>
        <v>2030.8</v>
      </c>
      <c r="T68" s="96">
        <f>Odessa!T68+MAX(145,T$2*вспомогат!$J$19)</f>
        <v>2191.3999999999996</v>
      </c>
      <c r="U68" s="96">
        <f>Odessa!U68+MAX(145,U$2*вспомогат!$J$19)</f>
        <v>2352</v>
      </c>
      <c r="V68" s="96">
        <f>Odessa!V68+MAX(145,V$2*вспомогат!$J$19)</f>
        <v>2512.6</v>
      </c>
      <c r="W68" s="96">
        <f>Odessa!W68+MAX(145,W$2*вспомогат!$J$19)</f>
        <v>2673.2</v>
      </c>
      <c r="X68" s="96">
        <f>Odessa!X68+MAX(145,X$2*вспомогат!$J$19)</f>
        <v>2833.8</v>
      </c>
      <c r="Y68" s="96">
        <f>Odessa!Y68+MAX(145,Y$2*вспомогат!$J$19)</f>
        <v>2994.3999999999996</v>
      </c>
      <c r="Z68" s="96">
        <f>Odessa!Z68+MAX(145,Z$2*вспомогат!$J$19)</f>
        <v>3155</v>
      </c>
    </row>
    <row r="69" spans="2:26">
      <c r="B69" s="88" t="s">
        <v>94</v>
      </c>
      <c r="C69" s="88" t="s">
        <v>95</v>
      </c>
      <c r="D69" s="89" t="s">
        <v>13</v>
      </c>
      <c r="E69" s="94"/>
      <c r="F69" s="95"/>
      <c r="G69" s="96">
        <f>Odessa!G69+MAX(145,G$2*вспомогат!$J$19)</f>
        <v>282.5090909090909</v>
      </c>
      <c r="H69" s="96">
        <f>Odessa!H69+MAX(145,H$2*вспомогат!$J$19)</f>
        <v>377.0181818181818</v>
      </c>
      <c r="I69" s="96">
        <f>Odessa!I69+MAX(145,I$2*вспомогат!$J$19)</f>
        <v>471.5272727272727</v>
      </c>
      <c r="J69" s="96">
        <f>Odessa!J69+MAX(145,J$2*вспомогат!$J$19)</f>
        <v>566.0363636363636</v>
      </c>
      <c r="K69" s="96">
        <f>Odessa!K69+MAX(145,K$2*вспомогат!$J$19)</f>
        <v>610.5454545454545</v>
      </c>
      <c r="L69" s="96">
        <f>Odessa!L69+MAX(145,L$2*вспомогат!$J$19)</f>
        <v>710.0545454545454</v>
      </c>
      <c r="M69" s="96">
        <f>Odessa!M69+MAX(145,M$2*вспомогат!$J$19)</f>
        <v>829.56363636363631</v>
      </c>
      <c r="N69" s="96">
        <f>Odessa!N69+MAX(145,N$2*вспомогат!$J$19)</f>
        <v>949.07272727272721</v>
      </c>
      <c r="O69" s="96">
        <f>Odessa!O69+MAX(145,O$2*вспомогат!$J$19)</f>
        <v>1068.5818181818181</v>
      </c>
      <c r="P69" s="96">
        <f>Odessa!P69+MAX(145,P$2*вспомогат!$J$19)</f>
        <v>1188.090909090909</v>
      </c>
      <c r="Q69" s="96">
        <f>Odessa!Q69+MAX(145,Q$2*вспомогат!$J$19)</f>
        <v>1257.5999999999999</v>
      </c>
      <c r="R69" s="96">
        <f>Odessa!R69+MAX(145,R$2*вспомогат!$J$19)</f>
        <v>1377.1090909090908</v>
      </c>
      <c r="S69" s="96">
        <f>Odessa!S69+MAX(145,S$2*вспомогат!$J$19)</f>
        <v>1496.6181818181817</v>
      </c>
      <c r="T69" s="96">
        <f>Odessa!T69+MAX(145,T$2*вспомогат!$J$19)</f>
        <v>1616.1272727272726</v>
      </c>
      <c r="U69" s="96">
        <f>Odessa!U69+MAX(145,U$2*вспомогат!$J$19)</f>
        <v>1735.6363636363635</v>
      </c>
      <c r="V69" s="96">
        <f>Odessa!V69+MAX(145,V$2*вспомогат!$J$19)</f>
        <v>1855.1454545454544</v>
      </c>
      <c r="W69" s="96">
        <f>Odessa!W69+MAX(145,W$2*вспомогат!$J$19)</f>
        <v>1974.6545454545453</v>
      </c>
      <c r="X69" s="96">
        <f>Odessa!X69+MAX(145,X$2*вспомогат!$J$19)</f>
        <v>2094.1636363636362</v>
      </c>
      <c r="Y69" s="96">
        <f>Odessa!Y69+MAX(145,Y$2*вспомогат!$J$19)</f>
        <v>2213.6727272727271</v>
      </c>
      <c r="Z69" s="96">
        <f>Odessa!Z69+MAX(145,Z$2*вспомогат!$J$19)</f>
        <v>2333.181818181818</v>
      </c>
    </row>
    <row r="70" spans="2:26">
      <c r="B70" s="88" t="s">
        <v>96</v>
      </c>
      <c r="C70" s="88" t="s">
        <v>95</v>
      </c>
      <c r="D70" s="89" t="s">
        <v>13</v>
      </c>
      <c r="E70" s="94"/>
      <c r="F70" s="95"/>
      <c r="G70" s="96">
        <f>Odessa!G70+MAX(145,G$2*вспомогат!$J$19)</f>
        <v>282.5090909090909</v>
      </c>
      <c r="H70" s="96">
        <f>Odessa!H70+MAX(145,H$2*вспомогат!$J$19)</f>
        <v>377.0181818181818</v>
      </c>
      <c r="I70" s="96">
        <f>Odessa!I70+MAX(145,I$2*вспомогат!$J$19)</f>
        <v>471.5272727272727</v>
      </c>
      <c r="J70" s="96">
        <f>Odessa!J70+MAX(145,J$2*вспомогат!$J$19)</f>
        <v>566.0363636363636</v>
      </c>
      <c r="K70" s="96">
        <f>Odessa!K70+MAX(145,K$2*вспомогат!$J$19)</f>
        <v>610.5454545454545</v>
      </c>
      <c r="L70" s="96">
        <f>Odessa!L70+MAX(145,L$2*вспомогат!$J$19)</f>
        <v>710.0545454545454</v>
      </c>
      <c r="M70" s="96">
        <f>Odessa!M70+MAX(145,M$2*вспомогат!$J$19)</f>
        <v>829.56363636363631</v>
      </c>
      <c r="N70" s="96">
        <f>Odessa!N70+MAX(145,N$2*вспомогат!$J$19)</f>
        <v>949.07272727272721</v>
      </c>
      <c r="O70" s="96">
        <f>Odessa!O70+MAX(145,O$2*вспомогат!$J$19)</f>
        <v>1068.5818181818181</v>
      </c>
      <c r="P70" s="96">
        <f>Odessa!P70+MAX(145,P$2*вспомогат!$J$19)</f>
        <v>1188.090909090909</v>
      </c>
      <c r="Q70" s="96">
        <f>Odessa!Q70+MAX(145,Q$2*вспомогат!$J$19)</f>
        <v>1257.5999999999999</v>
      </c>
      <c r="R70" s="96">
        <f>Odessa!R70+MAX(145,R$2*вспомогат!$J$19)</f>
        <v>1377.1090909090908</v>
      </c>
      <c r="S70" s="96">
        <f>Odessa!S70+MAX(145,S$2*вспомогат!$J$19)</f>
        <v>1496.6181818181817</v>
      </c>
      <c r="T70" s="96">
        <f>Odessa!T70+MAX(145,T$2*вспомогат!$J$19)</f>
        <v>1616.1272727272726</v>
      </c>
      <c r="U70" s="96">
        <f>Odessa!U70+MAX(145,U$2*вспомогат!$J$19)</f>
        <v>1735.6363636363635</v>
      </c>
      <c r="V70" s="96">
        <f>Odessa!V70+MAX(145,V$2*вспомогат!$J$19)</f>
        <v>1855.1454545454544</v>
      </c>
      <c r="W70" s="96">
        <f>Odessa!W70+MAX(145,W$2*вспомогат!$J$19)</f>
        <v>1974.6545454545453</v>
      </c>
      <c r="X70" s="96">
        <f>Odessa!X70+MAX(145,X$2*вспомогат!$J$19)</f>
        <v>2094.1636363636362</v>
      </c>
      <c r="Y70" s="96">
        <f>Odessa!Y70+MAX(145,Y$2*вспомогат!$J$19)</f>
        <v>2213.6727272727271</v>
      </c>
      <c r="Z70" s="96">
        <f>Odessa!Z70+MAX(145,Z$2*вспомогат!$J$19)</f>
        <v>2333.181818181818</v>
      </c>
    </row>
    <row r="71" spans="2:26">
      <c r="B71" s="88" t="s">
        <v>97</v>
      </c>
      <c r="C71" s="88" t="s">
        <v>95</v>
      </c>
      <c r="D71" s="89" t="s">
        <v>13</v>
      </c>
      <c r="E71" s="94"/>
      <c r="F71" s="95"/>
      <c r="G71" s="96">
        <f>Odessa!G71+MAX(145,G$2*вспомогат!$J$19)</f>
        <v>282.5090909090909</v>
      </c>
      <c r="H71" s="96">
        <f>Odessa!H71+MAX(145,H$2*вспомогат!$J$19)</f>
        <v>377.0181818181818</v>
      </c>
      <c r="I71" s="96">
        <f>Odessa!I71+MAX(145,I$2*вспомогат!$J$19)</f>
        <v>471.5272727272727</v>
      </c>
      <c r="J71" s="96">
        <f>Odessa!J71+MAX(145,J$2*вспомогат!$J$19)</f>
        <v>566.0363636363636</v>
      </c>
      <c r="K71" s="96">
        <f>Odessa!K71+MAX(145,K$2*вспомогат!$J$19)</f>
        <v>610.5454545454545</v>
      </c>
      <c r="L71" s="96">
        <f>Odessa!L71+MAX(145,L$2*вспомогат!$J$19)</f>
        <v>710.0545454545454</v>
      </c>
      <c r="M71" s="96">
        <f>Odessa!M71+MAX(145,M$2*вспомогат!$J$19)</f>
        <v>829.56363636363631</v>
      </c>
      <c r="N71" s="96">
        <f>Odessa!N71+MAX(145,N$2*вспомогат!$J$19)</f>
        <v>949.07272727272721</v>
      </c>
      <c r="O71" s="96">
        <f>Odessa!O71+MAX(145,O$2*вспомогат!$J$19)</f>
        <v>1068.5818181818181</v>
      </c>
      <c r="P71" s="96">
        <f>Odessa!P71+MAX(145,P$2*вспомогат!$J$19)</f>
        <v>1188.090909090909</v>
      </c>
      <c r="Q71" s="96">
        <f>Odessa!Q71+MAX(145,Q$2*вспомогат!$J$19)</f>
        <v>1257.5999999999999</v>
      </c>
      <c r="R71" s="96">
        <f>Odessa!R71+MAX(145,R$2*вспомогат!$J$19)</f>
        <v>1377.1090909090908</v>
      </c>
      <c r="S71" s="96">
        <f>Odessa!S71+MAX(145,S$2*вспомогат!$J$19)</f>
        <v>1496.6181818181817</v>
      </c>
      <c r="T71" s="96">
        <f>Odessa!T71+MAX(145,T$2*вспомогат!$J$19)</f>
        <v>1616.1272727272726</v>
      </c>
      <c r="U71" s="96">
        <f>Odessa!U71+MAX(145,U$2*вспомогат!$J$19)</f>
        <v>1735.6363636363635</v>
      </c>
      <c r="V71" s="96">
        <f>Odessa!V71+MAX(145,V$2*вспомогат!$J$19)</f>
        <v>1855.1454545454544</v>
      </c>
      <c r="W71" s="96">
        <f>Odessa!W71+MAX(145,W$2*вспомогат!$J$19)</f>
        <v>1974.6545454545453</v>
      </c>
      <c r="X71" s="96">
        <f>Odessa!X71+MAX(145,X$2*вспомогат!$J$19)</f>
        <v>2094.1636363636362</v>
      </c>
      <c r="Y71" s="96">
        <f>Odessa!Y71+MAX(145,Y$2*вспомогат!$J$19)</f>
        <v>2213.6727272727271</v>
      </c>
      <c r="Z71" s="96">
        <f>Odessa!Z71+MAX(145,Z$2*вспомогат!$J$19)</f>
        <v>2333.181818181818</v>
      </c>
    </row>
    <row r="72" spans="2:26">
      <c r="B72" s="88" t="s">
        <v>98</v>
      </c>
      <c r="C72" s="88" t="s">
        <v>99</v>
      </c>
      <c r="D72" s="89" t="s">
        <v>13</v>
      </c>
      <c r="E72" s="94"/>
      <c r="F72" s="95"/>
      <c r="G72" s="96">
        <f>Odessa!G72+MAX(145,G$2*вспомогат!$J$19)</f>
        <v>282.5090909090909</v>
      </c>
      <c r="H72" s="96">
        <f>Odessa!H72+MAX(145,H$2*вспомогат!$J$19)</f>
        <v>377.0181818181818</v>
      </c>
      <c r="I72" s="96">
        <f>Odessa!I72+MAX(145,I$2*вспомогат!$J$19)</f>
        <v>471.5272727272727</v>
      </c>
      <c r="J72" s="96">
        <f>Odessa!J72+MAX(145,J$2*вспомогат!$J$19)</f>
        <v>566.0363636363636</v>
      </c>
      <c r="K72" s="96">
        <f>Odessa!K72+MAX(145,K$2*вспомогат!$J$19)</f>
        <v>610.5454545454545</v>
      </c>
      <c r="L72" s="96">
        <f>Odessa!L72+MAX(145,L$2*вспомогат!$J$19)</f>
        <v>710.0545454545454</v>
      </c>
      <c r="M72" s="96">
        <f>Odessa!M72+MAX(145,M$2*вспомогат!$J$19)</f>
        <v>829.56363636363631</v>
      </c>
      <c r="N72" s="96">
        <f>Odessa!N72+MAX(145,N$2*вспомогат!$J$19)</f>
        <v>949.07272727272721</v>
      </c>
      <c r="O72" s="96">
        <f>Odessa!O72+MAX(145,O$2*вспомогат!$J$19)</f>
        <v>1068.5818181818181</v>
      </c>
      <c r="P72" s="96">
        <f>Odessa!P72+MAX(145,P$2*вспомогат!$J$19)</f>
        <v>1188.090909090909</v>
      </c>
      <c r="Q72" s="96">
        <f>Odessa!Q72+MAX(145,Q$2*вспомогат!$J$19)</f>
        <v>1257.5999999999999</v>
      </c>
      <c r="R72" s="96">
        <f>Odessa!R72+MAX(145,R$2*вспомогат!$J$19)</f>
        <v>1377.1090909090908</v>
      </c>
      <c r="S72" s="96">
        <f>Odessa!S72+MAX(145,S$2*вспомогат!$J$19)</f>
        <v>1496.6181818181817</v>
      </c>
      <c r="T72" s="96">
        <f>Odessa!T72+MAX(145,T$2*вспомогат!$J$19)</f>
        <v>1616.1272727272726</v>
      </c>
      <c r="U72" s="96">
        <f>Odessa!U72+MAX(145,U$2*вспомогат!$J$19)</f>
        <v>1735.6363636363635</v>
      </c>
      <c r="V72" s="96">
        <f>Odessa!V72+MAX(145,V$2*вспомогат!$J$19)</f>
        <v>1855.1454545454544</v>
      </c>
      <c r="W72" s="96">
        <f>Odessa!W72+MAX(145,W$2*вспомогат!$J$19)</f>
        <v>1974.6545454545453</v>
      </c>
      <c r="X72" s="96">
        <f>Odessa!X72+MAX(145,X$2*вспомогат!$J$19)</f>
        <v>2094.1636363636362</v>
      </c>
      <c r="Y72" s="96">
        <f>Odessa!Y72+MAX(145,Y$2*вспомогат!$J$19)</f>
        <v>2213.6727272727271</v>
      </c>
      <c r="Z72" s="96">
        <f>Odessa!Z72+MAX(145,Z$2*вспомогат!$J$19)</f>
        <v>2333.181818181818</v>
      </c>
    </row>
    <row r="73" spans="2:26">
      <c r="B73" s="88" t="s">
        <v>100</v>
      </c>
      <c r="C73" s="88" t="s">
        <v>101</v>
      </c>
      <c r="D73" s="89" t="s">
        <v>9</v>
      </c>
      <c r="E73" s="94"/>
      <c r="F73" s="95"/>
      <c r="G73" s="96">
        <f>Odessa!G73+MAX(145,G$2*вспомогат!$J$19)</f>
        <v>326.60000000000002</v>
      </c>
      <c r="H73" s="96">
        <f>Odessa!H73+MAX(145,H$2*вспомогат!$J$19)</f>
        <v>465.2</v>
      </c>
      <c r="I73" s="96">
        <f>Odessa!I73+MAX(145,I$2*вспомогат!$J$19)</f>
        <v>603.79999999999995</v>
      </c>
      <c r="J73" s="96">
        <f>Odessa!J73+MAX(145,J$2*вспомогат!$J$19)</f>
        <v>742.4</v>
      </c>
      <c r="K73" s="96">
        <f>Odessa!K73+MAX(145,K$2*вспомогат!$J$19)</f>
        <v>831</v>
      </c>
      <c r="L73" s="96">
        <f>Odessa!L73+MAX(145,L$2*вспомогат!$J$19)</f>
        <v>974.59999999999991</v>
      </c>
      <c r="M73" s="96">
        <f>Odessa!M73+MAX(145,M$2*вспомогат!$J$19)</f>
        <v>1138.1999999999998</v>
      </c>
      <c r="N73" s="96">
        <f>Odessa!N73+MAX(145,N$2*вспомогат!$J$19)</f>
        <v>1301.8</v>
      </c>
      <c r="O73" s="96">
        <f>Odessa!O73+MAX(145,O$2*вспомогат!$J$19)</f>
        <v>1465.4</v>
      </c>
      <c r="P73" s="96">
        <f>Odessa!P73+MAX(145,P$2*вспомогат!$J$19)</f>
        <v>1629</v>
      </c>
      <c r="Q73" s="96">
        <f>Odessa!Q73+MAX(145,Q$2*вспомогат!$J$19)</f>
        <v>1742.6</v>
      </c>
      <c r="R73" s="96">
        <f>Odessa!R73+MAX(145,R$2*вспомогат!$J$19)</f>
        <v>1906.1999999999998</v>
      </c>
      <c r="S73" s="96">
        <f>Odessa!S73+MAX(145,S$2*вспомогат!$J$19)</f>
        <v>2069.8000000000002</v>
      </c>
      <c r="T73" s="96">
        <f>Odessa!T73+MAX(145,T$2*вспомогат!$J$19)</f>
        <v>2233.3999999999996</v>
      </c>
      <c r="U73" s="96">
        <f>Odessa!U73+MAX(145,U$2*вспомогат!$J$19)</f>
        <v>2397</v>
      </c>
      <c r="V73" s="96">
        <f>Odessa!V73+MAX(145,V$2*вспомогат!$J$19)</f>
        <v>2560.6</v>
      </c>
      <c r="W73" s="96">
        <f>Odessa!W73+MAX(145,W$2*вспомогат!$J$19)</f>
        <v>2724.2</v>
      </c>
      <c r="X73" s="96">
        <f>Odessa!X73+MAX(145,X$2*вспомогат!$J$19)</f>
        <v>2887.8</v>
      </c>
      <c r="Y73" s="96">
        <f>Odessa!Y73+MAX(145,Y$2*вспомогат!$J$19)</f>
        <v>3051.3999999999996</v>
      </c>
      <c r="Z73" s="96">
        <f>Odessa!Z73+MAX(145,Z$2*вспомогат!$J$19)</f>
        <v>3215</v>
      </c>
    </row>
    <row r="74" spans="2:26">
      <c r="B74" s="88" t="s">
        <v>102</v>
      </c>
      <c r="C74" s="88" t="s">
        <v>103</v>
      </c>
      <c r="D74" s="89" t="s">
        <v>13</v>
      </c>
      <c r="E74" s="94"/>
      <c r="F74" s="95"/>
      <c r="G74" s="96">
        <f>Odessa!G74+MAX(145,G$2*вспомогат!$J$19)</f>
        <v>327.5090909090909</v>
      </c>
      <c r="H74" s="96">
        <f>Odessa!H74+MAX(145,H$2*вспомогат!$J$19)</f>
        <v>467.0181818181818</v>
      </c>
      <c r="I74" s="96">
        <f>Odessa!I74+MAX(145,I$2*вспомогат!$J$19)</f>
        <v>606.5272727272727</v>
      </c>
      <c r="J74" s="96">
        <f>Odessa!J74+MAX(145,J$2*вспомогат!$J$19)</f>
        <v>746.0363636363636</v>
      </c>
      <c r="K74" s="96">
        <f>Odessa!K74+MAX(145,K$2*вспомогат!$J$19)</f>
        <v>835.5454545454545</v>
      </c>
      <c r="L74" s="96">
        <f>Odessa!L74+MAX(145,L$2*вспомогат!$J$19)</f>
        <v>980.0545454545454</v>
      </c>
      <c r="M74" s="96">
        <f>Odessa!M74+MAX(145,M$2*вспомогат!$J$19)</f>
        <v>1144.5636363636363</v>
      </c>
      <c r="N74" s="96">
        <f>Odessa!N74+MAX(145,N$2*вспомогат!$J$19)</f>
        <v>1309.0727272727272</v>
      </c>
      <c r="O74" s="96">
        <f>Odessa!O74+MAX(145,O$2*вспомогат!$J$19)</f>
        <v>1473.5818181818181</v>
      </c>
      <c r="P74" s="96">
        <f>Odessa!P74+MAX(145,P$2*вспомогат!$J$19)</f>
        <v>1638.090909090909</v>
      </c>
      <c r="Q74" s="96">
        <f>Odessa!Q74+MAX(145,Q$2*вспомогат!$J$19)</f>
        <v>1752.6</v>
      </c>
      <c r="R74" s="96">
        <f>Odessa!R74+MAX(145,R$2*вспомогат!$J$19)</f>
        <v>1917.1090909090908</v>
      </c>
      <c r="S74" s="96">
        <f>Odessa!S74+MAX(145,S$2*вспомогат!$J$19)</f>
        <v>2081.6181818181817</v>
      </c>
      <c r="T74" s="96">
        <f>Odessa!T74+MAX(145,T$2*вспомогат!$J$19)</f>
        <v>2246.1272727272726</v>
      </c>
      <c r="U74" s="96">
        <f>Odessa!U74+MAX(145,U$2*вспомогат!$J$19)</f>
        <v>2410.6363636363635</v>
      </c>
      <c r="V74" s="96">
        <f>Odessa!V74+MAX(145,V$2*вспомогат!$J$19)</f>
        <v>2575.1454545454544</v>
      </c>
      <c r="W74" s="96">
        <f>Odessa!W74+MAX(145,W$2*вспомогат!$J$19)</f>
        <v>2739.6545454545453</v>
      </c>
      <c r="X74" s="96">
        <f>Odessa!X74+MAX(145,X$2*вспомогат!$J$19)</f>
        <v>2904.1636363636362</v>
      </c>
      <c r="Y74" s="96">
        <f>Odessa!Y74+MAX(145,Y$2*вспомогат!$J$19)</f>
        <v>3068.6727272727271</v>
      </c>
      <c r="Z74" s="96">
        <f>Odessa!Z74+MAX(145,Z$2*вспомогат!$J$19)</f>
        <v>3233.181818181818</v>
      </c>
    </row>
    <row r="75" spans="2:26">
      <c r="B75" s="88" t="s">
        <v>105</v>
      </c>
      <c r="C75" s="88" t="s">
        <v>103</v>
      </c>
      <c r="D75" s="89" t="s">
        <v>230</v>
      </c>
      <c r="E75" s="94"/>
      <c r="F75" s="95"/>
      <c r="G75" s="96">
        <f>Odessa!G75+MAX(145,G$2*вспомогат!$J$19)</f>
        <v>431.6</v>
      </c>
      <c r="H75" s="96">
        <f>Odessa!H75+MAX(145,H$2*вспомогат!$J$19)</f>
        <v>675.2</v>
      </c>
      <c r="I75" s="96">
        <f>Odessa!I75+MAX(145,I$2*вспомогат!$J$19)</f>
        <v>918.8</v>
      </c>
      <c r="J75" s="96">
        <f>Odessa!J75+MAX(145,J$2*вспомогат!$J$19)</f>
        <v>1162.4000000000001</v>
      </c>
      <c r="K75" s="96">
        <f>Odessa!K75+MAX(145,K$2*вспомогат!$J$19)</f>
        <v>1356</v>
      </c>
      <c r="L75" s="96">
        <f>Odessa!L75+MAX(145,L$2*вспомогат!$J$19)</f>
        <v>1604.6</v>
      </c>
      <c r="M75" s="96">
        <f>Odessa!M75+MAX(145,M$2*вспомогат!$J$19)</f>
        <v>1873.1999999999998</v>
      </c>
      <c r="N75" s="96">
        <f>Odessa!N75+MAX(145,N$2*вспомогат!$J$19)</f>
        <v>2141.8000000000002</v>
      </c>
      <c r="O75" s="96">
        <f>Odessa!O75+MAX(145,O$2*вспомогат!$J$19)</f>
        <v>2410.3999999999996</v>
      </c>
      <c r="P75" s="96">
        <f>Odessa!P75+MAX(145,P$2*вспомогат!$J$19)</f>
        <v>2629</v>
      </c>
      <c r="Q75" s="96">
        <f>Odessa!Q75+MAX(145,Q$2*вспомогат!$J$19)</f>
        <v>2897.6</v>
      </c>
      <c r="R75" s="96">
        <f>Odessa!R75+MAX(145,R$2*вспомогат!$J$19)</f>
        <v>3166.2</v>
      </c>
      <c r="S75" s="96">
        <f>Odessa!S75+MAX(145,S$2*вспомогат!$J$19)</f>
        <v>3434.8</v>
      </c>
      <c r="T75" s="96">
        <f>Odessa!T75+MAX(145,T$2*вспомогат!$J$19)</f>
        <v>3703.3999999999996</v>
      </c>
      <c r="U75" s="96">
        <f>Odessa!U75+MAX(145,U$2*вспомогат!$J$19)</f>
        <v>3972</v>
      </c>
      <c r="V75" s="96">
        <f>Odessa!V75+MAX(145,V$2*вспомогат!$J$19)</f>
        <v>4240.6000000000004</v>
      </c>
      <c r="W75" s="96">
        <f>Odessa!W75+MAX(145,W$2*вспомогат!$J$19)</f>
        <v>4509.2</v>
      </c>
      <c r="X75" s="96">
        <f>Odessa!X75+MAX(145,X$2*вспомогат!$J$19)</f>
        <v>4777.7999999999993</v>
      </c>
      <c r="Y75" s="96">
        <f>Odessa!Y75+MAX(145,Y$2*вспомогат!$J$19)</f>
        <v>5046.3999999999996</v>
      </c>
      <c r="Z75" s="96">
        <f>Odessa!Z75+MAX(145,Z$2*вспомогат!$J$19)</f>
        <v>5315</v>
      </c>
    </row>
    <row r="76" spans="2:26">
      <c r="B76" s="88" t="s">
        <v>106</v>
      </c>
      <c r="C76" s="88" t="s">
        <v>103</v>
      </c>
      <c r="D76" s="89" t="s">
        <v>9</v>
      </c>
      <c r="E76" s="94"/>
      <c r="F76" s="95"/>
      <c r="G76" s="96">
        <f>Odessa!G76+MAX(145,G$2*вспомогат!$J$19)</f>
        <v>381.6</v>
      </c>
      <c r="H76" s="96">
        <f>Odessa!H76+MAX(145,H$2*вспомогат!$J$19)</f>
        <v>575.20000000000005</v>
      </c>
      <c r="I76" s="96">
        <f>Odessa!I76+MAX(145,I$2*вспомогат!$J$19)</f>
        <v>768.8</v>
      </c>
      <c r="J76" s="96">
        <f>Odessa!J76+MAX(145,J$2*вспомогат!$J$19)</f>
        <v>962.4</v>
      </c>
      <c r="K76" s="96">
        <f>Odessa!K76+MAX(145,K$2*вспомогат!$J$19)</f>
        <v>1106</v>
      </c>
      <c r="L76" s="96">
        <f>Odessa!L76+MAX(145,L$2*вспомогат!$J$19)</f>
        <v>1304.5999999999999</v>
      </c>
      <c r="M76" s="96">
        <f>Odessa!M76+MAX(145,M$2*вспомогат!$J$19)</f>
        <v>1523.1999999999998</v>
      </c>
      <c r="N76" s="96">
        <f>Odessa!N76+MAX(145,N$2*вспомогат!$J$19)</f>
        <v>1741.8</v>
      </c>
      <c r="O76" s="96">
        <f>Odessa!O76+MAX(145,O$2*вспомогат!$J$19)</f>
        <v>1960.4</v>
      </c>
      <c r="P76" s="96">
        <f>Odessa!P76+MAX(145,P$2*вспомогат!$J$19)</f>
        <v>2179</v>
      </c>
      <c r="Q76" s="96">
        <f>Odessa!Q76+MAX(145,Q$2*вспомогат!$J$19)</f>
        <v>2347.6</v>
      </c>
      <c r="R76" s="96">
        <f>Odessa!R76+MAX(145,R$2*вспомогат!$J$19)</f>
        <v>2566.1999999999998</v>
      </c>
      <c r="S76" s="96">
        <f>Odessa!S76+MAX(145,S$2*вспомогат!$J$19)</f>
        <v>2784.8</v>
      </c>
      <c r="T76" s="96">
        <f>Odessa!T76+MAX(145,T$2*вспомогат!$J$19)</f>
        <v>3003.3999999999996</v>
      </c>
      <c r="U76" s="96">
        <f>Odessa!U76+MAX(145,U$2*вспомогат!$J$19)</f>
        <v>3222</v>
      </c>
      <c r="V76" s="96">
        <f>Odessa!V76+MAX(145,V$2*вспомогат!$J$19)</f>
        <v>3440.6</v>
      </c>
      <c r="W76" s="96">
        <f>Odessa!W76+MAX(145,W$2*вспомогат!$J$19)</f>
        <v>3659.2</v>
      </c>
      <c r="X76" s="96">
        <f>Odessa!X76+MAX(145,X$2*вспомогат!$J$19)</f>
        <v>3877.8</v>
      </c>
      <c r="Y76" s="96">
        <f>Odessa!Y76+MAX(145,Y$2*вспомогат!$J$19)</f>
        <v>4096.3999999999996</v>
      </c>
      <c r="Z76" s="96">
        <f>Odessa!Z76+MAX(145,Z$2*вспомогат!$J$19)</f>
        <v>4315</v>
      </c>
    </row>
    <row r="77" spans="2:26">
      <c r="B77" s="88" t="s">
        <v>107</v>
      </c>
      <c r="C77" s="88" t="s">
        <v>103</v>
      </c>
      <c r="D77" s="89" t="s">
        <v>9</v>
      </c>
      <c r="E77" s="94"/>
      <c r="F77" s="95"/>
      <c r="G77" s="96">
        <f>Odessa!G77+MAX(145,G$2*вспомогат!$J$19)</f>
        <v>381.6</v>
      </c>
      <c r="H77" s="96">
        <f>Odessa!H77+MAX(145,H$2*вспомогат!$J$19)</f>
        <v>575.20000000000005</v>
      </c>
      <c r="I77" s="96">
        <f>Odessa!I77+MAX(145,I$2*вспомогат!$J$19)</f>
        <v>768.8</v>
      </c>
      <c r="J77" s="96">
        <f>Odessa!J77+MAX(145,J$2*вспомогат!$J$19)</f>
        <v>962.4</v>
      </c>
      <c r="K77" s="96">
        <f>Odessa!K77+MAX(145,K$2*вспомогат!$J$19)</f>
        <v>1106</v>
      </c>
      <c r="L77" s="96">
        <f>Odessa!L77+MAX(145,L$2*вспомогат!$J$19)</f>
        <v>1304.5999999999999</v>
      </c>
      <c r="M77" s="96">
        <f>Odessa!M77+MAX(145,M$2*вспомогат!$J$19)</f>
        <v>1523.1999999999998</v>
      </c>
      <c r="N77" s="96">
        <f>Odessa!N77+MAX(145,N$2*вспомогат!$J$19)</f>
        <v>1741.8</v>
      </c>
      <c r="O77" s="96">
        <f>Odessa!O77+MAX(145,O$2*вспомогат!$J$19)</f>
        <v>1960.4</v>
      </c>
      <c r="P77" s="96">
        <f>Odessa!P77+MAX(145,P$2*вспомогат!$J$19)</f>
        <v>2179</v>
      </c>
      <c r="Q77" s="96">
        <f>Odessa!Q77+MAX(145,Q$2*вспомогат!$J$19)</f>
        <v>2347.6</v>
      </c>
      <c r="R77" s="96">
        <f>Odessa!R77+MAX(145,R$2*вспомогат!$J$19)</f>
        <v>2566.1999999999998</v>
      </c>
      <c r="S77" s="96">
        <f>Odessa!S77+MAX(145,S$2*вспомогат!$J$19)</f>
        <v>2784.8</v>
      </c>
      <c r="T77" s="96">
        <f>Odessa!T77+MAX(145,T$2*вспомогат!$J$19)</f>
        <v>3003.3999999999996</v>
      </c>
      <c r="U77" s="96">
        <f>Odessa!U77+MAX(145,U$2*вспомогат!$J$19)</f>
        <v>3222</v>
      </c>
      <c r="V77" s="96">
        <f>Odessa!V77+MAX(145,V$2*вспомогат!$J$19)</f>
        <v>3440.6</v>
      </c>
      <c r="W77" s="96">
        <f>Odessa!W77+MAX(145,W$2*вспомогат!$J$19)</f>
        <v>3659.2</v>
      </c>
      <c r="X77" s="96">
        <f>Odessa!X77+MAX(145,X$2*вспомогат!$J$19)</f>
        <v>3877.8</v>
      </c>
      <c r="Y77" s="96">
        <f>Odessa!Y77+MAX(145,Y$2*вспомогат!$J$19)</f>
        <v>4096.3999999999996</v>
      </c>
      <c r="Z77" s="96">
        <f>Odessa!Z77+MAX(145,Z$2*вспомогат!$J$19)</f>
        <v>4315</v>
      </c>
    </row>
    <row r="78" spans="2:26">
      <c r="B78" s="88" t="s">
        <v>108</v>
      </c>
      <c r="C78" s="88" t="s">
        <v>103</v>
      </c>
      <c r="D78" s="89" t="s">
        <v>9</v>
      </c>
      <c r="E78" s="94"/>
      <c r="F78" s="95"/>
      <c r="G78" s="96">
        <f>Odessa!G78+MAX(145,G$2*вспомогат!$J$19)</f>
        <v>351.6</v>
      </c>
      <c r="H78" s="96">
        <f>Odessa!H78+MAX(145,H$2*вспомогат!$J$19)</f>
        <v>515.20000000000005</v>
      </c>
      <c r="I78" s="96">
        <f>Odessa!I78+MAX(145,I$2*вспомогат!$J$19)</f>
        <v>678.8</v>
      </c>
      <c r="J78" s="96">
        <f>Odessa!J78+MAX(145,J$2*вспомогат!$J$19)</f>
        <v>842.4</v>
      </c>
      <c r="K78" s="96">
        <f>Odessa!K78+MAX(145,K$2*вспомогат!$J$19)</f>
        <v>956</v>
      </c>
      <c r="L78" s="96">
        <f>Odessa!L78+MAX(145,L$2*вспомогат!$J$19)</f>
        <v>1124.5999999999999</v>
      </c>
      <c r="M78" s="96">
        <f>Odessa!M78+MAX(145,M$2*вспомогат!$J$19)</f>
        <v>1313.1999999999998</v>
      </c>
      <c r="N78" s="96">
        <f>Odessa!N78+MAX(145,N$2*вспомогат!$J$19)</f>
        <v>1501.8</v>
      </c>
      <c r="O78" s="96">
        <f>Odessa!O78+MAX(145,O$2*вспомогат!$J$19)</f>
        <v>1690.4</v>
      </c>
      <c r="P78" s="96">
        <f>Odessa!P78+MAX(145,P$2*вспомогат!$J$19)</f>
        <v>1879</v>
      </c>
      <c r="Q78" s="96">
        <f>Odessa!Q78+MAX(145,Q$2*вспомогат!$J$19)</f>
        <v>2017.6</v>
      </c>
      <c r="R78" s="96">
        <f>Odessa!R78+MAX(145,R$2*вспомогат!$J$19)</f>
        <v>2206.1999999999998</v>
      </c>
      <c r="S78" s="96">
        <f>Odessa!S78+MAX(145,S$2*вспомогат!$J$19)</f>
        <v>2394.8000000000002</v>
      </c>
      <c r="T78" s="96">
        <f>Odessa!T78+MAX(145,T$2*вспомогат!$J$19)</f>
        <v>2583.3999999999996</v>
      </c>
      <c r="U78" s="96">
        <f>Odessa!U78+MAX(145,U$2*вспомогат!$J$19)</f>
        <v>2772</v>
      </c>
      <c r="V78" s="96">
        <f>Odessa!V78+MAX(145,V$2*вспомогат!$J$19)</f>
        <v>2960.6</v>
      </c>
      <c r="W78" s="96">
        <f>Odessa!W78+MAX(145,W$2*вспомогат!$J$19)</f>
        <v>3149.2</v>
      </c>
      <c r="X78" s="96">
        <f>Odessa!X78+MAX(145,X$2*вспомогат!$J$19)</f>
        <v>3337.8</v>
      </c>
      <c r="Y78" s="96">
        <f>Odessa!Y78+MAX(145,Y$2*вспомогат!$J$19)</f>
        <v>3526.3999999999996</v>
      </c>
      <c r="Z78" s="96">
        <f>Odessa!Z78+MAX(145,Z$2*вспомогат!$J$19)</f>
        <v>3715</v>
      </c>
    </row>
    <row r="79" spans="2:26">
      <c r="B79" s="88" t="s">
        <v>109</v>
      </c>
      <c r="C79" s="88" t="s">
        <v>110</v>
      </c>
      <c r="D79" s="89" t="s">
        <v>9</v>
      </c>
      <c r="E79" s="94"/>
      <c r="F79" s="95"/>
      <c r="G79" s="96">
        <f>Odessa!G79+MAX(145,G$2*вспомогат!$J$19)</f>
        <v>328.6</v>
      </c>
      <c r="H79" s="96">
        <f>Odessa!H79+MAX(145,H$2*вспомогат!$J$19)</f>
        <v>469.2</v>
      </c>
      <c r="I79" s="96">
        <f>Odessa!I79+MAX(145,I$2*вспомогат!$J$19)</f>
        <v>609.79999999999995</v>
      </c>
      <c r="J79" s="96">
        <f>Odessa!J79+MAX(145,J$2*вспомогат!$J$19)</f>
        <v>750.4</v>
      </c>
      <c r="K79" s="96">
        <f>Odessa!K79+MAX(145,K$2*вспомогат!$J$19)</f>
        <v>841</v>
      </c>
      <c r="L79" s="96">
        <f>Odessa!L79+MAX(145,L$2*вспомогат!$J$19)</f>
        <v>986.59999999999991</v>
      </c>
      <c r="M79" s="96">
        <f>Odessa!M79+MAX(145,M$2*вспомогат!$J$19)</f>
        <v>1152.1999999999998</v>
      </c>
      <c r="N79" s="96">
        <f>Odessa!N79+MAX(145,N$2*вспомогат!$J$19)</f>
        <v>1317.8</v>
      </c>
      <c r="O79" s="96">
        <f>Odessa!O79+MAX(145,O$2*вспомогат!$J$19)</f>
        <v>1483.4</v>
      </c>
      <c r="P79" s="96">
        <f>Odessa!P79+MAX(145,P$2*вспомогат!$J$19)</f>
        <v>1649</v>
      </c>
      <c r="Q79" s="96">
        <f>Odessa!Q79+MAX(145,Q$2*вспомогат!$J$19)</f>
        <v>1764.6</v>
      </c>
      <c r="R79" s="96">
        <f>Odessa!R79+MAX(145,R$2*вспомогат!$J$19)</f>
        <v>1930.1999999999998</v>
      </c>
      <c r="S79" s="96">
        <f>Odessa!S79+MAX(145,S$2*вспомогат!$J$19)</f>
        <v>2095.8000000000002</v>
      </c>
      <c r="T79" s="96">
        <f>Odessa!T79+MAX(145,T$2*вспомогат!$J$19)</f>
        <v>2261.3999999999996</v>
      </c>
      <c r="U79" s="96">
        <f>Odessa!U79+MAX(145,U$2*вспомогат!$J$19)</f>
        <v>2427</v>
      </c>
      <c r="V79" s="96">
        <f>Odessa!V79+MAX(145,V$2*вспомогат!$J$19)</f>
        <v>2592.6</v>
      </c>
      <c r="W79" s="96">
        <f>Odessa!W79+MAX(145,W$2*вспомогат!$J$19)</f>
        <v>2758.2</v>
      </c>
      <c r="X79" s="96">
        <f>Odessa!X79+MAX(145,X$2*вспомогат!$J$19)</f>
        <v>2923.8</v>
      </c>
      <c r="Y79" s="96">
        <f>Odessa!Y79+MAX(145,Y$2*вспомогат!$J$19)</f>
        <v>3089.3999999999996</v>
      </c>
      <c r="Z79" s="96">
        <f>Odessa!Z79+MAX(145,Z$2*вспомогат!$J$19)</f>
        <v>3255</v>
      </c>
    </row>
    <row r="80" spans="2:26">
      <c r="B80" s="88" t="s">
        <v>111</v>
      </c>
      <c r="C80" s="88" t="s">
        <v>110</v>
      </c>
      <c r="D80" s="89" t="s">
        <v>13</v>
      </c>
      <c r="E80" s="94"/>
      <c r="F80" s="95"/>
      <c r="G80" s="96">
        <f>Odessa!G80+MAX(145,G$2*вспомогат!$J$19)</f>
        <v>282.5090909090909</v>
      </c>
      <c r="H80" s="96">
        <f>Odessa!H80+MAX(145,H$2*вспомогат!$J$19)</f>
        <v>377.0181818181818</v>
      </c>
      <c r="I80" s="96">
        <f>Odessa!I80+MAX(145,I$2*вспомогат!$J$19)</f>
        <v>471.5272727272727</v>
      </c>
      <c r="J80" s="96">
        <f>Odessa!J80+MAX(145,J$2*вспомогат!$J$19)</f>
        <v>566.0363636363636</v>
      </c>
      <c r="K80" s="96">
        <f>Odessa!K80+MAX(145,K$2*вспомогат!$J$19)</f>
        <v>610.5454545454545</v>
      </c>
      <c r="L80" s="96">
        <f>Odessa!L80+MAX(145,L$2*вспомогат!$J$19)</f>
        <v>710.0545454545454</v>
      </c>
      <c r="M80" s="96">
        <f>Odessa!M80+MAX(145,M$2*вспомогат!$J$19)</f>
        <v>829.56363636363631</v>
      </c>
      <c r="N80" s="96">
        <f>Odessa!N80+MAX(145,N$2*вспомогат!$J$19)</f>
        <v>949.07272727272721</v>
      </c>
      <c r="O80" s="96">
        <f>Odessa!O80+MAX(145,O$2*вспомогат!$J$19)</f>
        <v>1068.5818181818181</v>
      </c>
      <c r="P80" s="96">
        <f>Odessa!P80+MAX(145,P$2*вспомогат!$J$19)</f>
        <v>1188.090909090909</v>
      </c>
      <c r="Q80" s="96">
        <f>Odessa!Q80+MAX(145,Q$2*вспомогат!$J$19)</f>
        <v>1257.5999999999999</v>
      </c>
      <c r="R80" s="96">
        <f>Odessa!R80+MAX(145,R$2*вспомогат!$J$19)</f>
        <v>1377.1090909090908</v>
      </c>
      <c r="S80" s="96">
        <f>Odessa!S80+MAX(145,S$2*вспомогат!$J$19)</f>
        <v>1496.6181818181817</v>
      </c>
      <c r="T80" s="96">
        <f>Odessa!T80+MAX(145,T$2*вспомогат!$J$19)</f>
        <v>1616.1272727272726</v>
      </c>
      <c r="U80" s="96">
        <f>Odessa!U80+MAX(145,U$2*вспомогат!$J$19)</f>
        <v>1735.6363636363635</v>
      </c>
      <c r="V80" s="96">
        <f>Odessa!V80+MAX(145,V$2*вспомогат!$J$19)</f>
        <v>1855.1454545454544</v>
      </c>
      <c r="W80" s="96">
        <f>Odessa!W80+MAX(145,W$2*вспомогат!$J$19)</f>
        <v>1974.6545454545453</v>
      </c>
      <c r="X80" s="96">
        <f>Odessa!X80+MAX(145,X$2*вспомогат!$J$19)</f>
        <v>2094.1636363636362</v>
      </c>
      <c r="Y80" s="96">
        <f>Odessa!Y80+MAX(145,Y$2*вспомогат!$J$19)</f>
        <v>2213.6727272727271</v>
      </c>
      <c r="Z80" s="96">
        <f>Odessa!Z80+MAX(145,Z$2*вспомогат!$J$19)</f>
        <v>2333.181818181818</v>
      </c>
    </row>
    <row r="81" spans="2:26">
      <c r="B81" s="88" t="s">
        <v>112</v>
      </c>
      <c r="C81" s="88" t="s">
        <v>110</v>
      </c>
      <c r="D81" s="89" t="s">
        <v>13</v>
      </c>
      <c r="E81" s="94"/>
      <c r="F81" s="95"/>
      <c r="G81" s="96">
        <f>Odessa!G81+MAX(145,G$2*вспомогат!$J$19)</f>
        <v>282.5090909090909</v>
      </c>
      <c r="H81" s="96">
        <f>Odessa!H81+MAX(145,H$2*вспомогат!$J$19)</f>
        <v>377.0181818181818</v>
      </c>
      <c r="I81" s="96">
        <f>Odessa!I81+MAX(145,I$2*вспомогат!$J$19)</f>
        <v>471.5272727272727</v>
      </c>
      <c r="J81" s="96">
        <f>Odessa!J81+MAX(145,J$2*вспомогат!$J$19)</f>
        <v>566.0363636363636</v>
      </c>
      <c r="K81" s="96">
        <f>Odessa!K81+MAX(145,K$2*вспомогат!$J$19)</f>
        <v>610.5454545454545</v>
      </c>
      <c r="L81" s="96">
        <f>Odessa!L81+MAX(145,L$2*вспомогат!$J$19)</f>
        <v>710.0545454545454</v>
      </c>
      <c r="M81" s="96">
        <f>Odessa!M81+MAX(145,M$2*вспомогат!$J$19)</f>
        <v>829.56363636363631</v>
      </c>
      <c r="N81" s="96">
        <f>Odessa!N81+MAX(145,N$2*вспомогат!$J$19)</f>
        <v>949.07272727272721</v>
      </c>
      <c r="O81" s="96">
        <f>Odessa!O81+MAX(145,O$2*вспомогат!$J$19)</f>
        <v>1068.5818181818181</v>
      </c>
      <c r="P81" s="96">
        <f>Odessa!P81+MAX(145,P$2*вспомогат!$J$19)</f>
        <v>1188.090909090909</v>
      </c>
      <c r="Q81" s="96">
        <f>Odessa!Q81+MAX(145,Q$2*вспомогат!$J$19)</f>
        <v>1257.5999999999999</v>
      </c>
      <c r="R81" s="96">
        <f>Odessa!R81+MAX(145,R$2*вспомогат!$J$19)</f>
        <v>1377.1090909090908</v>
      </c>
      <c r="S81" s="96">
        <f>Odessa!S81+MAX(145,S$2*вспомогат!$J$19)</f>
        <v>1496.6181818181817</v>
      </c>
      <c r="T81" s="96">
        <f>Odessa!T81+MAX(145,T$2*вспомогат!$J$19)</f>
        <v>1616.1272727272726</v>
      </c>
      <c r="U81" s="96">
        <f>Odessa!U81+MAX(145,U$2*вспомогат!$J$19)</f>
        <v>1735.6363636363635</v>
      </c>
      <c r="V81" s="96">
        <f>Odessa!V81+MAX(145,V$2*вспомогат!$J$19)</f>
        <v>1855.1454545454544</v>
      </c>
      <c r="W81" s="96">
        <f>Odessa!W81+MAX(145,W$2*вспомогат!$J$19)</f>
        <v>1974.6545454545453</v>
      </c>
      <c r="X81" s="96">
        <f>Odessa!X81+MAX(145,X$2*вспомогат!$J$19)</f>
        <v>2094.1636363636362</v>
      </c>
      <c r="Y81" s="96">
        <f>Odessa!Y81+MAX(145,Y$2*вспомогат!$J$19)</f>
        <v>2213.6727272727271</v>
      </c>
      <c r="Z81" s="96">
        <f>Odessa!Z81+MAX(145,Z$2*вспомогат!$J$19)</f>
        <v>2333.181818181818</v>
      </c>
    </row>
    <row r="82" spans="2:26">
      <c r="B82" s="88" t="s">
        <v>166</v>
      </c>
      <c r="C82" s="88" t="s">
        <v>60</v>
      </c>
      <c r="D82" s="89" t="s">
        <v>13</v>
      </c>
      <c r="E82" s="94"/>
      <c r="F82" s="95"/>
      <c r="G82" s="96">
        <f>Odessa!G82+MAX(145,G$2*вспомогат!$J$19)</f>
        <v>287.5090909090909</v>
      </c>
      <c r="H82" s="96">
        <f>Odessa!H82+MAX(145,H$2*вспомогат!$J$19)</f>
        <v>387.0181818181818</v>
      </c>
      <c r="I82" s="96">
        <f>Odessa!I82+MAX(145,I$2*вспомогат!$J$19)</f>
        <v>486.5272727272727</v>
      </c>
      <c r="J82" s="96">
        <f>Odessa!J82+MAX(145,J$2*вспомогат!$J$19)</f>
        <v>586.0363636363636</v>
      </c>
      <c r="K82" s="96">
        <f>Odessa!K82+MAX(145,K$2*вспомогат!$J$19)</f>
        <v>635.5454545454545</v>
      </c>
      <c r="L82" s="96">
        <f>Odessa!L82+MAX(145,L$2*вспомогат!$J$19)</f>
        <v>740.0545454545454</v>
      </c>
      <c r="M82" s="96">
        <f>Odessa!M82+MAX(145,M$2*вспомогат!$J$19)</f>
        <v>864.56363636363631</v>
      </c>
      <c r="N82" s="96">
        <f>Odessa!N82+MAX(145,N$2*вспомогат!$J$19)</f>
        <v>989.07272727272721</v>
      </c>
      <c r="O82" s="96">
        <f>Odessa!O82+MAX(145,O$2*вспомогат!$J$19)</f>
        <v>1113.5818181818181</v>
      </c>
      <c r="P82" s="96">
        <f>Odessa!P82+MAX(145,P$2*вспомогат!$J$19)</f>
        <v>1238.090909090909</v>
      </c>
      <c r="Q82" s="96">
        <f>Odessa!Q82+MAX(145,Q$2*вспомогат!$J$19)</f>
        <v>1312.6</v>
      </c>
      <c r="R82" s="96">
        <f>Odessa!R82+MAX(145,R$2*вспомогат!$J$19)</f>
        <v>1437.1090909090908</v>
      </c>
      <c r="S82" s="96">
        <f>Odessa!S82+MAX(145,S$2*вспомогат!$J$19)</f>
        <v>1561.6181818181817</v>
      </c>
      <c r="T82" s="96">
        <f>Odessa!T82+MAX(145,T$2*вспомогат!$J$19)</f>
        <v>1686.1272727272726</v>
      </c>
      <c r="U82" s="96">
        <f>Odessa!U82+MAX(145,U$2*вспомогат!$J$19)</f>
        <v>1810.6363636363635</v>
      </c>
      <c r="V82" s="96">
        <f>Odessa!V82+MAX(145,V$2*вспомогат!$J$19)</f>
        <v>1935.1454545454544</v>
      </c>
      <c r="W82" s="96">
        <f>Odessa!W82+MAX(145,W$2*вспомогат!$J$19)</f>
        <v>2059.6545454545453</v>
      </c>
      <c r="X82" s="96">
        <f>Odessa!X82+MAX(145,X$2*вспомогат!$J$19)</f>
        <v>2184.1636363636362</v>
      </c>
      <c r="Y82" s="96">
        <f>Odessa!Y82+MAX(145,Y$2*вспомогат!$J$19)</f>
        <v>2308.6727272727271</v>
      </c>
      <c r="Z82" s="96">
        <f>Odessa!Z82+MAX(145,Z$2*вспомогат!$J$19)</f>
        <v>2433.181818181818</v>
      </c>
    </row>
    <row r="83" spans="2:26">
      <c r="B83" s="88" t="s">
        <v>167</v>
      </c>
      <c r="C83" s="88" t="s">
        <v>60</v>
      </c>
      <c r="D83" s="89" t="s">
        <v>13</v>
      </c>
      <c r="E83" s="94"/>
      <c r="F83" s="95"/>
      <c r="G83" s="96">
        <f>Odessa!G83+MAX(145,G$2*вспомогат!$J$19)</f>
        <v>287.5090909090909</v>
      </c>
      <c r="H83" s="96">
        <f>Odessa!H83+MAX(145,H$2*вспомогат!$J$19)</f>
        <v>387.0181818181818</v>
      </c>
      <c r="I83" s="96">
        <f>Odessa!I83+MAX(145,I$2*вспомогат!$J$19)</f>
        <v>486.5272727272727</v>
      </c>
      <c r="J83" s="96">
        <f>Odessa!J83+MAX(145,J$2*вспомогат!$J$19)</f>
        <v>586.0363636363636</v>
      </c>
      <c r="K83" s="96">
        <f>Odessa!K83+MAX(145,K$2*вспомогат!$J$19)</f>
        <v>635.5454545454545</v>
      </c>
      <c r="L83" s="96">
        <f>Odessa!L83+MAX(145,L$2*вспомогат!$J$19)</f>
        <v>740.0545454545454</v>
      </c>
      <c r="M83" s="96">
        <f>Odessa!M83+MAX(145,M$2*вспомогат!$J$19)</f>
        <v>864.56363636363631</v>
      </c>
      <c r="N83" s="96">
        <f>Odessa!N83+MAX(145,N$2*вспомогат!$J$19)</f>
        <v>989.07272727272721</v>
      </c>
      <c r="O83" s="96">
        <f>Odessa!O83+MAX(145,O$2*вспомогат!$J$19)</f>
        <v>1113.5818181818181</v>
      </c>
      <c r="P83" s="96">
        <f>Odessa!P83+MAX(145,P$2*вспомогат!$J$19)</f>
        <v>1238.090909090909</v>
      </c>
      <c r="Q83" s="96">
        <f>Odessa!Q83+MAX(145,Q$2*вспомогат!$J$19)</f>
        <v>1312.6</v>
      </c>
      <c r="R83" s="96">
        <f>Odessa!R83+MAX(145,R$2*вспомогат!$J$19)</f>
        <v>1437.1090909090908</v>
      </c>
      <c r="S83" s="96">
        <f>Odessa!S83+MAX(145,S$2*вспомогат!$J$19)</f>
        <v>1561.6181818181817</v>
      </c>
      <c r="T83" s="96">
        <f>Odessa!T83+MAX(145,T$2*вспомогат!$J$19)</f>
        <v>1686.1272727272726</v>
      </c>
      <c r="U83" s="96">
        <f>Odessa!U83+MAX(145,U$2*вспомогат!$J$19)</f>
        <v>1810.6363636363635</v>
      </c>
      <c r="V83" s="96">
        <f>Odessa!V83+MAX(145,V$2*вспомогат!$J$19)</f>
        <v>1935.1454545454544</v>
      </c>
      <c r="W83" s="96">
        <f>Odessa!W83+MAX(145,W$2*вспомогат!$J$19)</f>
        <v>2059.6545454545453</v>
      </c>
      <c r="X83" s="96">
        <f>Odessa!X83+MAX(145,X$2*вспомогат!$J$19)</f>
        <v>2184.1636363636362</v>
      </c>
      <c r="Y83" s="96">
        <f>Odessa!Y83+MAX(145,Y$2*вспомогат!$J$19)</f>
        <v>2308.6727272727271</v>
      </c>
      <c r="Z83" s="96">
        <f>Odessa!Z83+MAX(145,Z$2*вспомогат!$J$19)</f>
        <v>2433.181818181818</v>
      </c>
    </row>
    <row r="84" spans="2:26">
      <c r="B84" s="88" t="s">
        <v>164</v>
      </c>
      <c r="C84" s="88" t="s">
        <v>24</v>
      </c>
      <c r="D84" s="89" t="s">
        <v>13</v>
      </c>
      <c r="E84" s="94"/>
      <c r="F84" s="95"/>
      <c r="G84" s="96">
        <f>Odessa!G84+MAX(145,G$2*вспомогат!$J$19)</f>
        <v>302.5090909090909</v>
      </c>
      <c r="H84" s="96">
        <f>Odessa!H84+MAX(145,H$2*вспомогат!$J$19)</f>
        <v>417.0181818181818</v>
      </c>
      <c r="I84" s="96">
        <f>Odessa!I84+MAX(145,I$2*вспомогат!$J$19)</f>
        <v>531.5272727272727</v>
      </c>
      <c r="J84" s="96">
        <f>Odessa!J84+MAX(145,J$2*вспомогат!$J$19)</f>
        <v>646.0363636363636</v>
      </c>
      <c r="K84" s="96">
        <f>Odessa!K84+MAX(145,K$2*вспомогат!$J$19)</f>
        <v>710.5454545454545</v>
      </c>
      <c r="L84" s="96">
        <f>Odessa!L84+MAX(145,L$2*вспомогат!$J$19)</f>
        <v>830.0545454545454</v>
      </c>
      <c r="M84" s="96">
        <f>Odessa!M84+MAX(145,M$2*вспомогат!$J$19)</f>
        <v>969.56363636363631</v>
      </c>
      <c r="N84" s="96">
        <f>Odessa!N84+MAX(145,N$2*вспомогат!$J$19)</f>
        <v>1109.0727272727272</v>
      </c>
      <c r="O84" s="96">
        <f>Odessa!O84+MAX(145,O$2*вспомогат!$J$19)</f>
        <v>1248.5818181818181</v>
      </c>
      <c r="P84" s="96">
        <f>Odessa!P84+MAX(145,P$2*вспомогат!$J$19)</f>
        <v>1388.090909090909</v>
      </c>
      <c r="Q84" s="96">
        <f>Odessa!Q84+MAX(145,Q$2*вспомогат!$J$19)</f>
        <v>1477.6</v>
      </c>
      <c r="R84" s="96">
        <f>Odessa!R84+MAX(145,R$2*вспомогат!$J$19)</f>
        <v>1617.1090909090908</v>
      </c>
      <c r="S84" s="96">
        <f>Odessa!S84+MAX(145,S$2*вспомогат!$J$19)</f>
        <v>1756.6181818181817</v>
      </c>
      <c r="T84" s="96">
        <f>Odessa!T84+MAX(145,T$2*вспомогат!$J$19)</f>
        <v>1896.1272727272726</v>
      </c>
      <c r="U84" s="96">
        <f>Odessa!U84+MAX(145,U$2*вспомогат!$J$19)</f>
        <v>2035.6363636363635</v>
      </c>
      <c r="V84" s="96">
        <f>Odessa!V84+MAX(145,V$2*вспомогат!$J$19)</f>
        <v>2175.1454545454544</v>
      </c>
      <c r="W84" s="96">
        <f>Odessa!W84+MAX(145,W$2*вспомогат!$J$19)</f>
        <v>2314.6545454545453</v>
      </c>
      <c r="X84" s="96">
        <f>Odessa!X84+MAX(145,X$2*вспомогат!$J$19)</f>
        <v>2454.1636363636362</v>
      </c>
      <c r="Y84" s="96">
        <f>Odessa!Y84+MAX(145,Y$2*вспомогат!$J$19)</f>
        <v>2593.6727272727271</v>
      </c>
      <c r="Z84" s="96">
        <f>Odessa!Z84+MAX(145,Z$2*вспомогат!$J$19)</f>
        <v>2733.181818181818</v>
      </c>
    </row>
    <row r="85" spans="2:26">
      <c r="B85" s="88" t="s">
        <v>168</v>
      </c>
      <c r="C85" s="88" t="s">
        <v>20</v>
      </c>
      <c r="D85" s="89" t="s">
        <v>13</v>
      </c>
      <c r="E85" s="94"/>
      <c r="F85" s="95"/>
      <c r="G85" s="96">
        <f>Odessa!G85+MAX(145,G$2*вспомогат!$J$19)</f>
        <v>302.5090909090909</v>
      </c>
      <c r="H85" s="96">
        <f>Odessa!H85+MAX(145,H$2*вспомогат!$J$19)</f>
        <v>417.0181818181818</v>
      </c>
      <c r="I85" s="96">
        <f>Odessa!I85+MAX(145,I$2*вспомогат!$J$19)</f>
        <v>531.5272727272727</v>
      </c>
      <c r="J85" s="96">
        <f>Odessa!J85+MAX(145,J$2*вспомогат!$J$19)</f>
        <v>646.0363636363636</v>
      </c>
      <c r="K85" s="96">
        <f>Odessa!K85+MAX(145,K$2*вспомогат!$J$19)</f>
        <v>710.5454545454545</v>
      </c>
      <c r="L85" s="96">
        <f>Odessa!L85+MAX(145,L$2*вспомогат!$J$19)</f>
        <v>830.0545454545454</v>
      </c>
      <c r="M85" s="96">
        <f>Odessa!M85+MAX(145,M$2*вспомогат!$J$19)</f>
        <v>969.56363636363631</v>
      </c>
      <c r="N85" s="96">
        <f>Odessa!N85+MAX(145,N$2*вспомогат!$J$19)</f>
        <v>1109.0727272727272</v>
      </c>
      <c r="O85" s="96">
        <f>Odessa!O85+MAX(145,O$2*вспомогат!$J$19)</f>
        <v>1248.5818181818181</v>
      </c>
      <c r="P85" s="96">
        <f>Odessa!P85+MAX(145,P$2*вспомогат!$J$19)</f>
        <v>1388.090909090909</v>
      </c>
      <c r="Q85" s="96">
        <f>Odessa!Q85+MAX(145,Q$2*вспомогат!$J$19)</f>
        <v>1477.6</v>
      </c>
      <c r="R85" s="96">
        <f>Odessa!R85+MAX(145,R$2*вспомогат!$J$19)</f>
        <v>1617.1090909090908</v>
      </c>
      <c r="S85" s="96">
        <f>Odessa!S85+MAX(145,S$2*вспомогат!$J$19)</f>
        <v>1756.6181818181817</v>
      </c>
      <c r="T85" s="96">
        <f>Odessa!T85+MAX(145,T$2*вспомогат!$J$19)</f>
        <v>1896.1272727272726</v>
      </c>
      <c r="U85" s="96">
        <f>Odessa!U85+MAX(145,U$2*вспомогат!$J$19)</f>
        <v>2035.6363636363635</v>
      </c>
      <c r="V85" s="96">
        <f>Odessa!V85+MAX(145,V$2*вспомогат!$J$19)</f>
        <v>2175.1454545454544</v>
      </c>
      <c r="W85" s="96">
        <f>Odessa!W85+MAX(145,W$2*вспомогат!$J$19)</f>
        <v>2314.6545454545453</v>
      </c>
      <c r="X85" s="96">
        <f>Odessa!X85+MAX(145,X$2*вспомогат!$J$19)</f>
        <v>2454.1636363636362</v>
      </c>
      <c r="Y85" s="96">
        <f>Odessa!Y85+MAX(145,Y$2*вспомогат!$J$19)</f>
        <v>2593.6727272727271</v>
      </c>
      <c r="Z85" s="96">
        <f>Odessa!Z85+MAX(145,Z$2*вспомогат!$J$19)</f>
        <v>2733.181818181818</v>
      </c>
    </row>
    <row r="86" spans="2:26">
      <c r="B86" s="88" t="s">
        <v>165</v>
      </c>
      <c r="C86" s="88" t="s">
        <v>24</v>
      </c>
      <c r="D86" s="89" t="s">
        <v>13</v>
      </c>
      <c r="E86" s="94"/>
      <c r="F86" s="95"/>
      <c r="G86" s="96">
        <f>Odessa!G86+MAX(145,G$2*вспомогат!$J$19)</f>
        <v>283.5090909090909</v>
      </c>
      <c r="H86" s="96">
        <f>Odessa!H86+MAX(145,H$2*вспомогат!$J$19)</f>
        <v>379.0181818181818</v>
      </c>
      <c r="I86" s="96">
        <f>Odessa!I86+MAX(145,I$2*вспомогат!$J$19)</f>
        <v>474.5272727272727</v>
      </c>
      <c r="J86" s="96">
        <f>Odessa!J86+MAX(145,J$2*вспомогат!$J$19)</f>
        <v>570.0363636363636</v>
      </c>
      <c r="K86" s="96">
        <f>Odessa!K86+MAX(145,K$2*вспомогат!$J$19)</f>
        <v>615.5454545454545</v>
      </c>
      <c r="L86" s="96">
        <f>Odessa!L86+MAX(145,L$2*вспомогат!$J$19)</f>
        <v>716.0545454545454</v>
      </c>
      <c r="M86" s="96">
        <f>Odessa!M86+MAX(145,M$2*вспомогат!$J$19)</f>
        <v>836.56363636363631</v>
      </c>
      <c r="N86" s="96">
        <f>Odessa!N86+MAX(145,N$2*вспомогат!$J$19)</f>
        <v>957.07272727272721</v>
      </c>
      <c r="O86" s="96">
        <f>Odessa!O86+MAX(145,O$2*вспомогат!$J$19)</f>
        <v>1077.5818181818181</v>
      </c>
      <c r="P86" s="96">
        <f>Odessa!P86+MAX(145,P$2*вспомогат!$J$19)</f>
        <v>1198.090909090909</v>
      </c>
      <c r="Q86" s="96">
        <f>Odessa!Q86+MAX(145,Q$2*вспомогат!$J$19)</f>
        <v>1268.5999999999999</v>
      </c>
      <c r="R86" s="96">
        <f>Odessa!R86+MAX(145,R$2*вспомогат!$J$19)</f>
        <v>1389.1090909090908</v>
      </c>
      <c r="S86" s="96">
        <f>Odessa!S86+MAX(145,S$2*вспомогат!$J$19)</f>
        <v>1509.6181818181817</v>
      </c>
      <c r="T86" s="96">
        <f>Odessa!T86+MAX(145,T$2*вспомогат!$J$19)</f>
        <v>1630.1272727272726</v>
      </c>
      <c r="U86" s="96">
        <f>Odessa!U86+MAX(145,U$2*вспомогат!$J$19)</f>
        <v>1750.6363636363635</v>
      </c>
      <c r="V86" s="96">
        <f>Odessa!V86+MAX(145,V$2*вспомогат!$J$19)</f>
        <v>1871.1454545454544</v>
      </c>
      <c r="W86" s="96">
        <f>Odessa!W86+MAX(145,W$2*вспомогат!$J$19)</f>
        <v>1991.6545454545453</v>
      </c>
      <c r="X86" s="96">
        <f>Odessa!X86+MAX(145,X$2*вспомогат!$J$19)</f>
        <v>2112.1636363636362</v>
      </c>
      <c r="Y86" s="96">
        <f>Odessa!Y86+MAX(145,Y$2*вспомогат!$J$19)</f>
        <v>2232.6727272727271</v>
      </c>
      <c r="Z86" s="96">
        <f>Odessa!Z86+MAX(145,Z$2*вспомогат!$J$19)</f>
        <v>2353.181818181818</v>
      </c>
    </row>
    <row r="87" spans="2:26">
      <c r="B87" s="88" t="s">
        <v>181</v>
      </c>
      <c r="C87" s="88" t="s">
        <v>103</v>
      </c>
      <c r="D87" s="89" t="s">
        <v>9</v>
      </c>
      <c r="E87" s="94"/>
      <c r="F87" s="95"/>
      <c r="G87" s="96">
        <f>Odessa!G87+MAX(145,G$2*вспомогат!$J$19)</f>
        <v>378.6</v>
      </c>
      <c r="H87" s="96">
        <f>Odessa!H87+MAX(145,H$2*вспомогат!$J$19)</f>
        <v>569.20000000000005</v>
      </c>
      <c r="I87" s="96">
        <f>Odessa!I87+MAX(145,I$2*вспомогат!$J$19)</f>
        <v>759.8</v>
      </c>
      <c r="J87" s="96">
        <f>Odessa!J87+MAX(145,J$2*вспомогат!$J$19)</f>
        <v>950.4</v>
      </c>
      <c r="K87" s="96">
        <f>Odessa!K87+MAX(145,K$2*вспомогат!$J$19)</f>
        <v>1091</v>
      </c>
      <c r="L87" s="96">
        <f>Odessa!L87+MAX(145,L$2*вспомогат!$J$19)</f>
        <v>1286.5999999999999</v>
      </c>
      <c r="M87" s="96">
        <f>Odessa!M87+MAX(145,M$2*вспомогат!$J$19)</f>
        <v>1502.1999999999998</v>
      </c>
      <c r="N87" s="96">
        <f>Odessa!N87+MAX(145,N$2*вспомогат!$J$19)</f>
        <v>1717.8</v>
      </c>
      <c r="O87" s="96">
        <f>Odessa!O87+MAX(145,O$2*вспомогат!$J$19)</f>
        <v>1933.4</v>
      </c>
      <c r="P87" s="96">
        <f>Odessa!P87+MAX(145,P$2*вспомогат!$J$19)</f>
        <v>2149</v>
      </c>
      <c r="Q87" s="96">
        <f>Odessa!Q87+MAX(145,Q$2*вспомогат!$J$19)</f>
        <v>2314.6</v>
      </c>
      <c r="R87" s="96">
        <f>Odessa!R87+MAX(145,R$2*вспомогат!$J$19)</f>
        <v>2530.1999999999998</v>
      </c>
      <c r="S87" s="96">
        <f>Odessa!S87+MAX(145,S$2*вспомогат!$J$19)</f>
        <v>2745.8</v>
      </c>
      <c r="T87" s="96">
        <f>Odessa!T87+MAX(145,T$2*вспомогат!$J$19)</f>
        <v>2961.3999999999996</v>
      </c>
      <c r="U87" s="96">
        <f>Odessa!U87+MAX(145,U$2*вспомогат!$J$19)</f>
        <v>3177</v>
      </c>
      <c r="V87" s="96">
        <f>Odessa!V87+MAX(145,V$2*вспомогат!$J$19)</f>
        <v>3392.6</v>
      </c>
      <c r="W87" s="96">
        <f>Odessa!W87+MAX(145,W$2*вспомогат!$J$19)</f>
        <v>3608.2</v>
      </c>
      <c r="X87" s="96">
        <f>Odessa!X87+MAX(145,X$2*вспомогат!$J$19)</f>
        <v>3823.8</v>
      </c>
      <c r="Y87" s="96">
        <f>Odessa!Y87+MAX(145,Y$2*вспомогат!$J$19)</f>
        <v>4039.3999999999996</v>
      </c>
      <c r="Z87" s="96">
        <f>Odessa!Z87+MAX(145,Z$2*вспомогат!$J$19)</f>
        <v>4255</v>
      </c>
    </row>
    <row r="88" spans="2:26">
      <c r="B88" s="2" t="s">
        <v>227</v>
      </c>
      <c r="C88" s="12" t="s">
        <v>216</v>
      </c>
      <c r="D88" s="15" t="s">
        <v>9</v>
      </c>
      <c r="E88" s="94"/>
      <c r="F88" s="95"/>
      <c r="G88" s="96">
        <f>Odessa!G88+MAX(145,G$2*вспомогат!$J$19)</f>
        <v>371.6</v>
      </c>
      <c r="H88" s="96">
        <f>Odessa!H88+MAX(145,H$2*вспомогат!$J$19)</f>
        <v>555.20000000000005</v>
      </c>
      <c r="I88" s="96">
        <f>Odessa!I88+MAX(145,I$2*вспомогат!$J$19)</f>
        <v>738.8</v>
      </c>
      <c r="J88" s="96">
        <f>Odessa!J88+MAX(145,J$2*вспомогат!$J$19)</f>
        <v>922.4</v>
      </c>
      <c r="K88" s="96">
        <f>Odessa!K88+MAX(145,K$2*вспомогат!$J$19)</f>
        <v>1056</v>
      </c>
      <c r="L88" s="96">
        <f>Odessa!L88+MAX(145,L$2*вспомогат!$J$19)</f>
        <v>1244.5999999999999</v>
      </c>
      <c r="M88" s="96">
        <f>Odessa!M88+MAX(145,M$2*вспомогат!$J$19)</f>
        <v>1453.1999999999998</v>
      </c>
      <c r="N88" s="96">
        <f>Odessa!N88+MAX(145,N$2*вспомогат!$J$19)</f>
        <v>1661.8</v>
      </c>
      <c r="O88" s="96">
        <f>Odessa!O88+MAX(145,O$2*вспомогат!$J$19)</f>
        <v>1870.4</v>
      </c>
      <c r="P88" s="96">
        <f>Odessa!P88+MAX(145,P$2*вспомогат!$J$19)</f>
        <v>2079</v>
      </c>
      <c r="Q88" s="96">
        <f>Odessa!Q88+MAX(145,Q$2*вспомогат!$J$19)</f>
        <v>2237.6</v>
      </c>
      <c r="R88" s="96">
        <f>Odessa!R88+MAX(145,R$2*вспомогат!$J$19)</f>
        <v>2446.1999999999998</v>
      </c>
      <c r="S88" s="96">
        <f>Odessa!S88+MAX(145,S$2*вспомогат!$J$19)</f>
        <v>2654.8</v>
      </c>
      <c r="T88" s="96">
        <f>Odessa!T88+MAX(145,T$2*вспомогат!$J$19)</f>
        <v>2863.3999999999996</v>
      </c>
      <c r="U88" s="96">
        <f>Odessa!U88+MAX(145,U$2*вспомогат!$J$19)</f>
        <v>3072</v>
      </c>
      <c r="V88" s="96">
        <f>Odessa!V88+MAX(145,V$2*вспомогат!$J$19)</f>
        <v>3280.6</v>
      </c>
      <c r="W88" s="96">
        <f>Odessa!W88+MAX(145,W$2*вспомогат!$J$19)</f>
        <v>3489.2</v>
      </c>
      <c r="X88" s="96">
        <f>Odessa!X88+MAX(145,X$2*вспомогат!$J$19)</f>
        <v>3697.8</v>
      </c>
      <c r="Y88" s="96">
        <f>Odessa!Y88+MAX(145,Y$2*вспомогат!$J$19)</f>
        <v>3906.3999999999996</v>
      </c>
      <c r="Z88" s="96">
        <f>Odessa!Z88+MAX(145,Z$2*вспомогат!$J$19)</f>
        <v>4115</v>
      </c>
    </row>
    <row r="89" spans="2:26">
      <c r="B89" s="12" t="s">
        <v>228</v>
      </c>
      <c r="C89" s="12" t="s">
        <v>229</v>
      </c>
      <c r="D89" s="15" t="s">
        <v>9</v>
      </c>
      <c r="E89" s="94"/>
      <c r="F89" s="95"/>
      <c r="G89" s="96">
        <f>Odessa!G89+MAX(145,G$2*вспомогат!$J$19)</f>
        <v>368.6</v>
      </c>
      <c r="H89" s="96">
        <f>Odessa!H89+MAX(145,H$2*вспомогат!$J$19)</f>
        <v>549.20000000000005</v>
      </c>
      <c r="I89" s="96">
        <f>Odessa!I89+MAX(145,I$2*вспомогат!$J$19)</f>
        <v>729.8</v>
      </c>
      <c r="J89" s="96">
        <f>Odessa!J89+MAX(145,J$2*вспомогат!$J$19)</f>
        <v>910.4</v>
      </c>
      <c r="K89" s="96">
        <f>Odessa!K89+MAX(145,K$2*вспомогат!$J$19)</f>
        <v>1041</v>
      </c>
      <c r="L89" s="96">
        <f>Odessa!L89+MAX(145,L$2*вспомогат!$J$19)</f>
        <v>1226.5999999999999</v>
      </c>
      <c r="M89" s="96">
        <f>Odessa!M89+MAX(145,M$2*вспомогат!$J$19)</f>
        <v>1432.1999999999998</v>
      </c>
      <c r="N89" s="96">
        <f>Odessa!N89+MAX(145,N$2*вспомогат!$J$19)</f>
        <v>1637.8</v>
      </c>
      <c r="O89" s="96">
        <f>Odessa!O89+MAX(145,O$2*вспомогат!$J$19)</f>
        <v>1843.4</v>
      </c>
      <c r="P89" s="96">
        <f>Odessa!P89+MAX(145,P$2*вспомогат!$J$19)</f>
        <v>2049</v>
      </c>
      <c r="Q89" s="96">
        <f>Odessa!Q89+MAX(145,Q$2*вспомогат!$J$19)</f>
        <v>2204.6</v>
      </c>
      <c r="R89" s="96">
        <f>Odessa!R89+MAX(145,R$2*вспомогат!$J$19)</f>
        <v>2410.1999999999998</v>
      </c>
      <c r="S89" s="96">
        <f>Odessa!S89+MAX(145,S$2*вспомогат!$J$19)</f>
        <v>2615.8000000000002</v>
      </c>
      <c r="T89" s="96">
        <f>Odessa!T89+MAX(145,T$2*вспомогат!$J$19)</f>
        <v>2821.3999999999996</v>
      </c>
      <c r="U89" s="96">
        <f>Odessa!U89+MAX(145,U$2*вспомогат!$J$19)</f>
        <v>3027</v>
      </c>
      <c r="V89" s="96">
        <f>Odessa!V89+MAX(145,V$2*вспомогат!$J$19)</f>
        <v>3232.6</v>
      </c>
      <c r="W89" s="96">
        <f>Odessa!W89+MAX(145,W$2*вспомогат!$J$19)</f>
        <v>3438.2</v>
      </c>
      <c r="X89" s="96">
        <f>Odessa!X89+MAX(145,X$2*вспомогат!$J$19)</f>
        <v>3643.8</v>
      </c>
      <c r="Y89" s="96">
        <f>Odessa!Y89+MAX(145,Y$2*вспомогат!$J$19)</f>
        <v>3849.3999999999996</v>
      </c>
      <c r="Z89" s="96">
        <f>Odessa!Z89+MAX(145,Z$2*вспомогат!$J$19)</f>
        <v>4055</v>
      </c>
    </row>
    <row r="90" spans="2:26">
      <c r="B90" s="88" t="s">
        <v>36</v>
      </c>
      <c r="C90" s="88" t="s">
        <v>37</v>
      </c>
      <c r="D90" s="89" t="s">
        <v>230</v>
      </c>
      <c r="E90" s="2"/>
      <c r="F90" s="2"/>
      <c r="G90" s="96" t="e">
        <f>Odessa!G90+MAX(145,G$2*вспомогат!$J$19)</f>
        <v>#VALUE!</v>
      </c>
      <c r="H90" s="96" t="e">
        <f>Odessa!H90+MAX(145,H$2*вспомогат!$J$19)</f>
        <v>#VALUE!</v>
      </c>
      <c r="I90" s="96" t="e">
        <f>Odessa!I90+MAX(145,I$2*вспомогат!$J$19)</f>
        <v>#VALUE!</v>
      </c>
      <c r="J90" s="96" t="e">
        <f>Odessa!J90+MAX(145,J$2*вспомогат!$J$19)</f>
        <v>#VALUE!</v>
      </c>
      <c r="K90" s="96" t="e">
        <f>Odessa!K90+MAX(145,K$2*вспомогат!$J$19)</f>
        <v>#VALUE!</v>
      </c>
      <c r="L90" s="96" t="e">
        <f>Odessa!L90+MAX(145,L$2*вспомогат!$J$19)</f>
        <v>#VALUE!</v>
      </c>
      <c r="M90" s="96" t="e">
        <f>Odessa!M90+MAX(145,M$2*вспомогат!$J$19)</f>
        <v>#VALUE!</v>
      </c>
      <c r="N90" s="96" t="e">
        <f>Odessa!N90+MAX(145,N$2*вспомогат!$J$19)</f>
        <v>#VALUE!</v>
      </c>
      <c r="O90" s="96" t="e">
        <f>Odessa!O90+MAX(145,O$2*вспомогат!$J$19)</f>
        <v>#VALUE!</v>
      </c>
      <c r="P90" s="96" t="e">
        <f>Odessa!P90+MAX(145,P$2*вспомогат!$J$19)</f>
        <v>#VALUE!</v>
      </c>
      <c r="Q90" s="96" t="e">
        <f>Odessa!Q90+MAX(145,Q$2*вспомогат!$J$19)</f>
        <v>#VALUE!</v>
      </c>
      <c r="R90" s="96" t="e">
        <f>Odessa!R90+MAX(145,R$2*вспомогат!$J$19)</f>
        <v>#VALUE!</v>
      </c>
      <c r="S90" s="96" t="e">
        <f>Odessa!S90+MAX(145,S$2*вспомогат!$J$19)</f>
        <v>#VALUE!</v>
      </c>
      <c r="T90" s="96" t="e">
        <f>Odessa!T90+MAX(145,T$2*вспомогат!$J$19)</f>
        <v>#VALUE!</v>
      </c>
      <c r="U90" s="96" t="e">
        <f>Odessa!U90+MAX(145,U$2*вспомогат!$J$19)</f>
        <v>#VALUE!</v>
      </c>
      <c r="V90" s="96" t="e">
        <f>Odessa!V90+MAX(145,V$2*вспомогат!$J$19)</f>
        <v>#VALUE!</v>
      </c>
      <c r="W90" s="96" t="e">
        <f>Odessa!W90+MAX(145,W$2*вспомогат!$J$19)</f>
        <v>#VALUE!</v>
      </c>
      <c r="X90" s="96" t="e">
        <f>Odessa!X90+MAX(145,X$2*вспомогат!$J$19)</f>
        <v>#VALUE!</v>
      </c>
      <c r="Y90" s="96" t="e">
        <f>Odessa!Y90+MAX(145,Y$2*вспомогат!$J$19)</f>
        <v>#VALUE!</v>
      </c>
      <c r="Z90" s="96" t="e">
        <f>Odessa!Z90+MAX(145,Z$2*вспомогат!$J$19)</f>
        <v>#VALUE!</v>
      </c>
    </row>
    <row r="91" spans="2:26">
      <c r="B91" s="88" t="s">
        <v>7</v>
      </c>
      <c r="C91" s="88" t="s">
        <v>197</v>
      </c>
      <c r="D91" s="89" t="s">
        <v>9</v>
      </c>
      <c r="E91" s="2"/>
      <c r="F91" s="2"/>
      <c r="G91" s="96" t="e">
        <f>Odessa!G91+MAX(145,G$2*вспомогат!$J$19)</f>
        <v>#VALUE!</v>
      </c>
      <c r="H91" s="96" t="e">
        <f>Odessa!H91+MAX(145,H$2*вспомогат!$J$19)</f>
        <v>#VALUE!</v>
      </c>
      <c r="I91" s="96" t="e">
        <f>Odessa!I91+MAX(145,I$2*вспомогат!$J$19)</f>
        <v>#VALUE!</v>
      </c>
      <c r="J91" s="96" t="e">
        <f>Odessa!J91+MAX(145,J$2*вспомогат!$J$19)</f>
        <v>#VALUE!</v>
      </c>
      <c r="K91" s="96" t="e">
        <f>Odessa!K91+MAX(145,K$2*вспомогат!$J$19)</f>
        <v>#VALUE!</v>
      </c>
      <c r="L91" s="96" t="e">
        <f>Odessa!L91+MAX(145,L$2*вспомогат!$J$19)</f>
        <v>#VALUE!</v>
      </c>
      <c r="M91" s="96" t="e">
        <f>Odessa!M91+MAX(145,M$2*вспомогат!$J$19)</f>
        <v>#VALUE!</v>
      </c>
      <c r="N91" s="96" t="e">
        <f>Odessa!N91+MAX(145,N$2*вспомогат!$J$19)</f>
        <v>#VALUE!</v>
      </c>
      <c r="O91" s="96" t="e">
        <f>Odessa!O91+MAX(145,O$2*вспомогат!$J$19)</f>
        <v>#VALUE!</v>
      </c>
      <c r="P91" s="96" t="e">
        <f>Odessa!P91+MAX(145,P$2*вспомогат!$J$19)</f>
        <v>#VALUE!</v>
      </c>
      <c r="Q91" s="96" t="e">
        <f>Odessa!Q91+MAX(145,Q$2*вспомогат!$J$19)</f>
        <v>#VALUE!</v>
      </c>
      <c r="R91" s="96" t="e">
        <f>Odessa!R91+MAX(145,R$2*вспомогат!$J$19)</f>
        <v>#VALUE!</v>
      </c>
      <c r="S91" s="96" t="e">
        <f>Odessa!S91+MAX(145,S$2*вспомогат!$J$19)</f>
        <v>#VALUE!</v>
      </c>
      <c r="T91" s="96" t="e">
        <f>Odessa!T91+MAX(145,T$2*вспомогат!$J$19)</f>
        <v>#VALUE!</v>
      </c>
      <c r="U91" s="96" t="e">
        <f>Odessa!U91+MAX(145,U$2*вспомогат!$J$19)</f>
        <v>#VALUE!</v>
      </c>
      <c r="V91" s="96" t="e">
        <f>Odessa!V91+MAX(145,V$2*вспомогат!$J$19)</f>
        <v>#VALUE!</v>
      </c>
      <c r="W91" s="96" t="e">
        <f>Odessa!W91+MAX(145,W$2*вспомогат!$J$19)</f>
        <v>#VALUE!</v>
      </c>
      <c r="X91" s="96" t="e">
        <f>Odessa!X91+MAX(145,X$2*вспомогат!$J$19)</f>
        <v>#VALUE!</v>
      </c>
      <c r="Y91" s="96" t="e">
        <f>Odessa!Y91+MAX(145,Y$2*вспомогат!$J$19)</f>
        <v>#VALUE!</v>
      </c>
      <c r="Z91" s="96" t="e">
        <f>Odessa!Z91+MAX(145,Z$2*вспомогат!$J$19)</f>
        <v>#VALUE!</v>
      </c>
    </row>
    <row r="92" spans="2:26">
      <c r="B92" s="88" t="s">
        <v>57</v>
      </c>
      <c r="C92" s="88" t="s">
        <v>58</v>
      </c>
      <c r="D92" s="89" t="s">
        <v>9</v>
      </c>
      <c r="E92" s="2"/>
      <c r="F92" s="2"/>
      <c r="G92" s="96" t="e">
        <f>Odessa!G92+MAX(145,G$2*вспомогат!$J$19)</f>
        <v>#VALUE!</v>
      </c>
      <c r="H92" s="96" t="e">
        <f>Odessa!H92+MAX(145,H$2*вспомогат!$J$19)</f>
        <v>#VALUE!</v>
      </c>
      <c r="I92" s="96" t="e">
        <f>Odessa!I92+MAX(145,I$2*вспомогат!$J$19)</f>
        <v>#VALUE!</v>
      </c>
      <c r="J92" s="96" t="e">
        <f>Odessa!J92+MAX(145,J$2*вспомогат!$J$19)</f>
        <v>#VALUE!</v>
      </c>
      <c r="K92" s="96" t="e">
        <f>Odessa!K92+MAX(145,K$2*вспомогат!$J$19)</f>
        <v>#VALUE!</v>
      </c>
      <c r="L92" s="96" t="e">
        <f>Odessa!L92+MAX(145,L$2*вспомогат!$J$19)</f>
        <v>#VALUE!</v>
      </c>
      <c r="M92" s="96" t="e">
        <f>Odessa!M92+MAX(145,M$2*вспомогат!$J$19)</f>
        <v>#VALUE!</v>
      </c>
      <c r="N92" s="96" t="e">
        <f>Odessa!N92+MAX(145,N$2*вспомогат!$J$19)</f>
        <v>#VALUE!</v>
      </c>
      <c r="O92" s="96" t="e">
        <f>Odessa!O92+MAX(145,O$2*вспомогат!$J$19)</f>
        <v>#VALUE!</v>
      </c>
      <c r="P92" s="96" t="e">
        <f>Odessa!P92+MAX(145,P$2*вспомогат!$J$19)</f>
        <v>#VALUE!</v>
      </c>
      <c r="Q92" s="96" t="e">
        <f>Odessa!Q92+MAX(145,Q$2*вспомогат!$J$19)</f>
        <v>#VALUE!</v>
      </c>
      <c r="R92" s="96" t="e">
        <f>Odessa!R92+MAX(145,R$2*вспомогат!$J$19)</f>
        <v>#VALUE!</v>
      </c>
      <c r="S92" s="96" t="e">
        <f>Odessa!S92+MAX(145,S$2*вспомогат!$J$19)</f>
        <v>#VALUE!</v>
      </c>
      <c r="T92" s="96" t="e">
        <f>Odessa!T92+MAX(145,T$2*вспомогат!$J$19)</f>
        <v>#VALUE!</v>
      </c>
      <c r="U92" s="96" t="e">
        <f>Odessa!U92+MAX(145,U$2*вспомогат!$J$19)</f>
        <v>#VALUE!</v>
      </c>
      <c r="V92" s="96" t="e">
        <f>Odessa!V92+MAX(145,V$2*вспомогат!$J$19)</f>
        <v>#VALUE!</v>
      </c>
      <c r="W92" s="96" t="e">
        <f>Odessa!W92+MAX(145,W$2*вспомогат!$J$19)</f>
        <v>#VALUE!</v>
      </c>
      <c r="X92" s="96" t="e">
        <f>Odessa!X92+MAX(145,X$2*вспомогат!$J$19)</f>
        <v>#VALUE!</v>
      </c>
      <c r="Y92" s="96" t="e">
        <f>Odessa!Y92+MAX(145,Y$2*вспомогат!$J$19)</f>
        <v>#VALUE!</v>
      </c>
      <c r="Z92" s="96" t="e">
        <f>Odessa!Z92+MAX(145,Z$2*вспомогат!$J$19)</f>
        <v>#VALUE!</v>
      </c>
    </row>
    <row r="93" spans="2:26">
      <c r="B93" s="88" t="s">
        <v>247</v>
      </c>
      <c r="C93" s="88" t="s">
        <v>103</v>
      </c>
      <c r="D93" s="89" t="s">
        <v>230</v>
      </c>
      <c r="E93" s="2"/>
      <c r="F93" s="2"/>
      <c r="G93" s="96" t="e">
        <f>Odessa!G93+MAX(145,G$2*вспомогат!$J$19)</f>
        <v>#VALUE!</v>
      </c>
      <c r="H93" s="96" t="e">
        <f>Odessa!H93+MAX(145,H$2*вспомогат!$J$19)</f>
        <v>#VALUE!</v>
      </c>
      <c r="I93" s="96" t="e">
        <f>Odessa!I93+MAX(145,I$2*вспомогат!$J$19)</f>
        <v>#VALUE!</v>
      </c>
      <c r="J93" s="96" t="e">
        <f>Odessa!J93+MAX(145,J$2*вспомогат!$J$19)</f>
        <v>#VALUE!</v>
      </c>
      <c r="K93" s="96" t="e">
        <f>Odessa!K93+MAX(145,K$2*вспомогат!$J$19)</f>
        <v>#VALUE!</v>
      </c>
      <c r="L93" s="96" t="e">
        <f>Odessa!L93+MAX(145,L$2*вспомогат!$J$19)</f>
        <v>#VALUE!</v>
      </c>
      <c r="M93" s="96" t="e">
        <f>Odessa!M93+MAX(145,M$2*вспомогат!$J$19)</f>
        <v>#VALUE!</v>
      </c>
      <c r="N93" s="96" t="e">
        <f>Odessa!N93+MAX(145,N$2*вспомогат!$J$19)</f>
        <v>#VALUE!</v>
      </c>
      <c r="O93" s="96" t="e">
        <f>Odessa!O93+MAX(145,O$2*вспомогат!$J$19)</f>
        <v>#VALUE!</v>
      </c>
      <c r="P93" s="96" t="e">
        <f>Odessa!P93+MAX(145,P$2*вспомогат!$J$19)</f>
        <v>#VALUE!</v>
      </c>
      <c r="Q93" s="96" t="e">
        <f>Odessa!Q93+MAX(145,Q$2*вспомогат!$J$19)</f>
        <v>#VALUE!</v>
      </c>
      <c r="R93" s="96" t="e">
        <f>Odessa!R93+MAX(145,R$2*вспомогат!$J$19)</f>
        <v>#VALUE!</v>
      </c>
      <c r="S93" s="96" t="e">
        <f>Odessa!S93+MAX(145,S$2*вспомогат!$J$19)</f>
        <v>#VALUE!</v>
      </c>
      <c r="T93" s="96" t="e">
        <f>Odessa!T93+MAX(145,T$2*вспомогат!$J$19)</f>
        <v>#VALUE!</v>
      </c>
      <c r="U93" s="96" t="e">
        <f>Odessa!U93+MAX(145,U$2*вспомогат!$J$19)</f>
        <v>#VALUE!</v>
      </c>
      <c r="V93" s="96" t="e">
        <f>Odessa!V93+MAX(145,V$2*вспомогат!$J$19)</f>
        <v>#VALUE!</v>
      </c>
      <c r="W93" s="96" t="e">
        <f>Odessa!W93+MAX(145,W$2*вспомогат!$J$19)</f>
        <v>#VALUE!</v>
      </c>
      <c r="X93" s="96" t="e">
        <f>Odessa!X93+MAX(145,X$2*вспомогат!$J$19)</f>
        <v>#VALUE!</v>
      </c>
      <c r="Y93" s="96" t="e">
        <f>Odessa!Y93+MAX(145,Y$2*вспомогат!$J$19)</f>
        <v>#VALUE!</v>
      </c>
      <c r="Z93" s="96" t="e">
        <f>Odessa!Z93+MAX(145,Z$2*вспомогат!$J$19)</f>
        <v>#VALUE!</v>
      </c>
    </row>
    <row r="94" spans="2:26">
      <c r="B94" s="12" t="s">
        <v>232</v>
      </c>
      <c r="C94" s="88" t="s">
        <v>75</v>
      </c>
      <c r="D94" s="89" t="s">
        <v>230</v>
      </c>
      <c r="E94" s="2"/>
      <c r="F94" s="2"/>
      <c r="G94" s="96" t="e">
        <f>Odessa!G94+MAX(145,G$2*вспомогат!$J$19)</f>
        <v>#VALUE!</v>
      </c>
      <c r="H94" s="96" t="e">
        <f>Odessa!H94+MAX(145,H$2*вспомогат!$J$19)</f>
        <v>#VALUE!</v>
      </c>
      <c r="I94" s="96" t="e">
        <f>Odessa!I94+MAX(145,I$2*вспомогат!$J$19)</f>
        <v>#VALUE!</v>
      </c>
      <c r="J94" s="96" t="e">
        <f>Odessa!J94+MAX(145,J$2*вспомогат!$J$19)</f>
        <v>#VALUE!</v>
      </c>
      <c r="K94" s="96" t="e">
        <f>Odessa!K94+MAX(145,K$2*вспомогат!$J$19)</f>
        <v>#VALUE!</v>
      </c>
      <c r="L94" s="96" t="e">
        <f>Odessa!L94+MAX(145,L$2*вспомогат!$J$19)</f>
        <v>#VALUE!</v>
      </c>
      <c r="M94" s="96" t="e">
        <f>Odessa!M94+MAX(145,M$2*вспомогат!$J$19)</f>
        <v>#VALUE!</v>
      </c>
      <c r="N94" s="96" t="e">
        <f>Odessa!N94+MAX(145,N$2*вспомогат!$J$19)</f>
        <v>#VALUE!</v>
      </c>
      <c r="O94" s="96" t="e">
        <f>Odessa!O94+MAX(145,O$2*вспомогат!$J$19)</f>
        <v>#VALUE!</v>
      </c>
      <c r="P94" s="96" t="e">
        <f>Odessa!P94+MAX(145,P$2*вспомогат!$J$19)</f>
        <v>#VALUE!</v>
      </c>
      <c r="Q94" s="96" t="e">
        <f>Odessa!Q94+MAX(145,Q$2*вспомогат!$J$19)</f>
        <v>#VALUE!</v>
      </c>
      <c r="R94" s="96" t="e">
        <f>Odessa!R94+MAX(145,R$2*вспомогат!$J$19)</f>
        <v>#VALUE!</v>
      </c>
      <c r="S94" s="96" t="e">
        <f>Odessa!S94+MAX(145,S$2*вспомогат!$J$19)</f>
        <v>#VALUE!</v>
      </c>
      <c r="T94" s="96" t="e">
        <f>Odessa!T94+MAX(145,T$2*вспомогат!$J$19)</f>
        <v>#VALUE!</v>
      </c>
      <c r="U94" s="96" t="e">
        <f>Odessa!U94+MAX(145,U$2*вспомогат!$J$19)</f>
        <v>#VALUE!</v>
      </c>
      <c r="V94" s="96" t="e">
        <f>Odessa!V94+MAX(145,V$2*вспомогат!$J$19)</f>
        <v>#VALUE!</v>
      </c>
      <c r="W94" s="96" t="e">
        <f>Odessa!W94+MAX(145,W$2*вспомогат!$J$19)</f>
        <v>#VALUE!</v>
      </c>
      <c r="X94" s="96" t="e">
        <f>Odessa!X94+MAX(145,X$2*вспомогат!$J$19)</f>
        <v>#VALUE!</v>
      </c>
      <c r="Y94" s="96" t="e">
        <f>Odessa!Y94+MAX(145,Y$2*вспомогат!$J$19)</f>
        <v>#VALUE!</v>
      </c>
      <c r="Z94" s="96" t="e">
        <f>Odessa!Z94+MAX(145,Z$2*вспомогат!$J$19)</f>
        <v>#VALUE!</v>
      </c>
    </row>
    <row r="95" spans="2:26">
      <c r="B95" s="12" t="s">
        <v>235</v>
      </c>
      <c r="C95" s="88" t="s">
        <v>58</v>
      </c>
      <c r="D95" s="89" t="s">
        <v>230</v>
      </c>
      <c r="E95" s="2"/>
      <c r="F95" s="2"/>
      <c r="G95" s="96" t="e">
        <f>Odessa!G95+MAX(145,G$2*вспомогат!$J$19)</f>
        <v>#VALUE!</v>
      </c>
      <c r="H95" s="96" t="e">
        <f>Odessa!H95+MAX(145,H$2*вспомогат!$J$19)</f>
        <v>#VALUE!</v>
      </c>
      <c r="I95" s="96" t="e">
        <f>Odessa!I95+MAX(145,I$2*вспомогат!$J$19)</f>
        <v>#VALUE!</v>
      </c>
      <c r="J95" s="96" t="e">
        <f>Odessa!J95+MAX(145,J$2*вспомогат!$J$19)</f>
        <v>#VALUE!</v>
      </c>
      <c r="K95" s="96" t="e">
        <f>Odessa!K95+MAX(145,K$2*вспомогат!$J$19)</f>
        <v>#VALUE!</v>
      </c>
      <c r="L95" s="96" t="e">
        <f>Odessa!L95+MAX(145,L$2*вспомогат!$J$19)</f>
        <v>#VALUE!</v>
      </c>
      <c r="M95" s="96" t="e">
        <f>Odessa!M95+MAX(145,M$2*вспомогат!$J$19)</f>
        <v>#VALUE!</v>
      </c>
      <c r="N95" s="96" t="e">
        <f>Odessa!N95+MAX(145,N$2*вспомогат!$J$19)</f>
        <v>#VALUE!</v>
      </c>
      <c r="O95" s="96" t="e">
        <f>Odessa!O95+MAX(145,O$2*вспомогат!$J$19)</f>
        <v>#VALUE!</v>
      </c>
      <c r="P95" s="96" t="e">
        <f>Odessa!P95+MAX(145,P$2*вспомогат!$J$19)</f>
        <v>#VALUE!</v>
      </c>
      <c r="Q95" s="96" t="e">
        <f>Odessa!Q95+MAX(145,Q$2*вспомогат!$J$19)</f>
        <v>#VALUE!</v>
      </c>
      <c r="R95" s="96" t="e">
        <f>Odessa!R95+MAX(145,R$2*вспомогат!$J$19)</f>
        <v>#VALUE!</v>
      </c>
      <c r="S95" s="96" t="e">
        <f>Odessa!S95+MAX(145,S$2*вспомогат!$J$19)</f>
        <v>#VALUE!</v>
      </c>
      <c r="T95" s="96" t="e">
        <f>Odessa!T95+MAX(145,T$2*вспомогат!$J$19)</f>
        <v>#VALUE!</v>
      </c>
      <c r="U95" s="96" t="e">
        <f>Odessa!U95+MAX(145,U$2*вспомогат!$J$19)</f>
        <v>#VALUE!</v>
      </c>
      <c r="V95" s="96" t="e">
        <f>Odessa!V95+MAX(145,V$2*вспомогат!$J$19)</f>
        <v>#VALUE!</v>
      </c>
      <c r="W95" s="96" t="e">
        <f>Odessa!W95+MAX(145,W$2*вспомогат!$J$19)</f>
        <v>#VALUE!</v>
      </c>
      <c r="X95" s="96" t="e">
        <f>Odessa!X95+MAX(145,X$2*вспомогат!$J$19)</f>
        <v>#VALUE!</v>
      </c>
      <c r="Y95" s="96" t="e">
        <f>Odessa!Y95+MAX(145,Y$2*вспомогат!$J$19)</f>
        <v>#VALUE!</v>
      </c>
      <c r="Z95" s="96" t="e">
        <f>Odessa!Z95+MAX(145,Z$2*вспомогат!$J$19)</f>
        <v>#VALUE!</v>
      </c>
    </row>
    <row r="96" spans="2:26">
      <c r="B96" s="12" t="s">
        <v>262</v>
      </c>
      <c r="C96" s="88" t="s">
        <v>263</v>
      </c>
      <c r="D96" s="89" t="s">
        <v>230</v>
      </c>
      <c r="E96" s="2"/>
      <c r="F96" s="2"/>
      <c r="G96" s="96" t="e">
        <f>Odessa!G96+MAX(145,G$2*вспомогат!$J$19)</f>
        <v>#VALUE!</v>
      </c>
      <c r="H96" s="96" t="e">
        <f>Odessa!H96+MAX(145,H$2*вспомогат!$J$19)</f>
        <v>#VALUE!</v>
      </c>
      <c r="I96" s="96" t="e">
        <f>Odessa!I96+MAX(145,I$2*вспомогат!$J$19)</f>
        <v>#VALUE!</v>
      </c>
      <c r="J96" s="96" t="e">
        <f>Odessa!J96+MAX(145,J$2*вспомогат!$J$19)</f>
        <v>#VALUE!</v>
      </c>
      <c r="K96" s="96" t="e">
        <f>Odessa!K96+MAX(145,K$2*вспомогат!$J$19)</f>
        <v>#VALUE!</v>
      </c>
      <c r="L96" s="96" t="e">
        <f>Odessa!L96+MAX(145,L$2*вспомогат!$J$19)</f>
        <v>#VALUE!</v>
      </c>
      <c r="M96" s="96" t="e">
        <f>Odessa!M96+MAX(145,M$2*вспомогат!$J$19)</f>
        <v>#VALUE!</v>
      </c>
      <c r="N96" s="96" t="e">
        <f>Odessa!N96+MAX(145,N$2*вспомогат!$J$19)</f>
        <v>#VALUE!</v>
      </c>
      <c r="O96" s="96" t="e">
        <f>Odessa!O96+MAX(145,O$2*вспомогат!$J$19)</f>
        <v>#VALUE!</v>
      </c>
      <c r="P96" s="96" t="e">
        <f>Odessa!P96+MAX(145,P$2*вспомогат!$J$19)</f>
        <v>#VALUE!</v>
      </c>
      <c r="Q96" s="96" t="e">
        <f>Odessa!Q96+MAX(145,Q$2*вспомогат!$J$19)</f>
        <v>#VALUE!</v>
      </c>
      <c r="R96" s="96" t="e">
        <f>Odessa!R96+MAX(145,R$2*вспомогат!$J$19)</f>
        <v>#VALUE!</v>
      </c>
      <c r="S96" s="96" t="e">
        <f>Odessa!S96+MAX(145,S$2*вспомогат!$J$19)</f>
        <v>#VALUE!</v>
      </c>
      <c r="T96" s="96" t="e">
        <f>Odessa!T96+MAX(145,T$2*вспомогат!$J$19)</f>
        <v>#VALUE!</v>
      </c>
      <c r="U96" s="96" t="e">
        <f>Odessa!U96+MAX(145,U$2*вспомогат!$J$19)</f>
        <v>#VALUE!</v>
      </c>
      <c r="V96" s="96" t="e">
        <f>Odessa!V96+MAX(145,V$2*вспомогат!$J$19)</f>
        <v>#VALUE!</v>
      </c>
      <c r="W96" s="96" t="e">
        <f>Odessa!W96+MAX(145,W$2*вспомогат!$J$19)</f>
        <v>#VALUE!</v>
      </c>
      <c r="X96" s="96" t="e">
        <f>Odessa!X96+MAX(145,X$2*вспомогат!$J$19)</f>
        <v>#VALUE!</v>
      </c>
      <c r="Y96" s="96" t="e">
        <f>Odessa!Y96+MAX(145,Y$2*вспомогат!$J$19)</f>
        <v>#VALUE!</v>
      </c>
      <c r="Z96" s="96" t="e">
        <f>Odessa!Z96+MAX(145,Z$2*вспомогат!$J$19)</f>
        <v>#VALUE!</v>
      </c>
    </row>
    <row r="97" spans="2:26">
      <c r="B97" s="121" t="s">
        <v>236</v>
      </c>
      <c r="C97" s="88" t="s">
        <v>103</v>
      </c>
      <c r="D97" s="89" t="s">
        <v>13</v>
      </c>
      <c r="E97" s="2"/>
      <c r="F97" s="2"/>
      <c r="G97" s="96">
        <f>Odessa!G97+MAX(145,G$2*вспомогат!$J$19)</f>
        <v>353.5090909090909</v>
      </c>
      <c r="H97" s="96">
        <f>Odessa!H97+MAX(145,H$2*вспомогат!$J$19)</f>
        <v>519.0181818181818</v>
      </c>
      <c r="I97" s="96">
        <f>Odessa!I97+MAX(145,I$2*вспомогат!$J$19)</f>
        <v>684.5272727272727</v>
      </c>
      <c r="J97" s="96">
        <f>Odessa!J97+MAX(145,J$2*вспомогат!$J$19)</f>
        <v>850.0363636363636</v>
      </c>
      <c r="K97" s="96">
        <f>Odessa!K97+MAX(145,K$2*вспомогат!$J$19)</f>
        <v>965.5454545454545</v>
      </c>
      <c r="L97" s="96">
        <f>Odessa!L97+MAX(145,L$2*вспомогат!$J$19)</f>
        <v>1136.0545454545454</v>
      </c>
      <c r="M97" s="96">
        <f>Odessa!M97+MAX(145,M$2*вспомогат!$J$19)</f>
        <v>1326.5636363636363</v>
      </c>
      <c r="N97" s="96">
        <f>Odessa!N97+MAX(145,N$2*вспомогат!$J$19)</f>
        <v>1517.0727272727272</v>
      </c>
      <c r="O97" s="96">
        <f>Odessa!O97+MAX(145,O$2*вспомогат!$J$19)</f>
        <v>1707.5818181818181</v>
      </c>
      <c r="P97" s="96">
        <f>Odessa!P97+MAX(145,P$2*вспомогат!$J$19)</f>
        <v>1898.090909090909</v>
      </c>
      <c r="Q97" s="96">
        <f>Odessa!Q97+MAX(145,Q$2*вспомогат!$J$19)</f>
        <v>2038.6</v>
      </c>
      <c r="R97" s="96">
        <f>Odessa!R97+MAX(145,R$2*вспомогат!$J$19)</f>
        <v>2229.1090909090908</v>
      </c>
      <c r="S97" s="96">
        <f>Odessa!S97+MAX(145,S$2*вспомогат!$J$19)</f>
        <v>2419.6181818181817</v>
      </c>
      <c r="T97" s="96">
        <f>Odessa!T97+MAX(145,T$2*вспомогат!$J$19)</f>
        <v>2610.1272727272726</v>
      </c>
      <c r="U97" s="96">
        <f>Odessa!U97+MAX(145,U$2*вспомогат!$J$19)</f>
        <v>2800.6363636363635</v>
      </c>
      <c r="V97" s="96">
        <f>Odessa!V97+MAX(145,V$2*вспомогат!$J$19)</f>
        <v>2991.1454545454544</v>
      </c>
      <c r="W97" s="96">
        <f>Odessa!W97+MAX(145,W$2*вспомогат!$J$19)</f>
        <v>3181.6545454545453</v>
      </c>
      <c r="X97" s="96">
        <f>Odessa!X97+MAX(145,X$2*вспомогат!$J$19)</f>
        <v>3372.1636363636362</v>
      </c>
      <c r="Y97" s="96">
        <f>Odessa!Y97+MAX(145,Y$2*вспомогат!$J$19)</f>
        <v>3562.6727272727271</v>
      </c>
      <c r="Z97" s="96">
        <f>Odessa!Z97+MAX(145,Z$2*вспомогат!$J$19)</f>
        <v>3753.181818181818</v>
      </c>
    </row>
    <row r="98" spans="2:26">
      <c r="B98" s="121" t="s">
        <v>264</v>
      </c>
      <c r="C98" s="121" t="s">
        <v>197</v>
      </c>
      <c r="D98" s="89" t="s">
        <v>230</v>
      </c>
      <c r="E98" s="2"/>
      <c r="F98" s="2"/>
      <c r="G98" s="96" t="e">
        <f>Odessa!G98+MAX(145,G$2*вспомогат!$J$19)</f>
        <v>#VALUE!</v>
      </c>
      <c r="H98" s="96" t="e">
        <f>Odessa!H98+MAX(145,H$2*вспомогат!$J$19)</f>
        <v>#VALUE!</v>
      </c>
      <c r="I98" s="96" t="e">
        <f>Odessa!I98+MAX(145,I$2*вспомогат!$J$19)</f>
        <v>#VALUE!</v>
      </c>
      <c r="J98" s="96" t="e">
        <f>Odessa!J98+MAX(145,J$2*вспомогат!$J$19)</f>
        <v>#VALUE!</v>
      </c>
      <c r="K98" s="96" t="e">
        <f>Odessa!K98+MAX(145,K$2*вспомогат!$J$19)</f>
        <v>#VALUE!</v>
      </c>
      <c r="L98" s="96" t="e">
        <f>Odessa!L98+MAX(145,L$2*вспомогат!$J$19)</f>
        <v>#VALUE!</v>
      </c>
      <c r="M98" s="96" t="e">
        <f>Odessa!M98+MAX(145,M$2*вспомогат!$J$19)</f>
        <v>#VALUE!</v>
      </c>
      <c r="N98" s="96" t="e">
        <f>Odessa!N98+MAX(145,N$2*вспомогат!$J$19)</f>
        <v>#VALUE!</v>
      </c>
      <c r="O98" s="96" t="e">
        <f>Odessa!O98+MAX(145,O$2*вспомогат!$J$19)</f>
        <v>#VALUE!</v>
      </c>
      <c r="P98" s="96" t="e">
        <f>Odessa!P98+MAX(145,P$2*вспомогат!$J$19)</f>
        <v>#VALUE!</v>
      </c>
      <c r="Q98" s="96" t="e">
        <f>Odessa!Q98+MAX(145,Q$2*вспомогат!$J$19)</f>
        <v>#VALUE!</v>
      </c>
      <c r="R98" s="96" t="e">
        <f>Odessa!R98+MAX(145,R$2*вспомогат!$J$19)</f>
        <v>#VALUE!</v>
      </c>
      <c r="S98" s="96" t="e">
        <f>Odessa!S98+MAX(145,S$2*вспомогат!$J$19)</f>
        <v>#VALUE!</v>
      </c>
      <c r="T98" s="96" t="e">
        <f>Odessa!T98+MAX(145,T$2*вспомогат!$J$19)</f>
        <v>#VALUE!</v>
      </c>
      <c r="U98" s="96" t="e">
        <f>Odessa!U98+MAX(145,U$2*вспомогат!$J$19)</f>
        <v>#VALUE!</v>
      </c>
      <c r="V98" s="96" t="e">
        <f>Odessa!V98+MAX(145,V$2*вспомогат!$J$19)</f>
        <v>#VALUE!</v>
      </c>
      <c r="W98" s="96" t="e">
        <f>Odessa!W98+MAX(145,W$2*вспомогат!$J$19)</f>
        <v>#VALUE!</v>
      </c>
      <c r="X98" s="96" t="e">
        <f>Odessa!X98+MAX(145,X$2*вспомогат!$J$19)</f>
        <v>#VALUE!</v>
      </c>
      <c r="Y98" s="96" t="e">
        <f>Odessa!Y98+MAX(145,Y$2*вспомогат!$J$19)</f>
        <v>#VALUE!</v>
      </c>
      <c r="Z98" s="96" t="e">
        <f>Odessa!Z98+MAX(145,Z$2*вспомогат!$J$19)</f>
        <v>#VALUE!</v>
      </c>
    </row>
    <row r="99" spans="2:26">
      <c r="B99" s="121" t="s">
        <v>237</v>
      </c>
      <c r="C99" s="88" t="s">
        <v>103</v>
      </c>
      <c r="D99" s="89" t="s">
        <v>13</v>
      </c>
      <c r="E99" s="2"/>
      <c r="F99" s="2"/>
      <c r="G99" s="96">
        <f>Odessa!G99+MAX(145,G$2*вспомогат!$J$19)</f>
        <v>352.5090909090909</v>
      </c>
      <c r="H99" s="96">
        <f>Odessa!H99+MAX(145,H$2*вспомогат!$J$19)</f>
        <v>517.0181818181818</v>
      </c>
      <c r="I99" s="96">
        <f>Odessa!I99+MAX(145,I$2*вспомогат!$J$19)</f>
        <v>681.5272727272727</v>
      </c>
      <c r="J99" s="96">
        <f>Odessa!J99+MAX(145,J$2*вспомогат!$J$19)</f>
        <v>846.0363636363636</v>
      </c>
      <c r="K99" s="96">
        <f>Odessa!K99+MAX(145,K$2*вспомогат!$J$19)</f>
        <v>960.5454545454545</v>
      </c>
      <c r="L99" s="96">
        <f>Odessa!L99+MAX(145,L$2*вспомогат!$J$19)</f>
        <v>1130.0545454545454</v>
      </c>
      <c r="M99" s="96">
        <f>Odessa!M99+MAX(145,M$2*вспомогат!$J$19)</f>
        <v>1319.5636363636363</v>
      </c>
      <c r="N99" s="96">
        <f>Odessa!N99+MAX(145,N$2*вспомогат!$J$19)</f>
        <v>1509.0727272727272</v>
      </c>
      <c r="O99" s="96">
        <f>Odessa!O99+MAX(145,O$2*вспомогат!$J$19)</f>
        <v>1698.5818181818181</v>
      </c>
      <c r="P99" s="96">
        <f>Odessa!P99+MAX(145,P$2*вспомогат!$J$19)</f>
        <v>1888.090909090909</v>
      </c>
      <c r="Q99" s="96">
        <f>Odessa!Q99+MAX(145,Q$2*вспомогат!$J$19)</f>
        <v>2027.6</v>
      </c>
      <c r="R99" s="96">
        <f>Odessa!R99+MAX(145,R$2*вспомогат!$J$19)</f>
        <v>2217.1090909090908</v>
      </c>
      <c r="S99" s="96">
        <f>Odessa!S99+MAX(145,S$2*вспомогат!$J$19)</f>
        <v>2406.6181818181817</v>
      </c>
      <c r="T99" s="96">
        <f>Odessa!T99+MAX(145,T$2*вспомогат!$J$19)</f>
        <v>2596.1272727272726</v>
      </c>
      <c r="U99" s="96">
        <f>Odessa!U99+MAX(145,U$2*вспомогат!$J$19)</f>
        <v>2785.6363636363635</v>
      </c>
      <c r="V99" s="96">
        <f>Odessa!V99+MAX(145,V$2*вспомогат!$J$19)</f>
        <v>2975.1454545454544</v>
      </c>
      <c r="W99" s="96">
        <f>Odessa!W99+MAX(145,W$2*вспомогат!$J$19)</f>
        <v>3164.6545454545453</v>
      </c>
      <c r="X99" s="96">
        <f>Odessa!X99+MAX(145,X$2*вспомогат!$J$19)</f>
        <v>3354.1636363636362</v>
      </c>
      <c r="Y99" s="96">
        <f>Odessa!Y99+MAX(145,Y$2*вспомогат!$J$19)</f>
        <v>3543.6727272727271</v>
      </c>
      <c r="Z99" s="96">
        <f>Odessa!Z99+MAX(145,Z$2*вспомогат!$J$19)</f>
        <v>3733.181818181818</v>
      </c>
    </row>
    <row r="100" spans="2:26">
      <c r="B100" s="12" t="s">
        <v>7</v>
      </c>
      <c r="C100" s="12" t="s">
        <v>8</v>
      </c>
      <c r="D100" s="89" t="s">
        <v>230</v>
      </c>
      <c r="E100" s="2"/>
      <c r="F100" s="2"/>
      <c r="G100" s="96" t="e">
        <f>Odessa!G100+MAX(145,G$2*вспомогат!$J$19)</f>
        <v>#VALUE!</v>
      </c>
      <c r="H100" s="96" t="e">
        <f>Odessa!H100+MAX(145,H$2*вспомогат!$J$19)</f>
        <v>#VALUE!</v>
      </c>
      <c r="I100" s="96" t="e">
        <f>Odessa!I100+MAX(145,I$2*вспомогат!$J$19)</f>
        <v>#VALUE!</v>
      </c>
      <c r="J100" s="96" t="e">
        <f>Odessa!J100+MAX(145,J$2*вспомогат!$J$19)</f>
        <v>#VALUE!</v>
      </c>
      <c r="K100" s="96" t="e">
        <f>Odessa!K100+MAX(145,K$2*вспомогат!$J$19)</f>
        <v>#VALUE!</v>
      </c>
      <c r="L100" s="96" t="e">
        <f>Odessa!L100+MAX(145,L$2*вспомогат!$J$19)</f>
        <v>#VALUE!</v>
      </c>
      <c r="M100" s="96" t="e">
        <f>Odessa!M100+MAX(145,M$2*вспомогат!$J$19)</f>
        <v>#VALUE!</v>
      </c>
      <c r="N100" s="96" t="e">
        <f>Odessa!N100+MAX(145,N$2*вспомогат!$J$19)</f>
        <v>#VALUE!</v>
      </c>
      <c r="O100" s="96" t="e">
        <f>Odessa!O100+MAX(145,O$2*вспомогат!$J$19)</f>
        <v>#VALUE!</v>
      </c>
      <c r="P100" s="96" t="e">
        <f>Odessa!P100+MAX(145,P$2*вспомогат!$J$19)</f>
        <v>#VALUE!</v>
      </c>
      <c r="Q100" s="96" t="e">
        <f>Odessa!Q100+MAX(145,Q$2*вспомогат!$J$19)</f>
        <v>#VALUE!</v>
      </c>
      <c r="R100" s="96" t="e">
        <f>Odessa!R100+MAX(145,R$2*вспомогат!$J$19)</f>
        <v>#VALUE!</v>
      </c>
      <c r="S100" s="96" t="e">
        <f>Odessa!S100+MAX(145,S$2*вспомогат!$J$19)</f>
        <v>#VALUE!</v>
      </c>
      <c r="T100" s="96" t="e">
        <f>Odessa!T100+MAX(145,T$2*вспомогат!$J$19)</f>
        <v>#VALUE!</v>
      </c>
      <c r="U100" s="96" t="e">
        <f>Odessa!U100+MAX(145,U$2*вспомогат!$J$19)</f>
        <v>#VALUE!</v>
      </c>
      <c r="V100" s="96" t="e">
        <f>Odessa!V100+MAX(145,V$2*вспомогат!$J$19)</f>
        <v>#VALUE!</v>
      </c>
      <c r="W100" s="96" t="e">
        <f>Odessa!W100+MAX(145,W$2*вспомогат!$J$19)</f>
        <v>#VALUE!</v>
      </c>
      <c r="X100" s="96" t="e">
        <f>Odessa!X100+MAX(145,X$2*вспомогат!$J$19)</f>
        <v>#VALUE!</v>
      </c>
      <c r="Y100" s="96" t="e">
        <f>Odessa!Y100+MAX(145,Y$2*вспомогат!$J$19)</f>
        <v>#VALUE!</v>
      </c>
      <c r="Z100" s="96" t="e">
        <f>Odessa!Z100+MAX(145,Z$2*вспомогат!$J$19)</f>
        <v>#VALUE!</v>
      </c>
    </row>
    <row r="101" spans="2:26">
      <c r="B101" s="121" t="s">
        <v>238</v>
      </c>
      <c r="C101" s="121" t="s">
        <v>22</v>
      </c>
      <c r="D101" s="89" t="s">
        <v>230</v>
      </c>
      <c r="E101" s="2"/>
      <c r="F101" s="2"/>
      <c r="G101" s="96" t="e">
        <f>Odessa!G101+MAX(145,G$2*вспомогат!$J$19)</f>
        <v>#VALUE!</v>
      </c>
      <c r="H101" s="96" t="e">
        <f>Odessa!H101+MAX(145,H$2*вспомогат!$J$19)</f>
        <v>#VALUE!</v>
      </c>
      <c r="I101" s="96" t="e">
        <f>Odessa!I101+MAX(145,I$2*вспомогат!$J$19)</f>
        <v>#VALUE!</v>
      </c>
      <c r="J101" s="96" t="e">
        <f>Odessa!J101+MAX(145,J$2*вспомогат!$J$19)</f>
        <v>#VALUE!</v>
      </c>
      <c r="K101" s="96" t="e">
        <f>Odessa!K101+MAX(145,K$2*вспомогат!$J$19)</f>
        <v>#VALUE!</v>
      </c>
      <c r="L101" s="96" t="e">
        <f>Odessa!L101+MAX(145,L$2*вспомогат!$J$19)</f>
        <v>#VALUE!</v>
      </c>
      <c r="M101" s="96" t="e">
        <f>Odessa!M101+MAX(145,M$2*вспомогат!$J$19)</f>
        <v>#VALUE!</v>
      </c>
      <c r="N101" s="96" t="e">
        <f>Odessa!N101+MAX(145,N$2*вспомогат!$J$19)</f>
        <v>#VALUE!</v>
      </c>
      <c r="O101" s="96" t="e">
        <f>Odessa!O101+MAX(145,O$2*вспомогат!$J$19)</f>
        <v>#VALUE!</v>
      </c>
      <c r="P101" s="96" t="e">
        <f>Odessa!P101+MAX(145,P$2*вспомогат!$J$19)</f>
        <v>#VALUE!</v>
      </c>
      <c r="Q101" s="96" t="e">
        <f>Odessa!Q101+MAX(145,Q$2*вспомогат!$J$19)</f>
        <v>#VALUE!</v>
      </c>
      <c r="R101" s="96" t="e">
        <f>Odessa!R101+MAX(145,R$2*вспомогат!$J$19)</f>
        <v>#VALUE!</v>
      </c>
      <c r="S101" s="96" t="e">
        <f>Odessa!S101+MAX(145,S$2*вспомогат!$J$19)</f>
        <v>#VALUE!</v>
      </c>
      <c r="T101" s="96" t="e">
        <f>Odessa!T101+MAX(145,T$2*вспомогат!$J$19)</f>
        <v>#VALUE!</v>
      </c>
      <c r="U101" s="96" t="e">
        <f>Odessa!U101+MAX(145,U$2*вспомогат!$J$19)</f>
        <v>#VALUE!</v>
      </c>
      <c r="V101" s="96" t="e">
        <f>Odessa!V101+MAX(145,V$2*вспомогат!$J$19)</f>
        <v>#VALUE!</v>
      </c>
      <c r="W101" s="96" t="e">
        <f>Odessa!W101+MAX(145,W$2*вспомогат!$J$19)</f>
        <v>#VALUE!</v>
      </c>
      <c r="X101" s="96" t="e">
        <f>Odessa!X101+MAX(145,X$2*вспомогат!$J$19)</f>
        <v>#VALUE!</v>
      </c>
      <c r="Y101" s="96" t="e">
        <f>Odessa!Y101+MAX(145,Y$2*вспомогат!$J$19)</f>
        <v>#VALUE!</v>
      </c>
      <c r="Z101" s="96" t="e">
        <f>Odessa!Z101+MAX(145,Z$2*вспомогат!$J$19)</f>
        <v>#VALUE!</v>
      </c>
    </row>
    <row r="102" spans="2:26">
      <c r="B102" s="121" t="s">
        <v>265</v>
      </c>
      <c r="C102" s="121" t="s">
        <v>266</v>
      </c>
      <c r="D102" s="89" t="s">
        <v>230</v>
      </c>
      <c r="E102" s="2"/>
      <c r="F102" s="2"/>
      <c r="G102" s="96" t="e">
        <f>Odessa!G102+MAX(145,G$2*вспомогат!$J$19)</f>
        <v>#VALUE!</v>
      </c>
      <c r="H102" s="96" t="e">
        <f>Odessa!H102+MAX(145,H$2*вспомогат!$J$19)</f>
        <v>#VALUE!</v>
      </c>
      <c r="I102" s="96" t="e">
        <f>Odessa!I102+MAX(145,I$2*вспомогат!$J$19)</f>
        <v>#VALUE!</v>
      </c>
      <c r="J102" s="96" t="e">
        <f>Odessa!J102+MAX(145,J$2*вспомогат!$J$19)</f>
        <v>#VALUE!</v>
      </c>
      <c r="K102" s="96" t="e">
        <f>Odessa!K102+MAX(145,K$2*вспомогат!$J$19)</f>
        <v>#VALUE!</v>
      </c>
      <c r="L102" s="96" t="e">
        <f>Odessa!L102+MAX(145,L$2*вспомогат!$J$19)</f>
        <v>#VALUE!</v>
      </c>
      <c r="M102" s="96" t="e">
        <f>Odessa!M102+MAX(145,M$2*вспомогат!$J$19)</f>
        <v>#VALUE!</v>
      </c>
      <c r="N102" s="96" t="e">
        <f>Odessa!N102+MAX(145,N$2*вспомогат!$J$19)</f>
        <v>#VALUE!</v>
      </c>
      <c r="O102" s="96" t="e">
        <f>Odessa!O102+MAX(145,O$2*вспомогат!$J$19)</f>
        <v>#VALUE!</v>
      </c>
      <c r="P102" s="96" t="e">
        <f>Odessa!P102+MAX(145,P$2*вспомогат!$J$19)</f>
        <v>#VALUE!</v>
      </c>
      <c r="Q102" s="96" t="e">
        <f>Odessa!Q102+MAX(145,Q$2*вспомогат!$J$19)</f>
        <v>#VALUE!</v>
      </c>
      <c r="R102" s="96" t="e">
        <f>Odessa!R102+MAX(145,R$2*вспомогат!$J$19)</f>
        <v>#VALUE!</v>
      </c>
      <c r="S102" s="96" t="e">
        <f>Odessa!S102+MAX(145,S$2*вспомогат!$J$19)</f>
        <v>#VALUE!</v>
      </c>
      <c r="T102" s="96" t="e">
        <f>Odessa!T102+MAX(145,T$2*вспомогат!$J$19)</f>
        <v>#VALUE!</v>
      </c>
      <c r="U102" s="96" t="e">
        <f>Odessa!U102+MAX(145,U$2*вспомогат!$J$19)</f>
        <v>#VALUE!</v>
      </c>
      <c r="V102" s="96" t="e">
        <f>Odessa!V102+MAX(145,V$2*вспомогат!$J$19)</f>
        <v>#VALUE!</v>
      </c>
      <c r="W102" s="96" t="e">
        <f>Odessa!W102+MAX(145,W$2*вспомогат!$J$19)</f>
        <v>#VALUE!</v>
      </c>
      <c r="X102" s="96" t="e">
        <f>Odessa!X102+MAX(145,X$2*вспомогат!$J$19)</f>
        <v>#VALUE!</v>
      </c>
      <c r="Y102" s="96" t="e">
        <f>Odessa!Y102+MAX(145,Y$2*вспомогат!$J$19)</f>
        <v>#VALUE!</v>
      </c>
      <c r="Z102" s="96" t="e">
        <f>Odessa!Z102+MAX(145,Z$2*вспомогат!$J$19)</f>
        <v>#VALUE!</v>
      </c>
    </row>
    <row r="103" spans="2:26">
      <c r="B103" s="121" t="s">
        <v>239</v>
      </c>
      <c r="C103" s="88" t="s">
        <v>103</v>
      </c>
      <c r="D103" s="89" t="s">
        <v>13</v>
      </c>
      <c r="E103" s="2"/>
      <c r="F103" s="2"/>
      <c r="G103" s="96">
        <f>Odessa!G103+MAX(145,G$2*вспомогат!$J$19)</f>
        <v>362.5090909090909</v>
      </c>
      <c r="H103" s="96">
        <f>Odessa!H103+MAX(145,H$2*вспомогат!$J$19)</f>
        <v>537.0181818181818</v>
      </c>
      <c r="I103" s="96">
        <f>Odessa!I103+MAX(145,I$2*вспомогат!$J$19)</f>
        <v>711.5272727272727</v>
      </c>
      <c r="J103" s="96">
        <f>Odessa!J103+MAX(145,J$2*вспомогат!$J$19)</f>
        <v>886.0363636363636</v>
      </c>
      <c r="K103" s="96">
        <f>Odessa!K103+MAX(145,K$2*вспомогат!$J$19)</f>
        <v>1010.5454545454545</v>
      </c>
      <c r="L103" s="96">
        <f>Odessa!L103+MAX(145,L$2*вспомогат!$J$19)</f>
        <v>1190.0545454545454</v>
      </c>
      <c r="M103" s="96">
        <f>Odessa!M103+MAX(145,M$2*вспомогат!$J$19)</f>
        <v>1389.5636363636363</v>
      </c>
      <c r="N103" s="96">
        <f>Odessa!N103+MAX(145,N$2*вспомогат!$J$19)</f>
        <v>1589.0727272727272</v>
      </c>
      <c r="O103" s="96">
        <f>Odessa!O103+MAX(145,O$2*вспомогат!$J$19)</f>
        <v>1788.5818181818181</v>
      </c>
      <c r="P103" s="96">
        <f>Odessa!P103+MAX(145,P$2*вспомогат!$J$19)</f>
        <v>1988.090909090909</v>
      </c>
      <c r="Q103" s="96">
        <f>Odessa!Q103+MAX(145,Q$2*вспомогат!$J$19)</f>
        <v>2137.6</v>
      </c>
      <c r="R103" s="96">
        <f>Odessa!R103+MAX(145,R$2*вспомогат!$J$19)</f>
        <v>2337.1090909090908</v>
      </c>
      <c r="S103" s="96">
        <f>Odessa!S103+MAX(145,S$2*вспомогат!$J$19)</f>
        <v>2536.6181818181817</v>
      </c>
      <c r="T103" s="96">
        <f>Odessa!T103+MAX(145,T$2*вспомогат!$J$19)</f>
        <v>2736.1272727272726</v>
      </c>
      <c r="U103" s="96">
        <f>Odessa!U103+MAX(145,U$2*вспомогат!$J$19)</f>
        <v>2935.6363636363635</v>
      </c>
      <c r="V103" s="96">
        <f>Odessa!V103+MAX(145,V$2*вспомогат!$J$19)</f>
        <v>3135.1454545454544</v>
      </c>
      <c r="W103" s="96">
        <f>Odessa!W103+MAX(145,W$2*вспомогат!$J$19)</f>
        <v>3334.6545454545453</v>
      </c>
      <c r="X103" s="96">
        <f>Odessa!X103+MAX(145,X$2*вспомогат!$J$19)</f>
        <v>3534.1636363636362</v>
      </c>
      <c r="Y103" s="96">
        <f>Odessa!Y103+MAX(145,Y$2*вспомогат!$J$19)</f>
        <v>3733.6727272727271</v>
      </c>
      <c r="Z103" s="96">
        <f>Odessa!Z103+MAX(145,Z$2*вспомогат!$J$19)</f>
        <v>3933.181818181818</v>
      </c>
    </row>
    <row r="104" spans="2:26">
      <c r="B104" s="121" t="s">
        <v>240</v>
      </c>
      <c r="C104" s="88" t="s">
        <v>103</v>
      </c>
      <c r="D104" s="89" t="s">
        <v>230</v>
      </c>
      <c r="E104" s="2"/>
      <c r="F104" s="2"/>
      <c r="G104" s="96" t="e">
        <f>Odessa!G104+MAX(145,G$2*вспомогат!$J$19)</f>
        <v>#VALUE!</v>
      </c>
      <c r="H104" s="96" t="e">
        <f>Odessa!H104+MAX(145,H$2*вспомогат!$J$19)</f>
        <v>#VALUE!</v>
      </c>
      <c r="I104" s="96" t="e">
        <f>Odessa!I104+MAX(145,I$2*вспомогат!$J$19)</f>
        <v>#VALUE!</v>
      </c>
      <c r="J104" s="96" t="e">
        <f>Odessa!J104+MAX(145,J$2*вспомогат!$J$19)</f>
        <v>#VALUE!</v>
      </c>
      <c r="K104" s="96" t="e">
        <f>Odessa!K104+MAX(145,K$2*вспомогат!$J$19)</f>
        <v>#VALUE!</v>
      </c>
      <c r="L104" s="96" t="e">
        <f>Odessa!L104+MAX(145,L$2*вспомогат!$J$19)</f>
        <v>#VALUE!</v>
      </c>
      <c r="M104" s="96" t="e">
        <f>Odessa!M104+MAX(145,M$2*вспомогат!$J$19)</f>
        <v>#VALUE!</v>
      </c>
      <c r="N104" s="96" t="e">
        <f>Odessa!N104+MAX(145,N$2*вспомогат!$J$19)</f>
        <v>#VALUE!</v>
      </c>
      <c r="O104" s="96" t="e">
        <f>Odessa!O104+MAX(145,O$2*вспомогат!$J$19)</f>
        <v>#VALUE!</v>
      </c>
      <c r="P104" s="96" t="e">
        <f>Odessa!P104+MAX(145,P$2*вспомогат!$J$19)</f>
        <v>#VALUE!</v>
      </c>
      <c r="Q104" s="96" t="e">
        <f>Odessa!Q104+MAX(145,Q$2*вспомогат!$J$19)</f>
        <v>#VALUE!</v>
      </c>
      <c r="R104" s="96" t="e">
        <f>Odessa!R104+MAX(145,R$2*вспомогат!$J$19)</f>
        <v>#VALUE!</v>
      </c>
      <c r="S104" s="96" t="e">
        <f>Odessa!S104+MAX(145,S$2*вспомогат!$J$19)</f>
        <v>#VALUE!</v>
      </c>
      <c r="T104" s="96" t="e">
        <f>Odessa!T104+MAX(145,T$2*вспомогат!$J$19)</f>
        <v>#VALUE!</v>
      </c>
      <c r="U104" s="96" t="e">
        <f>Odessa!U104+MAX(145,U$2*вспомогат!$J$19)</f>
        <v>#VALUE!</v>
      </c>
      <c r="V104" s="96" t="e">
        <f>Odessa!V104+MAX(145,V$2*вспомогат!$J$19)</f>
        <v>#VALUE!</v>
      </c>
      <c r="W104" s="96" t="e">
        <f>Odessa!W104+MAX(145,W$2*вспомогат!$J$19)</f>
        <v>#VALUE!</v>
      </c>
      <c r="X104" s="96" t="e">
        <f>Odessa!X104+MAX(145,X$2*вспомогат!$J$19)</f>
        <v>#VALUE!</v>
      </c>
      <c r="Y104" s="96" t="e">
        <f>Odessa!Y104+MAX(145,Y$2*вспомогат!$J$19)</f>
        <v>#VALUE!</v>
      </c>
      <c r="Z104" s="96" t="e">
        <f>Odessa!Z104+MAX(145,Z$2*вспомогат!$J$19)</f>
        <v>#VALUE!</v>
      </c>
    </row>
    <row r="105" spans="2:26">
      <c r="B105" s="81" t="s">
        <v>231</v>
      </c>
      <c r="C105" s="81" t="s">
        <v>77</v>
      </c>
      <c r="D105" s="89" t="s">
        <v>230</v>
      </c>
      <c r="E105" s="2"/>
      <c r="F105" s="2"/>
      <c r="G105" s="96" t="e">
        <f>Odessa!G105+MAX(145,G$2*вспомогат!$J$19)</f>
        <v>#VALUE!</v>
      </c>
      <c r="H105" s="96" t="e">
        <f>Odessa!H105+MAX(145,H$2*вспомогат!$J$19)</f>
        <v>#VALUE!</v>
      </c>
      <c r="I105" s="96" t="e">
        <f>Odessa!I105+MAX(145,I$2*вспомогат!$J$19)</f>
        <v>#VALUE!</v>
      </c>
      <c r="J105" s="96" t="e">
        <f>Odessa!J105+MAX(145,J$2*вспомогат!$J$19)</f>
        <v>#VALUE!</v>
      </c>
      <c r="K105" s="96" t="e">
        <f>Odessa!K105+MAX(145,K$2*вспомогат!$J$19)</f>
        <v>#VALUE!</v>
      </c>
      <c r="L105" s="96" t="e">
        <f>Odessa!L105+MAX(145,L$2*вспомогат!$J$19)</f>
        <v>#VALUE!</v>
      </c>
      <c r="M105" s="96" t="e">
        <f>Odessa!M105+MAX(145,M$2*вспомогат!$J$19)</f>
        <v>#VALUE!</v>
      </c>
      <c r="N105" s="96" t="e">
        <f>Odessa!N105+MAX(145,N$2*вспомогат!$J$19)</f>
        <v>#VALUE!</v>
      </c>
      <c r="O105" s="96" t="e">
        <f>Odessa!O105+MAX(145,O$2*вспомогат!$J$19)</f>
        <v>#VALUE!</v>
      </c>
      <c r="P105" s="96" t="e">
        <f>Odessa!P105+MAX(145,P$2*вспомогат!$J$19)</f>
        <v>#VALUE!</v>
      </c>
      <c r="Q105" s="96" t="e">
        <f>Odessa!Q105+MAX(145,Q$2*вспомогат!$J$19)</f>
        <v>#VALUE!</v>
      </c>
      <c r="R105" s="96" t="e">
        <f>Odessa!R105+MAX(145,R$2*вспомогат!$J$19)</f>
        <v>#VALUE!</v>
      </c>
      <c r="S105" s="96" t="e">
        <f>Odessa!S105+MAX(145,S$2*вспомогат!$J$19)</f>
        <v>#VALUE!</v>
      </c>
      <c r="T105" s="96" t="e">
        <f>Odessa!T105+MAX(145,T$2*вспомогат!$J$19)</f>
        <v>#VALUE!</v>
      </c>
      <c r="U105" s="96" t="e">
        <f>Odessa!U105+MAX(145,U$2*вспомогат!$J$19)</f>
        <v>#VALUE!</v>
      </c>
      <c r="V105" s="96" t="e">
        <f>Odessa!V105+MAX(145,V$2*вспомогат!$J$19)</f>
        <v>#VALUE!</v>
      </c>
      <c r="W105" s="96" t="e">
        <f>Odessa!W105+MAX(145,W$2*вспомогат!$J$19)</f>
        <v>#VALUE!</v>
      </c>
      <c r="X105" s="96" t="e">
        <f>Odessa!X105+MAX(145,X$2*вспомогат!$J$19)</f>
        <v>#VALUE!</v>
      </c>
      <c r="Y105" s="96" t="e">
        <f>Odessa!Y105+MAX(145,Y$2*вспомогат!$J$19)</f>
        <v>#VALUE!</v>
      </c>
      <c r="Z105" s="96" t="e">
        <f>Odessa!Z105+MAX(145,Z$2*вспомогат!$J$19)</f>
        <v>#VALUE!</v>
      </c>
    </row>
    <row r="106" spans="2:26">
      <c r="B106" s="124" t="s">
        <v>241</v>
      </c>
      <c r="C106" s="88" t="s">
        <v>103</v>
      </c>
      <c r="D106" s="89" t="s">
        <v>13</v>
      </c>
      <c r="E106" s="2"/>
      <c r="F106" s="2"/>
      <c r="G106" s="96">
        <f>Odessa!G106+MAX(145,G$2*вспомогат!$J$19)</f>
        <v>410.5090909090909</v>
      </c>
      <c r="H106" s="96">
        <f>Odessa!H106+MAX(145,H$2*вспомогат!$J$19)</f>
        <v>633.0181818181818</v>
      </c>
      <c r="I106" s="96">
        <f>Odessa!I106+MAX(145,I$2*вспомогат!$J$19)</f>
        <v>855.5272727272727</v>
      </c>
      <c r="J106" s="96">
        <f>Odessa!J106+MAX(145,J$2*вспомогат!$J$19)</f>
        <v>1078.0363636363636</v>
      </c>
      <c r="K106" s="96">
        <f>Odessa!K106+MAX(145,K$2*вспомогат!$J$19)</f>
        <v>1250.5454545454545</v>
      </c>
      <c r="L106" s="96">
        <f>Odessa!L106+MAX(145,L$2*вспомогат!$J$19)</f>
        <v>1478.0545454545454</v>
      </c>
      <c r="M106" s="96">
        <f>Odessa!M106+MAX(145,M$2*вспомогат!$J$19)</f>
        <v>1725.5636363636363</v>
      </c>
      <c r="N106" s="96">
        <f>Odessa!N106+MAX(145,N$2*вспомогат!$J$19)</f>
        <v>1973.0727272727272</v>
      </c>
      <c r="O106" s="96">
        <f>Odessa!O106+MAX(145,O$2*вспомогат!$J$19)</f>
        <v>2220.5818181818181</v>
      </c>
      <c r="P106" s="96">
        <f>Odessa!P106+MAX(145,P$2*вспомогат!$J$19)</f>
        <v>2468.090909090909</v>
      </c>
      <c r="Q106" s="96">
        <f>Odessa!Q106+MAX(145,Q$2*вспомогат!$J$19)</f>
        <v>2665.6</v>
      </c>
      <c r="R106" s="96">
        <f>Odessa!R106+MAX(145,R$2*вспомогат!$J$19)</f>
        <v>2913.1090909090908</v>
      </c>
      <c r="S106" s="96">
        <f>Odessa!S106+MAX(145,S$2*вспомогат!$J$19)</f>
        <v>3160.6181818181817</v>
      </c>
      <c r="T106" s="96">
        <f>Odessa!T106+MAX(145,T$2*вспомогат!$J$19)</f>
        <v>3408.1272727272726</v>
      </c>
      <c r="U106" s="96">
        <f>Odessa!U106+MAX(145,U$2*вспомогат!$J$19)</f>
        <v>3655.6363636363635</v>
      </c>
      <c r="V106" s="96">
        <f>Odessa!V106+MAX(145,V$2*вспомогат!$J$19)</f>
        <v>3903.1454545454544</v>
      </c>
      <c r="W106" s="96">
        <f>Odessa!W106+MAX(145,W$2*вспомогат!$J$19)</f>
        <v>4150.6545454545449</v>
      </c>
      <c r="X106" s="96">
        <f>Odessa!X106+MAX(145,X$2*вспомогат!$J$19)</f>
        <v>4398.1636363636362</v>
      </c>
      <c r="Y106" s="96">
        <f>Odessa!Y106+MAX(145,Y$2*вспомогат!$J$19)</f>
        <v>4645.6727272727276</v>
      </c>
      <c r="Z106" s="96">
        <f>Odessa!Z106+MAX(145,Z$2*вспомогат!$J$19)</f>
        <v>4893.181818181818</v>
      </c>
    </row>
    <row r="107" spans="2:26">
      <c r="B107" s="121" t="s">
        <v>242</v>
      </c>
      <c r="C107" s="88" t="s">
        <v>103</v>
      </c>
      <c r="D107" s="89" t="s">
        <v>230</v>
      </c>
      <c r="E107" s="2"/>
      <c r="F107" s="2"/>
      <c r="G107" s="96" t="e">
        <f>Odessa!G107+MAX(145,G$2*вспомогат!$J$19)</f>
        <v>#VALUE!</v>
      </c>
      <c r="H107" s="96" t="e">
        <f>Odessa!H107+MAX(145,H$2*вспомогат!$J$19)</f>
        <v>#VALUE!</v>
      </c>
      <c r="I107" s="96" t="e">
        <f>Odessa!I107+MAX(145,I$2*вспомогат!$J$19)</f>
        <v>#VALUE!</v>
      </c>
      <c r="J107" s="96" t="e">
        <f>Odessa!J107+MAX(145,J$2*вспомогат!$J$19)</f>
        <v>#VALUE!</v>
      </c>
      <c r="K107" s="96" t="e">
        <f>Odessa!K107+MAX(145,K$2*вспомогат!$J$19)</f>
        <v>#VALUE!</v>
      </c>
      <c r="L107" s="96" t="e">
        <f>Odessa!L107+MAX(145,L$2*вспомогат!$J$19)</f>
        <v>#VALUE!</v>
      </c>
      <c r="M107" s="96" t="e">
        <f>Odessa!M107+MAX(145,M$2*вспомогат!$J$19)</f>
        <v>#VALUE!</v>
      </c>
      <c r="N107" s="96" t="e">
        <f>Odessa!N107+MAX(145,N$2*вспомогат!$J$19)</f>
        <v>#VALUE!</v>
      </c>
      <c r="O107" s="96" t="e">
        <f>Odessa!O107+MAX(145,O$2*вспомогат!$J$19)</f>
        <v>#VALUE!</v>
      </c>
      <c r="P107" s="96" t="e">
        <f>Odessa!P107+MAX(145,P$2*вспомогат!$J$19)</f>
        <v>#VALUE!</v>
      </c>
      <c r="Q107" s="96" t="e">
        <f>Odessa!Q107+MAX(145,Q$2*вспомогат!$J$19)</f>
        <v>#VALUE!</v>
      </c>
      <c r="R107" s="96" t="e">
        <f>Odessa!R107+MAX(145,R$2*вспомогат!$J$19)</f>
        <v>#VALUE!</v>
      </c>
      <c r="S107" s="96" t="e">
        <f>Odessa!S107+MAX(145,S$2*вспомогат!$J$19)</f>
        <v>#VALUE!</v>
      </c>
      <c r="T107" s="96" t="e">
        <f>Odessa!T107+MAX(145,T$2*вспомогат!$J$19)</f>
        <v>#VALUE!</v>
      </c>
      <c r="U107" s="96" t="e">
        <f>Odessa!U107+MAX(145,U$2*вспомогат!$J$19)</f>
        <v>#VALUE!</v>
      </c>
      <c r="V107" s="96" t="e">
        <f>Odessa!V107+MAX(145,V$2*вспомогат!$J$19)</f>
        <v>#VALUE!</v>
      </c>
      <c r="W107" s="96" t="e">
        <f>Odessa!W107+MAX(145,W$2*вспомогат!$J$19)</f>
        <v>#VALUE!</v>
      </c>
      <c r="X107" s="96" t="e">
        <f>Odessa!X107+MAX(145,X$2*вспомогат!$J$19)</f>
        <v>#VALUE!</v>
      </c>
      <c r="Y107" s="96" t="e">
        <f>Odessa!Y107+MAX(145,Y$2*вспомогат!$J$19)</f>
        <v>#VALUE!</v>
      </c>
      <c r="Z107" s="96" t="e">
        <f>Odessa!Z107+MAX(145,Z$2*вспомогат!$J$19)</f>
        <v>#VALUE!</v>
      </c>
    </row>
    <row r="108" spans="2:26">
      <c r="B108" s="121" t="s">
        <v>267</v>
      </c>
      <c r="C108" s="121" t="s">
        <v>8</v>
      </c>
      <c r="D108" s="89" t="s">
        <v>230</v>
      </c>
      <c r="E108" s="2"/>
      <c r="F108" s="2"/>
      <c r="G108" s="96" t="e">
        <f>Odessa!G108+MAX(145,G$2*вспомогат!$J$19)</f>
        <v>#VALUE!</v>
      </c>
      <c r="H108" s="96" t="e">
        <f>Odessa!H108+MAX(145,H$2*вспомогат!$J$19)</f>
        <v>#VALUE!</v>
      </c>
      <c r="I108" s="96" t="e">
        <f>Odessa!I108+MAX(145,I$2*вспомогат!$J$19)</f>
        <v>#VALUE!</v>
      </c>
      <c r="J108" s="96" t="e">
        <f>Odessa!J108+MAX(145,J$2*вспомогат!$J$19)</f>
        <v>#VALUE!</v>
      </c>
      <c r="K108" s="96" t="e">
        <f>Odessa!K108+MAX(145,K$2*вспомогат!$J$19)</f>
        <v>#VALUE!</v>
      </c>
      <c r="L108" s="96" t="e">
        <f>Odessa!L108+MAX(145,L$2*вспомогат!$J$19)</f>
        <v>#VALUE!</v>
      </c>
      <c r="M108" s="96" t="e">
        <f>Odessa!M108+MAX(145,M$2*вспомогат!$J$19)</f>
        <v>#VALUE!</v>
      </c>
      <c r="N108" s="96" t="e">
        <f>Odessa!N108+MAX(145,N$2*вспомогат!$J$19)</f>
        <v>#VALUE!</v>
      </c>
      <c r="O108" s="96" t="e">
        <f>Odessa!O108+MAX(145,O$2*вспомогат!$J$19)</f>
        <v>#VALUE!</v>
      </c>
      <c r="P108" s="96" t="e">
        <f>Odessa!P108+MAX(145,P$2*вспомогат!$J$19)</f>
        <v>#VALUE!</v>
      </c>
      <c r="Q108" s="96" t="e">
        <f>Odessa!Q108+MAX(145,Q$2*вспомогат!$J$19)</f>
        <v>#VALUE!</v>
      </c>
      <c r="R108" s="96" t="e">
        <f>Odessa!R108+MAX(145,R$2*вспомогат!$J$19)</f>
        <v>#VALUE!</v>
      </c>
      <c r="S108" s="96" t="e">
        <f>Odessa!S108+MAX(145,S$2*вспомогат!$J$19)</f>
        <v>#VALUE!</v>
      </c>
      <c r="T108" s="96" t="e">
        <f>Odessa!T108+MAX(145,T$2*вспомогат!$J$19)</f>
        <v>#VALUE!</v>
      </c>
      <c r="U108" s="96" t="e">
        <f>Odessa!U108+MAX(145,U$2*вспомогат!$J$19)</f>
        <v>#VALUE!</v>
      </c>
      <c r="V108" s="96" t="e">
        <f>Odessa!V108+MAX(145,V$2*вспомогат!$J$19)</f>
        <v>#VALUE!</v>
      </c>
      <c r="W108" s="96" t="e">
        <f>Odessa!W108+MAX(145,W$2*вспомогат!$J$19)</f>
        <v>#VALUE!</v>
      </c>
      <c r="X108" s="96" t="e">
        <f>Odessa!X108+MAX(145,X$2*вспомогат!$J$19)</f>
        <v>#VALUE!</v>
      </c>
      <c r="Y108" s="96" t="e">
        <f>Odessa!Y108+MAX(145,Y$2*вспомогат!$J$19)</f>
        <v>#VALUE!</v>
      </c>
      <c r="Z108" s="96" t="e">
        <f>Odessa!Z108+MAX(145,Z$2*вспомогат!$J$19)</f>
        <v>#VALUE!</v>
      </c>
    </row>
    <row r="109" spans="2:26">
      <c r="B109" s="121" t="s">
        <v>268</v>
      </c>
      <c r="C109" s="121" t="s">
        <v>197</v>
      </c>
      <c r="D109" s="89" t="s">
        <v>230</v>
      </c>
      <c r="E109" s="2"/>
      <c r="F109" s="2"/>
      <c r="G109" s="96" t="e">
        <f>Odessa!G109+MAX(145,G$2*вспомогат!$J$19)</f>
        <v>#VALUE!</v>
      </c>
      <c r="H109" s="96" t="e">
        <f>Odessa!H109+MAX(145,H$2*вспомогат!$J$19)</f>
        <v>#VALUE!</v>
      </c>
      <c r="I109" s="96" t="e">
        <f>Odessa!I109+MAX(145,I$2*вспомогат!$J$19)</f>
        <v>#VALUE!</v>
      </c>
      <c r="J109" s="96" t="e">
        <f>Odessa!J109+MAX(145,J$2*вспомогат!$J$19)</f>
        <v>#VALUE!</v>
      </c>
      <c r="K109" s="96" t="e">
        <f>Odessa!K109+MAX(145,K$2*вспомогат!$J$19)</f>
        <v>#VALUE!</v>
      </c>
      <c r="L109" s="96" t="e">
        <f>Odessa!L109+MAX(145,L$2*вспомогат!$J$19)</f>
        <v>#VALUE!</v>
      </c>
      <c r="M109" s="96" t="e">
        <f>Odessa!M109+MAX(145,M$2*вспомогат!$J$19)</f>
        <v>#VALUE!</v>
      </c>
      <c r="N109" s="96" t="e">
        <f>Odessa!N109+MAX(145,N$2*вспомогат!$J$19)</f>
        <v>#VALUE!</v>
      </c>
      <c r="O109" s="96" t="e">
        <f>Odessa!O109+MAX(145,O$2*вспомогат!$J$19)</f>
        <v>#VALUE!</v>
      </c>
      <c r="P109" s="96" t="e">
        <f>Odessa!P109+MAX(145,P$2*вспомогат!$J$19)</f>
        <v>#VALUE!</v>
      </c>
      <c r="Q109" s="96" t="e">
        <f>Odessa!Q109+MAX(145,Q$2*вспомогат!$J$19)</f>
        <v>#VALUE!</v>
      </c>
      <c r="R109" s="96" t="e">
        <f>Odessa!R109+MAX(145,R$2*вспомогат!$J$19)</f>
        <v>#VALUE!</v>
      </c>
      <c r="S109" s="96" t="e">
        <f>Odessa!S109+MAX(145,S$2*вспомогат!$J$19)</f>
        <v>#VALUE!</v>
      </c>
      <c r="T109" s="96" t="e">
        <f>Odessa!T109+MAX(145,T$2*вспомогат!$J$19)</f>
        <v>#VALUE!</v>
      </c>
      <c r="U109" s="96" t="e">
        <f>Odessa!U109+MAX(145,U$2*вспомогат!$J$19)</f>
        <v>#VALUE!</v>
      </c>
      <c r="V109" s="96" t="e">
        <f>Odessa!V109+MAX(145,V$2*вспомогат!$J$19)</f>
        <v>#VALUE!</v>
      </c>
      <c r="W109" s="96" t="e">
        <f>Odessa!W109+MAX(145,W$2*вспомогат!$J$19)</f>
        <v>#VALUE!</v>
      </c>
      <c r="X109" s="96" t="e">
        <f>Odessa!X109+MAX(145,X$2*вспомогат!$J$19)</f>
        <v>#VALUE!</v>
      </c>
      <c r="Y109" s="96" t="e">
        <f>Odessa!Y109+MAX(145,Y$2*вспомогат!$J$19)</f>
        <v>#VALUE!</v>
      </c>
      <c r="Z109" s="96" t="e">
        <f>Odessa!Z109+MAX(145,Z$2*вспомогат!$J$19)</f>
        <v>#VALUE!</v>
      </c>
    </row>
    <row r="110" spans="2:26">
      <c r="B110" s="121" t="s">
        <v>243</v>
      </c>
      <c r="C110" s="88" t="s">
        <v>103</v>
      </c>
      <c r="D110" s="89" t="s">
        <v>13</v>
      </c>
      <c r="E110" s="2"/>
      <c r="F110" s="2"/>
      <c r="G110" s="96">
        <f>Odessa!G110+MAX(145,G$2*вспомогат!$J$19)</f>
        <v>346.5090909090909</v>
      </c>
      <c r="H110" s="96">
        <f>Odessa!H110+MAX(145,H$2*вспомогат!$J$19)</f>
        <v>505.0181818181818</v>
      </c>
      <c r="I110" s="96">
        <f>Odessa!I110+MAX(145,I$2*вспомогат!$J$19)</f>
        <v>663.5272727272727</v>
      </c>
      <c r="J110" s="96">
        <f>Odessa!J110+MAX(145,J$2*вспомогат!$J$19)</f>
        <v>822.0363636363636</v>
      </c>
      <c r="K110" s="96">
        <f>Odessa!K110+MAX(145,K$2*вспомогат!$J$19)</f>
        <v>930.5454545454545</v>
      </c>
      <c r="L110" s="96">
        <f>Odessa!L110+MAX(145,L$2*вспомогат!$J$19)</f>
        <v>1094.0545454545454</v>
      </c>
      <c r="M110" s="96">
        <f>Odessa!M110+MAX(145,M$2*вспомогат!$J$19)</f>
        <v>1277.5636363636363</v>
      </c>
      <c r="N110" s="96">
        <f>Odessa!N110+MAX(145,N$2*вспомогат!$J$19)</f>
        <v>1461.0727272727272</v>
      </c>
      <c r="O110" s="96">
        <f>Odessa!O110+MAX(145,O$2*вспомогат!$J$19)</f>
        <v>1644.5818181818181</v>
      </c>
      <c r="P110" s="96">
        <f>Odessa!P110+MAX(145,P$2*вспомогат!$J$19)</f>
        <v>1828.090909090909</v>
      </c>
      <c r="Q110" s="96">
        <f>Odessa!Q110+MAX(145,Q$2*вспомогат!$J$19)</f>
        <v>1961.6</v>
      </c>
      <c r="R110" s="96">
        <f>Odessa!R110+MAX(145,R$2*вспомогат!$J$19)</f>
        <v>2145.1090909090908</v>
      </c>
      <c r="S110" s="96">
        <f>Odessa!S110+MAX(145,S$2*вспомогат!$J$19)</f>
        <v>2328.6181818181817</v>
      </c>
      <c r="T110" s="96">
        <f>Odessa!T110+MAX(145,T$2*вспомогат!$J$19)</f>
        <v>2512.1272727272726</v>
      </c>
      <c r="U110" s="96">
        <f>Odessa!U110+MAX(145,U$2*вспомогат!$J$19)</f>
        <v>2695.6363636363635</v>
      </c>
      <c r="V110" s="96">
        <f>Odessa!V110+MAX(145,V$2*вспомогат!$J$19)</f>
        <v>2879.1454545454544</v>
      </c>
      <c r="W110" s="96">
        <f>Odessa!W110+MAX(145,W$2*вспомогат!$J$19)</f>
        <v>3062.6545454545453</v>
      </c>
      <c r="X110" s="96">
        <f>Odessa!X110+MAX(145,X$2*вспомогат!$J$19)</f>
        <v>3246.1636363636362</v>
      </c>
      <c r="Y110" s="96">
        <f>Odessa!Y110+MAX(145,Y$2*вспомогат!$J$19)</f>
        <v>3429.6727272727271</v>
      </c>
      <c r="Z110" s="96">
        <f>Odessa!Z110+MAX(145,Z$2*вспомогат!$J$19)</f>
        <v>3613.181818181818</v>
      </c>
    </row>
    <row r="111" spans="2:26">
      <c r="B111" s="121" t="s">
        <v>244</v>
      </c>
      <c r="C111" s="88" t="s">
        <v>103</v>
      </c>
      <c r="D111" s="89" t="s">
        <v>13</v>
      </c>
      <c r="E111" s="2"/>
      <c r="F111" s="2"/>
      <c r="G111" s="96">
        <f>Odessa!G111+MAX(145,G$2*вспомогат!$J$19)</f>
        <v>399.5090909090909</v>
      </c>
      <c r="H111" s="96">
        <f>Odessa!H111+MAX(145,H$2*вспомогат!$J$19)</f>
        <v>611.0181818181818</v>
      </c>
      <c r="I111" s="96">
        <f>Odessa!I111+MAX(145,I$2*вспомогат!$J$19)</f>
        <v>822.5272727272727</v>
      </c>
      <c r="J111" s="96">
        <f>Odessa!J111+MAX(145,J$2*вспомогат!$J$19)</f>
        <v>1034.0363636363636</v>
      </c>
      <c r="K111" s="96">
        <f>Odessa!K111+MAX(145,K$2*вспомогат!$J$19)</f>
        <v>1195.5454545454545</v>
      </c>
      <c r="L111" s="96">
        <f>Odessa!L111+MAX(145,L$2*вспомогат!$J$19)</f>
        <v>1412.0545454545454</v>
      </c>
      <c r="M111" s="96">
        <f>Odessa!M111+MAX(145,M$2*вспомогат!$J$19)</f>
        <v>1648.5636363636363</v>
      </c>
      <c r="N111" s="96">
        <f>Odessa!N111+MAX(145,N$2*вспомогат!$J$19)</f>
        <v>1885.0727272727272</v>
      </c>
      <c r="O111" s="96">
        <f>Odessa!O111+MAX(145,O$2*вспомогат!$J$19)</f>
        <v>2121.5818181818181</v>
      </c>
      <c r="P111" s="96">
        <f>Odessa!P111+MAX(145,P$2*вспомогат!$J$19)</f>
        <v>2358.090909090909</v>
      </c>
      <c r="Q111" s="96">
        <f>Odessa!Q111+MAX(145,Q$2*вспомогат!$J$19)</f>
        <v>2544.6</v>
      </c>
      <c r="R111" s="96">
        <f>Odessa!R111+MAX(145,R$2*вспомогат!$J$19)</f>
        <v>2781.1090909090908</v>
      </c>
      <c r="S111" s="96">
        <f>Odessa!S111+MAX(145,S$2*вспомогат!$J$19)</f>
        <v>3017.6181818181817</v>
      </c>
      <c r="T111" s="96">
        <f>Odessa!T111+MAX(145,T$2*вспомогат!$J$19)</f>
        <v>3254.1272727272726</v>
      </c>
      <c r="U111" s="96">
        <f>Odessa!U111+MAX(145,U$2*вспомогат!$J$19)</f>
        <v>3490.6363636363635</v>
      </c>
      <c r="V111" s="96">
        <f>Odessa!V111+MAX(145,V$2*вспомогат!$J$19)</f>
        <v>3727.1454545454544</v>
      </c>
      <c r="W111" s="96">
        <f>Odessa!W111+MAX(145,W$2*вспомогат!$J$19)</f>
        <v>3963.6545454545453</v>
      </c>
      <c r="X111" s="96">
        <f>Odessa!X111+MAX(145,X$2*вспомогат!$J$19)</f>
        <v>4200.1636363636362</v>
      </c>
      <c r="Y111" s="96">
        <f>Odessa!Y111+MAX(145,Y$2*вспомогат!$J$19)</f>
        <v>4436.6727272727276</v>
      </c>
      <c r="Z111" s="96">
        <f>Odessa!Z111+MAX(145,Z$2*вспомогат!$J$19)</f>
        <v>4673.181818181818</v>
      </c>
    </row>
    <row r="112" spans="2:26">
      <c r="B112" s="121" t="s">
        <v>245</v>
      </c>
      <c r="C112" s="121" t="s">
        <v>22</v>
      </c>
      <c r="D112" s="89" t="s">
        <v>230</v>
      </c>
      <c r="E112" s="2"/>
      <c r="F112" s="2"/>
      <c r="G112" s="96" t="e">
        <f>Odessa!G112+MAX(145,G$2*вспомогат!$J$19)</f>
        <v>#VALUE!</v>
      </c>
      <c r="H112" s="96" t="e">
        <f>Odessa!H112+MAX(145,H$2*вспомогат!$J$19)</f>
        <v>#VALUE!</v>
      </c>
      <c r="I112" s="96" t="e">
        <f>Odessa!I112+MAX(145,I$2*вспомогат!$J$19)</f>
        <v>#VALUE!</v>
      </c>
      <c r="J112" s="96" t="e">
        <f>Odessa!J112+MAX(145,J$2*вспомогат!$J$19)</f>
        <v>#VALUE!</v>
      </c>
      <c r="K112" s="96" t="e">
        <f>Odessa!K112+MAX(145,K$2*вспомогат!$J$19)</f>
        <v>#VALUE!</v>
      </c>
      <c r="L112" s="96" t="e">
        <f>Odessa!L112+MAX(145,L$2*вспомогат!$J$19)</f>
        <v>#VALUE!</v>
      </c>
      <c r="M112" s="96" t="e">
        <f>Odessa!M112+MAX(145,M$2*вспомогат!$J$19)</f>
        <v>#VALUE!</v>
      </c>
      <c r="N112" s="96" t="e">
        <f>Odessa!N112+MAX(145,N$2*вспомогат!$J$19)</f>
        <v>#VALUE!</v>
      </c>
      <c r="O112" s="96" t="e">
        <f>Odessa!O112+MAX(145,O$2*вспомогат!$J$19)</f>
        <v>#VALUE!</v>
      </c>
      <c r="P112" s="96" t="e">
        <f>Odessa!P112+MAX(145,P$2*вспомогат!$J$19)</f>
        <v>#VALUE!</v>
      </c>
      <c r="Q112" s="96" t="e">
        <f>Odessa!Q112+MAX(145,Q$2*вспомогат!$J$19)</f>
        <v>#VALUE!</v>
      </c>
      <c r="R112" s="96" t="e">
        <f>Odessa!R112+MAX(145,R$2*вспомогат!$J$19)</f>
        <v>#VALUE!</v>
      </c>
      <c r="S112" s="96" t="e">
        <f>Odessa!S112+MAX(145,S$2*вспомогат!$J$19)</f>
        <v>#VALUE!</v>
      </c>
      <c r="T112" s="96" t="e">
        <f>Odessa!T112+MAX(145,T$2*вспомогат!$J$19)</f>
        <v>#VALUE!</v>
      </c>
      <c r="U112" s="96" t="e">
        <f>Odessa!U112+MAX(145,U$2*вспомогат!$J$19)</f>
        <v>#VALUE!</v>
      </c>
      <c r="V112" s="96" t="e">
        <f>Odessa!V112+MAX(145,V$2*вспомогат!$J$19)</f>
        <v>#VALUE!</v>
      </c>
      <c r="W112" s="96" t="e">
        <f>Odessa!W112+MAX(145,W$2*вспомогат!$J$19)</f>
        <v>#VALUE!</v>
      </c>
      <c r="X112" s="96" t="e">
        <f>Odessa!X112+MAX(145,X$2*вспомогат!$J$19)</f>
        <v>#VALUE!</v>
      </c>
      <c r="Y112" s="96" t="e">
        <f>Odessa!Y112+MAX(145,Y$2*вспомогат!$J$19)</f>
        <v>#VALUE!</v>
      </c>
      <c r="Z112" s="96" t="e">
        <f>Odessa!Z112+MAX(145,Z$2*вспомогат!$J$19)</f>
        <v>#VALUE!</v>
      </c>
    </row>
    <row r="113" spans="2:26">
      <c r="B113" s="121" t="s">
        <v>269</v>
      </c>
      <c r="C113" s="121" t="s">
        <v>270</v>
      </c>
      <c r="D113" s="89" t="s">
        <v>230</v>
      </c>
      <c r="E113" s="2"/>
      <c r="F113" s="2"/>
      <c r="G113" s="96" t="e">
        <f>Odessa!G113+MAX(145,G$2*вспомогат!$J$19)</f>
        <v>#VALUE!</v>
      </c>
      <c r="H113" s="96" t="e">
        <f>Odessa!H113+MAX(145,H$2*вспомогат!$J$19)</f>
        <v>#VALUE!</v>
      </c>
      <c r="I113" s="96" t="e">
        <f>Odessa!I113+MAX(145,I$2*вспомогат!$J$19)</f>
        <v>#VALUE!</v>
      </c>
      <c r="J113" s="96" t="e">
        <f>Odessa!J113+MAX(145,J$2*вспомогат!$J$19)</f>
        <v>#VALUE!</v>
      </c>
      <c r="K113" s="96" t="e">
        <f>Odessa!K113+MAX(145,K$2*вспомогат!$J$19)</f>
        <v>#VALUE!</v>
      </c>
      <c r="L113" s="96" t="e">
        <f>Odessa!L113+MAX(145,L$2*вспомогат!$J$19)</f>
        <v>#VALUE!</v>
      </c>
      <c r="M113" s="96" t="e">
        <f>Odessa!M113+MAX(145,M$2*вспомогат!$J$19)</f>
        <v>#VALUE!</v>
      </c>
      <c r="N113" s="96" t="e">
        <f>Odessa!N113+MAX(145,N$2*вспомогат!$J$19)</f>
        <v>#VALUE!</v>
      </c>
      <c r="O113" s="96" t="e">
        <f>Odessa!O113+MAX(145,O$2*вспомогат!$J$19)</f>
        <v>#VALUE!</v>
      </c>
      <c r="P113" s="96" t="e">
        <f>Odessa!P113+MAX(145,P$2*вспомогат!$J$19)</f>
        <v>#VALUE!</v>
      </c>
      <c r="Q113" s="96" t="e">
        <f>Odessa!Q113+MAX(145,Q$2*вспомогат!$J$19)</f>
        <v>#VALUE!</v>
      </c>
      <c r="R113" s="96" t="e">
        <f>Odessa!R113+MAX(145,R$2*вспомогат!$J$19)</f>
        <v>#VALUE!</v>
      </c>
      <c r="S113" s="96" t="e">
        <f>Odessa!S113+MAX(145,S$2*вспомогат!$J$19)</f>
        <v>#VALUE!</v>
      </c>
      <c r="T113" s="96" t="e">
        <f>Odessa!T113+MAX(145,T$2*вспомогат!$J$19)</f>
        <v>#VALUE!</v>
      </c>
      <c r="U113" s="96" t="e">
        <f>Odessa!U113+MAX(145,U$2*вспомогат!$J$19)</f>
        <v>#VALUE!</v>
      </c>
      <c r="V113" s="96" t="e">
        <f>Odessa!V113+MAX(145,V$2*вспомогат!$J$19)</f>
        <v>#VALUE!</v>
      </c>
      <c r="W113" s="96" t="e">
        <f>Odessa!W113+MAX(145,W$2*вспомогат!$J$19)</f>
        <v>#VALUE!</v>
      </c>
      <c r="X113" s="96" t="e">
        <f>Odessa!X113+MAX(145,X$2*вспомогат!$J$19)</f>
        <v>#VALUE!</v>
      </c>
      <c r="Y113" s="96" t="e">
        <f>Odessa!Y113+MAX(145,Y$2*вспомогат!$J$19)</f>
        <v>#VALUE!</v>
      </c>
      <c r="Z113" s="96" t="e">
        <f>Odessa!Z113+MAX(145,Z$2*вспомогат!$J$19)</f>
        <v>#VALUE!</v>
      </c>
    </row>
    <row r="114" spans="2:26">
      <c r="B114" s="12" t="s">
        <v>57</v>
      </c>
      <c r="C114" s="12" t="s">
        <v>58</v>
      </c>
      <c r="D114" s="89" t="s">
        <v>230</v>
      </c>
      <c r="E114" s="2"/>
      <c r="F114" s="2"/>
      <c r="G114" s="96" t="e">
        <f>Odessa!G114+MAX(145,G$2*вспомогат!$J$19)</f>
        <v>#VALUE!</v>
      </c>
      <c r="H114" s="96" t="e">
        <f>Odessa!H114+MAX(145,H$2*вспомогат!$J$19)</f>
        <v>#VALUE!</v>
      </c>
      <c r="I114" s="96" t="e">
        <f>Odessa!I114+MAX(145,I$2*вспомогат!$J$19)</f>
        <v>#VALUE!</v>
      </c>
      <c r="J114" s="96" t="e">
        <f>Odessa!J114+MAX(145,J$2*вспомогат!$J$19)</f>
        <v>#VALUE!</v>
      </c>
      <c r="K114" s="96" t="e">
        <f>Odessa!K114+MAX(145,K$2*вспомогат!$J$19)</f>
        <v>#VALUE!</v>
      </c>
      <c r="L114" s="96" t="e">
        <f>Odessa!L114+MAX(145,L$2*вспомогат!$J$19)</f>
        <v>#VALUE!</v>
      </c>
      <c r="M114" s="96" t="e">
        <f>Odessa!M114+MAX(145,M$2*вспомогат!$J$19)</f>
        <v>#VALUE!</v>
      </c>
      <c r="N114" s="96" t="e">
        <f>Odessa!N114+MAX(145,N$2*вспомогат!$J$19)</f>
        <v>#VALUE!</v>
      </c>
      <c r="O114" s="96" t="e">
        <f>Odessa!O114+MAX(145,O$2*вспомогат!$J$19)</f>
        <v>#VALUE!</v>
      </c>
      <c r="P114" s="96" t="e">
        <f>Odessa!P114+MAX(145,P$2*вспомогат!$J$19)</f>
        <v>#VALUE!</v>
      </c>
      <c r="Q114" s="96" t="e">
        <f>Odessa!Q114+MAX(145,Q$2*вспомогат!$J$19)</f>
        <v>#VALUE!</v>
      </c>
      <c r="R114" s="96" t="e">
        <f>Odessa!R114+MAX(145,R$2*вспомогат!$J$19)</f>
        <v>#VALUE!</v>
      </c>
      <c r="S114" s="96" t="e">
        <f>Odessa!S114+MAX(145,S$2*вспомогат!$J$19)</f>
        <v>#VALUE!</v>
      </c>
      <c r="T114" s="96" t="e">
        <f>Odessa!T114+MAX(145,T$2*вспомогат!$J$19)</f>
        <v>#VALUE!</v>
      </c>
      <c r="U114" s="96" t="e">
        <f>Odessa!U114+MAX(145,U$2*вспомогат!$J$19)</f>
        <v>#VALUE!</v>
      </c>
      <c r="V114" s="96" t="e">
        <f>Odessa!V114+MAX(145,V$2*вспомогат!$J$19)</f>
        <v>#VALUE!</v>
      </c>
      <c r="W114" s="96" t="e">
        <f>Odessa!W114+MAX(145,W$2*вспомогат!$J$19)</f>
        <v>#VALUE!</v>
      </c>
      <c r="X114" s="96" t="e">
        <f>Odessa!X114+MAX(145,X$2*вспомогат!$J$19)</f>
        <v>#VALUE!</v>
      </c>
      <c r="Y114" s="96" t="e">
        <f>Odessa!Y114+MAX(145,Y$2*вспомогат!$J$19)</f>
        <v>#VALUE!</v>
      </c>
      <c r="Z114" s="96" t="e">
        <f>Odessa!Z114+MAX(145,Z$2*вспомогат!$J$19)</f>
        <v>#VALUE!</v>
      </c>
    </row>
    <row r="115" spans="2:26">
      <c r="B115" s="121" t="s">
        <v>246</v>
      </c>
      <c r="C115" s="121" t="s">
        <v>22</v>
      </c>
      <c r="D115" s="15" t="s">
        <v>9</v>
      </c>
      <c r="E115" s="2"/>
      <c r="F115" s="2"/>
      <c r="G115" s="96">
        <f>Odessa!G115+MAX(145,G$2*вспомогат!$J$19)</f>
        <v>444.6</v>
      </c>
      <c r="H115" s="96">
        <f>Odessa!H115+MAX(145,H$2*вспомогат!$J$19)</f>
        <v>701.2</v>
      </c>
      <c r="I115" s="96">
        <f>Odessa!I115+MAX(145,I$2*вспомогат!$J$19)</f>
        <v>957.8</v>
      </c>
      <c r="J115" s="96">
        <f>Odessa!J115+MAX(145,J$2*вспомогат!$J$19)</f>
        <v>1214.4000000000001</v>
      </c>
      <c r="K115" s="96">
        <f>Odessa!K115+MAX(145,K$2*вспомогат!$J$19)</f>
        <v>1421</v>
      </c>
      <c r="L115" s="96">
        <f>Odessa!L115+MAX(145,L$2*вспомогат!$J$19)</f>
        <v>1682.6</v>
      </c>
      <c r="M115" s="96">
        <f>Odessa!M115+MAX(145,M$2*вспомогат!$J$19)</f>
        <v>1964.1999999999998</v>
      </c>
      <c r="N115" s="96">
        <f>Odessa!N115+MAX(145,N$2*вспомогат!$J$19)</f>
        <v>2245.8000000000002</v>
      </c>
      <c r="O115" s="96">
        <f>Odessa!O115+MAX(145,O$2*вспомогат!$J$19)</f>
        <v>2527.4</v>
      </c>
      <c r="P115" s="96">
        <f>Odessa!P115+MAX(145,P$2*вспомогат!$J$19)</f>
        <v>2809</v>
      </c>
      <c r="Q115" s="96">
        <f>Odessa!Q115+MAX(145,Q$2*вспомогат!$J$19)</f>
        <v>3040.6</v>
      </c>
      <c r="R115" s="96">
        <f>Odessa!R115+MAX(145,R$2*вспомогат!$J$19)</f>
        <v>3322.2</v>
      </c>
      <c r="S115" s="96">
        <f>Odessa!S115+MAX(145,S$2*вспомогат!$J$19)</f>
        <v>3603.8</v>
      </c>
      <c r="T115" s="96">
        <f>Odessa!T115+MAX(145,T$2*вспомогат!$J$19)</f>
        <v>3885.3999999999996</v>
      </c>
      <c r="U115" s="96">
        <f>Odessa!U115+MAX(145,U$2*вспомогат!$J$19)</f>
        <v>4167</v>
      </c>
      <c r="V115" s="96">
        <f>Odessa!V115+MAX(145,V$2*вспомогат!$J$19)</f>
        <v>4448.6000000000004</v>
      </c>
      <c r="W115" s="96">
        <f>Odessa!W115+MAX(145,W$2*вспомогат!$J$19)</f>
        <v>4730.2</v>
      </c>
      <c r="X115" s="96">
        <f>Odessa!X115+MAX(145,X$2*вспомогат!$J$19)</f>
        <v>5011.8</v>
      </c>
      <c r="Y115" s="96">
        <f>Odessa!Y115+MAX(145,Y$2*вспомогат!$J$19)</f>
        <v>5293.4</v>
      </c>
      <c r="Z115" s="96">
        <f>Odessa!Z115+MAX(145,Z$2*вспомогат!$J$19)</f>
        <v>5575</v>
      </c>
    </row>
    <row r="116" spans="2:26">
      <c r="B116" s="121" t="s">
        <v>271</v>
      </c>
      <c r="C116" s="121" t="s">
        <v>197</v>
      </c>
      <c r="D116" s="89" t="s">
        <v>230</v>
      </c>
      <c r="E116" s="2"/>
      <c r="F116" s="2"/>
      <c r="G116" s="96" t="e">
        <f>Odessa!G116+MAX(145,G$2*вспомогат!$J$19)</f>
        <v>#VALUE!</v>
      </c>
      <c r="H116" s="96" t="e">
        <f>Odessa!H116+MAX(145,H$2*вспомогат!$J$19)</f>
        <v>#VALUE!</v>
      </c>
      <c r="I116" s="96" t="e">
        <f>Odessa!I116+MAX(145,I$2*вспомогат!$J$19)</f>
        <v>#VALUE!</v>
      </c>
      <c r="J116" s="96" t="e">
        <f>Odessa!J116+MAX(145,J$2*вспомогат!$J$19)</f>
        <v>#VALUE!</v>
      </c>
      <c r="K116" s="96" t="e">
        <f>Odessa!K116+MAX(145,K$2*вспомогат!$J$19)</f>
        <v>#VALUE!</v>
      </c>
      <c r="L116" s="96" t="e">
        <f>Odessa!L116+MAX(145,L$2*вспомогат!$J$19)</f>
        <v>#VALUE!</v>
      </c>
      <c r="M116" s="96" t="e">
        <f>Odessa!M116+MAX(145,M$2*вспомогат!$J$19)</f>
        <v>#VALUE!</v>
      </c>
      <c r="N116" s="96" t="e">
        <f>Odessa!N116+MAX(145,N$2*вспомогат!$J$19)</f>
        <v>#VALUE!</v>
      </c>
      <c r="O116" s="96" t="e">
        <f>Odessa!O116+MAX(145,O$2*вспомогат!$J$19)</f>
        <v>#VALUE!</v>
      </c>
      <c r="P116" s="96" t="e">
        <f>Odessa!P116+MAX(145,P$2*вспомогат!$J$19)</f>
        <v>#VALUE!</v>
      </c>
      <c r="Q116" s="96" t="e">
        <f>Odessa!Q116+MAX(145,Q$2*вспомогат!$J$19)</f>
        <v>#VALUE!</v>
      </c>
      <c r="R116" s="96" t="e">
        <f>Odessa!R116+MAX(145,R$2*вспомогат!$J$19)</f>
        <v>#VALUE!</v>
      </c>
      <c r="S116" s="96" t="e">
        <f>Odessa!S116+MAX(145,S$2*вспомогат!$J$19)</f>
        <v>#VALUE!</v>
      </c>
      <c r="T116" s="96" t="e">
        <f>Odessa!T116+MAX(145,T$2*вспомогат!$J$19)</f>
        <v>#VALUE!</v>
      </c>
      <c r="U116" s="96" t="e">
        <f>Odessa!U116+MAX(145,U$2*вспомогат!$J$19)</f>
        <v>#VALUE!</v>
      </c>
      <c r="V116" s="96" t="e">
        <f>Odessa!V116+MAX(145,V$2*вспомогат!$J$19)</f>
        <v>#VALUE!</v>
      </c>
      <c r="W116" s="96" t="e">
        <f>Odessa!W116+MAX(145,W$2*вспомогат!$J$19)</f>
        <v>#VALUE!</v>
      </c>
      <c r="X116" s="96" t="e">
        <f>Odessa!X116+MAX(145,X$2*вспомогат!$J$19)</f>
        <v>#VALUE!</v>
      </c>
      <c r="Y116" s="96" t="e">
        <f>Odessa!Y116+MAX(145,Y$2*вспомогат!$J$19)</f>
        <v>#VALUE!</v>
      </c>
      <c r="Z116" s="96" t="e">
        <f>Odessa!Z116+MAX(145,Z$2*вспомогат!$J$19)</f>
        <v>#VALUE!</v>
      </c>
    </row>
    <row r="117" spans="2:26">
      <c r="B117" s="121" t="s">
        <v>248</v>
      </c>
      <c r="C117" s="88" t="s">
        <v>103</v>
      </c>
      <c r="D117" s="89" t="s">
        <v>13</v>
      </c>
      <c r="E117" s="2"/>
      <c r="F117" s="2"/>
      <c r="G117" s="96">
        <f>Odessa!G117+MAX(145,G$2*вспомогат!$J$19)</f>
        <v>422.5090909090909</v>
      </c>
      <c r="H117" s="96">
        <f>Odessa!H117+MAX(145,H$2*вспомогат!$J$19)</f>
        <v>657.0181818181818</v>
      </c>
      <c r="I117" s="96">
        <f>Odessa!I117+MAX(145,I$2*вспомогат!$J$19)</f>
        <v>891.5272727272727</v>
      </c>
      <c r="J117" s="96">
        <f>Odessa!J117+MAX(145,J$2*вспомогат!$J$19)</f>
        <v>1126.0363636363636</v>
      </c>
      <c r="K117" s="96">
        <f>Odessa!K117+MAX(145,K$2*вспомогат!$J$19)</f>
        <v>1310.5454545454545</v>
      </c>
      <c r="L117" s="96">
        <f>Odessa!L117+MAX(145,L$2*вспомогат!$J$19)</f>
        <v>1550.0545454545454</v>
      </c>
      <c r="M117" s="96">
        <f>Odessa!M117+MAX(145,M$2*вспомогат!$J$19)</f>
        <v>1809.5636363636363</v>
      </c>
      <c r="N117" s="96">
        <f>Odessa!N117+MAX(145,N$2*вспомогат!$J$19)</f>
        <v>2069.0727272727272</v>
      </c>
      <c r="O117" s="96">
        <f>Odessa!O117+MAX(145,O$2*вспомогат!$J$19)</f>
        <v>2328.5818181818181</v>
      </c>
      <c r="P117" s="96">
        <f>Odessa!P117+MAX(145,P$2*вспомогат!$J$19)</f>
        <v>2588.090909090909</v>
      </c>
      <c r="Q117" s="96">
        <f>Odessa!Q117+MAX(145,Q$2*вспомогат!$J$19)</f>
        <v>2797.6</v>
      </c>
      <c r="R117" s="96">
        <f>Odessa!R117+MAX(145,R$2*вспомогат!$J$19)</f>
        <v>3057.1090909090908</v>
      </c>
      <c r="S117" s="96">
        <f>Odessa!S117+MAX(145,S$2*вспомогат!$J$19)</f>
        <v>3316.6181818181817</v>
      </c>
      <c r="T117" s="96">
        <f>Odessa!T117+MAX(145,T$2*вспомогат!$J$19)</f>
        <v>3576.1272727272726</v>
      </c>
      <c r="U117" s="96">
        <f>Odessa!U117+MAX(145,U$2*вспомогат!$J$19)</f>
        <v>3835.6363636363635</v>
      </c>
      <c r="V117" s="96">
        <f>Odessa!V117+MAX(145,V$2*вспомогат!$J$19)</f>
        <v>4095.1454545454544</v>
      </c>
      <c r="W117" s="96">
        <f>Odessa!W117+MAX(145,W$2*вспомогат!$J$19)</f>
        <v>4354.6545454545449</v>
      </c>
      <c r="X117" s="96">
        <f>Odessa!X117+MAX(145,X$2*вспомогат!$J$19)</f>
        <v>4614.1636363636362</v>
      </c>
      <c r="Y117" s="96">
        <f>Odessa!Y117+MAX(145,Y$2*вспомогат!$J$19)</f>
        <v>4873.6727272727276</v>
      </c>
      <c r="Z117" s="96">
        <f>Odessa!Z117+MAX(145,Z$2*вспомогат!$J$19)</f>
        <v>5133.181818181818</v>
      </c>
    </row>
    <row r="118" spans="2:26">
      <c r="B118" s="128" t="s">
        <v>233</v>
      </c>
      <c r="C118" s="88" t="s">
        <v>75</v>
      </c>
      <c r="D118" s="89" t="s">
        <v>230</v>
      </c>
      <c r="E118" s="2"/>
      <c r="F118" s="2"/>
      <c r="G118" s="96" t="e">
        <f>Odessa!G118+MAX(145,G$2*вспомогат!$J$19)</f>
        <v>#VALUE!</v>
      </c>
      <c r="H118" s="96" t="e">
        <f>Odessa!H118+MAX(145,H$2*вспомогат!$J$19)</f>
        <v>#VALUE!</v>
      </c>
      <c r="I118" s="96" t="e">
        <f>Odessa!I118+MAX(145,I$2*вспомогат!$J$19)</f>
        <v>#VALUE!</v>
      </c>
      <c r="J118" s="96" t="e">
        <f>Odessa!J118+MAX(145,J$2*вспомогат!$J$19)</f>
        <v>#VALUE!</v>
      </c>
      <c r="K118" s="96" t="e">
        <f>Odessa!K118+MAX(145,K$2*вспомогат!$J$19)</f>
        <v>#VALUE!</v>
      </c>
      <c r="L118" s="96" t="e">
        <f>Odessa!L118+MAX(145,L$2*вспомогат!$J$19)</f>
        <v>#VALUE!</v>
      </c>
      <c r="M118" s="96" t="e">
        <f>Odessa!M118+MAX(145,M$2*вспомогат!$J$19)</f>
        <v>#VALUE!</v>
      </c>
      <c r="N118" s="96" t="e">
        <f>Odessa!N118+MAX(145,N$2*вспомогат!$J$19)</f>
        <v>#VALUE!</v>
      </c>
      <c r="O118" s="96" t="e">
        <f>Odessa!O118+MAX(145,O$2*вспомогат!$J$19)</f>
        <v>#VALUE!</v>
      </c>
      <c r="P118" s="96" t="e">
        <f>Odessa!P118+MAX(145,P$2*вспомогат!$J$19)</f>
        <v>#VALUE!</v>
      </c>
      <c r="Q118" s="96" t="e">
        <f>Odessa!Q118+MAX(145,Q$2*вспомогат!$J$19)</f>
        <v>#VALUE!</v>
      </c>
      <c r="R118" s="96" t="e">
        <f>Odessa!R118+MAX(145,R$2*вспомогат!$J$19)</f>
        <v>#VALUE!</v>
      </c>
      <c r="S118" s="96" t="e">
        <f>Odessa!S118+MAX(145,S$2*вспомогат!$J$19)</f>
        <v>#VALUE!</v>
      </c>
      <c r="T118" s="96" t="e">
        <f>Odessa!T118+MAX(145,T$2*вспомогат!$J$19)</f>
        <v>#VALUE!</v>
      </c>
      <c r="U118" s="96" t="e">
        <f>Odessa!U118+MAX(145,U$2*вспомогат!$J$19)</f>
        <v>#VALUE!</v>
      </c>
      <c r="V118" s="96" t="e">
        <f>Odessa!V118+MAX(145,V$2*вспомогат!$J$19)</f>
        <v>#VALUE!</v>
      </c>
      <c r="W118" s="96" t="e">
        <f>Odessa!W118+MAX(145,W$2*вспомогат!$J$19)</f>
        <v>#VALUE!</v>
      </c>
      <c r="X118" s="96" t="e">
        <f>Odessa!X118+MAX(145,X$2*вспомогат!$J$19)</f>
        <v>#VALUE!</v>
      </c>
      <c r="Y118" s="96" t="e">
        <f>Odessa!Y118+MAX(145,Y$2*вспомогат!$J$19)</f>
        <v>#VALUE!</v>
      </c>
      <c r="Z118" s="96" t="e">
        <f>Odessa!Z118+MAX(145,Z$2*вспомогат!$J$19)</f>
        <v>#VALUE!</v>
      </c>
    </row>
    <row r="119" spans="2:26">
      <c r="B119" s="121" t="s">
        <v>249</v>
      </c>
      <c r="C119" s="88" t="s">
        <v>103</v>
      </c>
      <c r="D119" s="89" t="s">
        <v>13</v>
      </c>
      <c r="E119" s="2"/>
      <c r="F119" s="2"/>
      <c r="G119" s="96">
        <f>Odessa!G119+MAX(145,G$2*вспомогат!$J$19)</f>
        <v>367.5090909090909</v>
      </c>
      <c r="H119" s="96">
        <f>Odessa!H119+MAX(145,H$2*вспомогат!$J$19)</f>
        <v>547.0181818181818</v>
      </c>
      <c r="I119" s="96">
        <f>Odessa!I119+MAX(145,I$2*вспомогат!$J$19)</f>
        <v>726.5272727272727</v>
      </c>
      <c r="J119" s="96">
        <f>Odessa!J119+MAX(145,J$2*вспомогат!$J$19)</f>
        <v>906.0363636363636</v>
      </c>
      <c r="K119" s="96">
        <f>Odessa!K119+MAX(145,K$2*вспомогат!$J$19)</f>
        <v>1035.5454545454545</v>
      </c>
      <c r="L119" s="96">
        <f>Odessa!L119+MAX(145,L$2*вспомогат!$J$19)</f>
        <v>1220.0545454545454</v>
      </c>
      <c r="M119" s="96">
        <f>Odessa!M119+MAX(145,M$2*вспомогат!$J$19)</f>
        <v>1424.5636363636363</v>
      </c>
      <c r="N119" s="96">
        <f>Odessa!N119+MAX(145,N$2*вспомогат!$J$19)</f>
        <v>1629.0727272727272</v>
      </c>
      <c r="O119" s="96">
        <f>Odessa!O119+MAX(145,O$2*вспомогат!$J$19)</f>
        <v>1833.5818181818181</v>
      </c>
      <c r="P119" s="96">
        <f>Odessa!P119+MAX(145,P$2*вспомогат!$J$19)</f>
        <v>2038.090909090909</v>
      </c>
      <c r="Q119" s="96">
        <f>Odessa!Q119+MAX(145,Q$2*вспомогат!$J$19)</f>
        <v>2192.6</v>
      </c>
      <c r="R119" s="96">
        <f>Odessa!R119+MAX(145,R$2*вспомогат!$J$19)</f>
        <v>2397.1090909090908</v>
      </c>
      <c r="S119" s="96">
        <f>Odessa!S119+MAX(145,S$2*вспомогат!$J$19)</f>
        <v>2601.6181818181817</v>
      </c>
      <c r="T119" s="96">
        <f>Odessa!T119+MAX(145,T$2*вспомогат!$J$19)</f>
        <v>2806.1272727272726</v>
      </c>
      <c r="U119" s="96">
        <f>Odessa!U119+MAX(145,U$2*вспомогат!$J$19)</f>
        <v>3010.6363636363635</v>
      </c>
      <c r="V119" s="96">
        <f>Odessa!V119+MAX(145,V$2*вспомогат!$J$19)</f>
        <v>3215.1454545454544</v>
      </c>
      <c r="W119" s="96">
        <f>Odessa!W119+MAX(145,W$2*вспомогат!$J$19)</f>
        <v>3419.6545454545453</v>
      </c>
      <c r="X119" s="96">
        <f>Odessa!X119+MAX(145,X$2*вспомогат!$J$19)</f>
        <v>3624.1636363636362</v>
      </c>
      <c r="Y119" s="96">
        <f>Odessa!Y119+MAX(145,Y$2*вспомогат!$J$19)</f>
        <v>3828.6727272727271</v>
      </c>
      <c r="Z119" s="96">
        <f>Odessa!Z119+MAX(145,Z$2*вспомогат!$J$19)</f>
        <v>4033.181818181818</v>
      </c>
    </row>
    <row r="120" spans="2:26">
      <c r="B120" s="121" t="s">
        <v>272</v>
      </c>
      <c r="C120" s="121" t="s">
        <v>273</v>
      </c>
      <c r="D120" s="89" t="s">
        <v>230</v>
      </c>
      <c r="E120" s="2"/>
      <c r="F120" s="2"/>
      <c r="G120" s="96" t="e">
        <f>Odessa!G120+MAX(145,G$2*вспомогат!$J$19)</f>
        <v>#VALUE!</v>
      </c>
      <c r="H120" s="96" t="e">
        <f>Odessa!H120+MAX(145,H$2*вспомогат!$J$19)</f>
        <v>#VALUE!</v>
      </c>
      <c r="I120" s="96" t="e">
        <f>Odessa!I120+MAX(145,I$2*вспомогат!$J$19)</f>
        <v>#VALUE!</v>
      </c>
      <c r="J120" s="96" t="e">
        <f>Odessa!J120+MAX(145,J$2*вспомогат!$J$19)</f>
        <v>#VALUE!</v>
      </c>
      <c r="K120" s="96" t="e">
        <f>Odessa!K120+MAX(145,K$2*вспомогат!$J$19)</f>
        <v>#VALUE!</v>
      </c>
      <c r="L120" s="96" t="e">
        <f>Odessa!L120+MAX(145,L$2*вспомогат!$J$19)</f>
        <v>#VALUE!</v>
      </c>
      <c r="M120" s="96" t="e">
        <f>Odessa!M120+MAX(145,M$2*вспомогат!$J$19)</f>
        <v>#VALUE!</v>
      </c>
      <c r="N120" s="96" t="e">
        <f>Odessa!N120+MAX(145,N$2*вспомогат!$J$19)</f>
        <v>#VALUE!</v>
      </c>
      <c r="O120" s="96" t="e">
        <f>Odessa!O120+MAX(145,O$2*вспомогат!$J$19)</f>
        <v>#VALUE!</v>
      </c>
      <c r="P120" s="96" t="e">
        <f>Odessa!P120+MAX(145,P$2*вспомогат!$J$19)</f>
        <v>#VALUE!</v>
      </c>
      <c r="Q120" s="96" t="e">
        <f>Odessa!Q120+MAX(145,Q$2*вспомогат!$J$19)</f>
        <v>#VALUE!</v>
      </c>
      <c r="R120" s="96" t="e">
        <f>Odessa!R120+MAX(145,R$2*вспомогат!$J$19)</f>
        <v>#VALUE!</v>
      </c>
      <c r="S120" s="96" t="e">
        <f>Odessa!S120+MAX(145,S$2*вспомогат!$J$19)</f>
        <v>#VALUE!</v>
      </c>
      <c r="T120" s="96" t="e">
        <f>Odessa!T120+MAX(145,T$2*вспомогат!$J$19)</f>
        <v>#VALUE!</v>
      </c>
      <c r="U120" s="96" t="e">
        <f>Odessa!U120+MAX(145,U$2*вспомогат!$J$19)</f>
        <v>#VALUE!</v>
      </c>
      <c r="V120" s="96" t="e">
        <f>Odessa!V120+MAX(145,V$2*вспомогат!$J$19)</f>
        <v>#VALUE!</v>
      </c>
      <c r="W120" s="96" t="e">
        <f>Odessa!W120+MAX(145,W$2*вспомогат!$J$19)</f>
        <v>#VALUE!</v>
      </c>
      <c r="X120" s="96" t="e">
        <f>Odessa!X120+MAX(145,X$2*вспомогат!$J$19)</f>
        <v>#VALUE!</v>
      </c>
      <c r="Y120" s="96" t="e">
        <f>Odessa!Y120+MAX(145,Y$2*вспомогат!$J$19)</f>
        <v>#VALUE!</v>
      </c>
      <c r="Z120" s="96" t="e">
        <f>Odessa!Z120+MAX(145,Z$2*вспомогат!$J$19)</f>
        <v>#VALUE!</v>
      </c>
    </row>
    <row r="121" spans="2:26">
      <c r="B121" s="121" t="s">
        <v>250</v>
      </c>
      <c r="C121" s="121" t="s">
        <v>22</v>
      </c>
      <c r="D121" s="15" t="s">
        <v>9</v>
      </c>
      <c r="E121" s="2"/>
      <c r="F121" s="2"/>
      <c r="G121" s="96">
        <f>Odessa!G121+MAX(145,G$2*вспомогат!$J$19)</f>
        <v>391.6</v>
      </c>
      <c r="H121" s="96">
        <f>Odessa!H121+MAX(145,H$2*вспомогат!$J$19)</f>
        <v>595.20000000000005</v>
      </c>
      <c r="I121" s="96">
        <f>Odessa!I121+MAX(145,I$2*вспомогат!$J$19)</f>
        <v>798.8</v>
      </c>
      <c r="J121" s="96">
        <f>Odessa!J121+MAX(145,J$2*вспомогат!$J$19)</f>
        <v>1002.4</v>
      </c>
      <c r="K121" s="96">
        <f>Odessa!K121+MAX(145,K$2*вспомогат!$J$19)</f>
        <v>1156</v>
      </c>
      <c r="L121" s="96">
        <f>Odessa!L121+MAX(145,L$2*вспомогат!$J$19)</f>
        <v>1364.6</v>
      </c>
      <c r="M121" s="96">
        <f>Odessa!M121+MAX(145,M$2*вспомогат!$J$19)</f>
        <v>1593.1999999999998</v>
      </c>
      <c r="N121" s="96">
        <f>Odessa!N121+MAX(145,N$2*вспомогат!$J$19)</f>
        <v>1821.8</v>
      </c>
      <c r="O121" s="96">
        <f>Odessa!O121+MAX(145,O$2*вспомогат!$J$19)</f>
        <v>2050.4</v>
      </c>
      <c r="P121" s="96">
        <f>Odessa!P121+MAX(145,P$2*вспомогат!$J$19)</f>
        <v>2279</v>
      </c>
      <c r="Q121" s="96">
        <f>Odessa!Q121+MAX(145,Q$2*вспомогат!$J$19)</f>
        <v>2457.6</v>
      </c>
      <c r="R121" s="96">
        <f>Odessa!R121+MAX(145,R$2*вспомогат!$J$19)</f>
        <v>2686.2</v>
      </c>
      <c r="S121" s="96">
        <f>Odessa!S121+MAX(145,S$2*вспомогат!$J$19)</f>
        <v>2914.8</v>
      </c>
      <c r="T121" s="96">
        <f>Odessa!T121+MAX(145,T$2*вспомогат!$J$19)</f>
        <v>3143.3999999999996</v>
      </c>
      <c r="U121" s="96">
        <f>Odessa!U121+MAX(145,U$2*вспомогат!$J$19)</f>
        <v>3372</v>
      </c>
      <c r="V121" s="96">
        <f>Odessa!V121+MAX(145,V$2*вспомогат!$J$19)</f>
        <v>3600.6</v>
      </c>
      <c r="W121" s="96">
        <f>Odessa!W121+MAX(145,W$2*вспомогат!$J$19)</f>
        <v>3829.2</v>
      </c>
      <c r="X121" s="96">
        <f>Odessa!X121+MAX(145,X$2*вспомогат!$J$19)</f>
        <v>4057.8</v>
      </c>
      <c r="Y121" s="96">
        <f>Odessa!Y121+MAX(145,Y$2*вспомогат!$J$19)</f>
        <v>4286.3999999999996</v>
      </c>
      <c r="Z121" s="96">
        <f>Odessa!Z121+MAX(145,Z$2*вспомогат!$J$19)</f>
        <v>4515</v>
      </c>
    </row>
    <row r="122" spans="2:26">
      <c r="B122" s="124" t="s">
        <v>251</v>
      </c>
      <c r="C122" s="88" t="s">
        <v>103</v>
      </c>
      <c r="D122" s="89" t="s">
        <v>13</v>
      </c>
      <c r="E122" s="2"/>
      <c r="F122" s="2"/>
      <c r="G122" s="96">
        <f>Odessa!G122+MAX(145,G$2*вспомогат!$J$19)</f>
        <v>373.5090909090909</v>
      </c>
      <c r="H122" s="96">
        <f>Odessa!H122+MAX(145,H$2*вспомогат!$J$19)</f>
        <v>559.0181818181818</v>
      </c>
      <c r="I122" s="96">
        <f>Odessa!I122+MAX(145,I$2*вспомогат!$J$19)</f>
        <v>744.5272727272727</v>
      </c>
      <c r="J122" s="96">
        <f>Odessa!J122+MAX(145,J$2*вспомогат!$J$19)</f>
        <v>930.0363636363636</v>
      </c>
      <c r="K122" s="96">
        <f>Odessa!K122+MAX(145,K$2*вспомогат!$J$19)</f>
        <v>1065.5454545454545</v>
      </c>
      <c r="L122" s="96">
        <f>Odessa!L122+MAX(145,L$2*вспомогат!$J$19)</f>
        <v>1256.0545454545454</v>
      </c>
      <c r="M122" s="96">
        <f>Odessa!M122+MAX(145,M$2*вспомогат!$J$19)</f>
        <v>1466.5636363636363</v>
      </c>
      <c r="N122" s="96">
        <f>Odessa!N122+MAX(145,N$2*вспомогат!$J$19)</f>
        <v>1677.0727272727272</v>
      </c>
      <c r="O122" s="96">
        <f>Odessa!O122+MAX(145,O$2*вспомогат!$J$19)</f>
        <v>1887.5818181818181</v>
      </c>
      <c r="P122" s="96">
        <f>Odessa!P122+MAX(145,P$2*вспомогат!$J$19)</f>
        <v>2098.090909090909</v>
      </c>
      <c r="Q122" s="96">
        <f>Odessa!Q122+MAX(145,Q$2*вспомогат!$J$19)</f>
        <v>2258.6</v>
      </c>
      <c r="R122" s="96">
        <f>Odessa!R122+MAX(145,R$2*вспомогат!$J$19)</f>
        <v>2469.1090909090908</v>
      </c>
      <c r="S122" s="96">
        <f>Odessa!S122+MAX(145,S$2*вспомогат!$J$19)</f>
        <v>2679.6181818181817</v>
      </c>
      <c r="T122" s="96">
        <f>Odessa!T122+MAX(145,T$2*вспомогат!$J$19)</f>
        <v>2890.1272727272726</v>
      </c>
      <c r="U122" s="96">
        <f>Odessa!U122+MAX(145,U$2*вспомогат!$J$19)</f>
        <v>3100.6363636363635</v>
      </c>
      <c r="V122" s="96">
        <f>Odessa!V122+MAX(145,V$2*вспомогат!$J$19)</f>
        <v>3311.1454545454544</v>
      </c>
      <c r="W122" s="96">
        <f>Odessa!W122+MAX(145,W$2*вспомогат!$J$19)</f>
        <v>3521.6545454545453</v>
      </c>
      <c r="X122" s="96">
        <f>Odessa!X122+MAX(145,X$2*вспомогат!$J$19)</f>
        <v>3732.1636363636362</v>
      </c>
      <c r="Y122" s="96">
        <f>Odessa!Y122+MAX(145,Y$2*вспомогат!$J$19)</f>
        <v>3942.6727272727271</v>
      </c>
      <c r="Z122" s="96">
        <f>Odessa!Z122+MAX(145,Z$2*вспомогат!$J$19)</f>
        <v>4153.181818181818</v>
      </c>
    </row>
    <row r="123" spans="2:26">
      <c r="B123" s="12" t="s">
        <v>104</v>
      </c>
      <c r="C123" s="88" t="s">
        <v>103</v>
      </c>
      <c r="D123" s="15" t="s">
        <v>9</v>
      </c>
      <c r="E123" s="2"/>
      <c r="F123" s="2"/>
      <c r="G123" s="96">
        <f>Odessa!G123+MAX(145,G$2*вспомогат!$J$19)</f>
        <v>378.6</v>
      </c>
      <c r="H123" s="96">
        <f>Odessa!H123+MAX(145,H$2*вспомогат!$J$19)</f>
        <v>569.20000000000005</v>
      </c>
      <c r="I123" s="96">
        <f>Odessa!I123+MAX(145,I$2*вспомогат!$J$19)</f>
        <v>759.8</v>
      </c>
      <c r="J123" s="96">
        <f>Odessa!J123+MAX(145,J$2*вспомогат!$J$19)</f>
        <v>950.4</v>
      </c>
      <c r="K123" s="96">
        <f>Odessa!K123+MAX(145,K$2*вспомогат!$J$19)</f>
        <v>1091</v>
      </c>
      <c r="L123" s="96">
        <f>Odessa!L123+MAX(145,L$2*вспомогат!$J$19)</f>
        <v>1286.5999999999999</v>
      </c>
      <c r="M123" s="96">
        <f>Odessa!M123+MAX(145,M$2*вспомогат!$J$19)</f>
        <v>1502.1999999999998</v>
      </c>
      <c r="N123" s="96">
        <f>Odessa!N123+MAX(145,N$2*вспомогат!$J$19)</f>
        <v>1717.8</v>
      </c>
      <c r="O123" s="96">
        <f>Odessa!O123+MAX(145,O$2*вспомогат!$J$19)</f>
        <v>1933.4</v>
      </c>
      <c r="P123" s="96">
        <f>Odessa!P123+MAX(145,P$2*вспомогат!$J$19)</f>
        <v>2149</v>
      </c>
      <c r="Q123" s="96">
        <f>Odessa!Q123+MAX(145,Q$2*вспомогат!$J$19)</f>
        <v>2314.6</v>
      </c>
      <c r="R123" s="96">
        <f>Odessa!R123+MAX(145,R$2*вспомогат!$J$19)</f>
        <v>2530.1999999999998</v>
      </c>
      <c r="S123" s="96">
        <f>Odessa!S123+MAX(145,S$2*вспомогат!$J$19)</f>
        <v>2745.8</v>
      </c>
      <c r="T123" s="96">
        <f>Odessa!T123+MAX(145,T$2*вспомогат!$J$19)</f>
        <v>2961.3999999999996</v>
      </c>
      <c r="U123" s="96">
        <f>Odessa!U123+MAX(145,U$2*вспомогат!$J$19)</f>
        <v>3177</v>
      </c>
      <c r="V123" s="96">
        <f>Odessa!V123+MAX(145,V$2*вспомогат!$J$19)</f>
        <v>3392.6</v>
      </c>
      <c r="W123" s="96">
        <f>Odessa!W123+MAX(145,W$2*вспомогат!$J$19)</f>
        <v>3608.2</v>
      </c>
      <c r="X123" s="96">
        <f>Odessa!X123+MAX(145,X$2*вспомогат!$J$19)</f>
        <v>3823.8</v>
      </c>
      <c r="Y123" s="96">
        <f>Odessa!Y123+MAX(145,Y$2*вспомогат!$J$19)</f>
        <v>4039.3999999999996</v>
      </c>
      <c r="Z123" s="96">
        <f>Odessa!Z123+MAX(145,Z$2*вспомогат!$J$19)</f>
        <v>4255</v>
      </c>
    </row>
    <row r="124" spans="2:26">
      <c r="B124" s="121" t="s">
        <v>252</v>
      </c>
      <c r="C124" s="88" t="s">
        <v>103</v>
      </c>
      <c r="D124" s="89" t="s">
        <v>230</v>
      </c>
      <c r="E124" s="2"/>
      <c r="F124" s="2"/>
      <c r="G124" s="96" t="e">
        <f>Odessa!G124+MAX(145,G$2*вспомогат!$J$19)</f>
        <v>#VALUE!</v>
      </c>
      <c r="H124" s="96" t="e">
        <f>Odessa!H124+MAX(145,H$2*вспомогат!$J$19)</f>
        <v>#VALUE!</v>
      </c>
      <c r="I124" s="96" t="e">
        <f>Odessa!I124+MAX(145,I$2*вспомогат!$J$19)</f>
        <v>#VALUE!</v>
      </c>
      <c r="J124" s="96" t="e">
        <f>Odessa!J124+MAX(145,J$2*вспомогат!$J$19)</f>
        <v>#VALUE!</v>
      </c>
      <c r="K124" s="96" t="e">
        <f>Odessa!K124+MAX(145,K$2*вспомогат!$J$19)</f>
        <v>#VALUE!</v>
      </c>
      <c r="L124" s="96" t="e">
        <f>Odessa!L124+MAX(145,L$2*вспомогат!$J$19)</f>
        <v>#VALUE!</v>
      </c>
      <c r="M124" s="96" t="e">
        <f>Odessa!M124+MAX(145,M$2*вспомогат!$J$19)</f>
        <v>#VALUE!</v>
      </c>
      <c r="N124" s="96" t="e">
        <f>Odessa!N124+MAX(145,N$2*вспомогат!$J$19)</f>
        <v>#VALUE!</v>
      </c>
      <c r="O124" s="96" t="e">
        <f>Odessa!O124+MAX(145,O$2*вспомогат!$J$19)</f>
        <v>#VALUE!</v>
      </c>
      <c r="P124" s="96" t="e">
        <f>Odessa!P124+MAX(145,P$2*вспомогат!$J$19)</f>
        <v>#VALUE!</v>
      </c>
      <c r="Q124" s="96" t="e">
        <f>Odessa!Q124+MAX(145,Q$2*вспомогат!$J$19)</f>
        <v>#VALUE!</v>
      </c>
      <c r="R124" s="96" t="e">
        <f>Odessa!R124+MAX(145,R$2*вспомогат!$J$19)</f>
        <v>#VALUE!</v>
      </c>
      <c r="S124" s="96" t="e">
        <f>Odessa!S124+MAX(145,S$2*вспомогат!$J$19)</f>
        <v>#VALUE!</v>
      </c>
      <c r="T124" s="96" t="e">
        <f>Odessa!T124+MAX(145,T$2*вспомогат!$J$19)</f>
        <v>#VALUE!</v>
      </c>
      <c r="U124" s="96" t="e">
        <f>Odessa!U124+MAX(145,U$2*вспомогат!$J$19)</f>
        <v>#VALUE!</v>
      </c>
      <c r="V124" s="96" t="e">
        <f>Odessa!V124+MAX(145,V$2*вспомогат!$J$19)</f>
        <v>#VALUE!</v>
      </c>
      <c r="W124" s="96" t="e">
        <f>Odessa!W124+MAX(145,W$2*вспомогат!$J$19)</f>
        <v>#VALUE!</v>
      </c>
      <c r="X124" s="96" t="e">
        <f>Odessa!X124+MAX(145,X$2*вспомогат!$J$19)</f>
        <v>#VALUE!</v>
      </c>
      <c r="Y124" s="96" t="e">
        <f>Odessa!Y124+MAX(145,Y$2*вспомогат!$J$19)</f>
        <v>#VALUE!</v>
      </c>
      <c r="Z124" s="96" t="e">
        <f>Odessa!Z124+MAX(145,Z$2*вспомогат!$J$19)</f>
        <v>#VALUE!</v>
      </c>
    </row>
    <row r="125" spans="2:26">
      <c r="B125" s="121" t="s">
        <v>253</v>
      </c>
      <c r="C125" s="121" t="s">
        <v>22</v>
      </c>
      <c r="D125" s="15" t="s">
        <v>9</v>
      </c>
      <c r="E125" s="2"/>
      <c r="F125" s="2"/>
      <c r="G125" s="96">
        <f>Odessa!G125+MAX(145,G$2*вспомогат!$J$19)</f>
        <v>444.6</v>
      </c>
      <c r="H125" s="96">
        <f>Odessa!H125+MAX(145,H$2*вспомогат!$J$19)</f>
        <v>701.2</v>
      </c>
      <c r="I125" s="96">
        <f>Odessa!I125+MAX(145,I$2*вспомогат!$J$19)</f>
        <v>957.8</v>
      </c>
      <c r="J125" s="96">
        <f>Odessa!J125+MAX(145,J$2*вспомогат!$J$19)</f>
        <v>1214.4000000000001</v>
      </c>
      <c r="K125" s="96">
        <f>Odessa!K125+MAX(145,K$2*вспомогат!$J$19)</f>
        <v>1421</v>
      </c>
      <c r="L125" s="96">
        <f>Odessa!L125+MAX(145,L$2*вспомогат!$J$19)</f>
        <v>1682.6</v>
      </c>
      <c r="M125" s="96">
        <f>Odessa!M125+MAX(145,M$2*вспомогат!$J$19)</f>
        <v>1964.1999999999998</v>
      </c>
      <c r="N125" s="96">
        <f>Odessa!N125+MAX(145,N$2*вспомогат!$J$19)</f>
        <v>2245.8000000000002</v>
      </c>
      <c r="O125" s="96">
        <f>Odessa!O125+MAX(145,O$2*вспомогат!$J$19)</f>
        <v>2527.4</v>
      </c>
      <c r="P125" s="96">
        <f>Odessa!P125+MAX(145,P$2*вспомогат!$J$19)</f>
        <v>2809</v>
      </c>
      <c r="Q125" s="96">
        <f>Odessa!Q125+MAX(145,Q$2*вспомогат!$J$19)</f>
        <v>3040.6</v>
      </c>
      <c r="R125" s="96">
        <f>Odessa!R125+MAX(145,R$2*вспомогат!$J$19)</f>
        <v>3322.2</v>
      </c>
      <c r="S125" s="96">
        <f>Odessa!S125+MAX(145,S$2*вспомогат!$J$19)</f>
        <v>3603.8</v>
      </c>
      <c r="T125" s="96">
        <f>Odessa!T125+MAX(145,T$2*вспомогат!$J$19)</f>
        <v>3885.3999999999996</v>
      </c>
      <c r="U125" s="96">
        <f>Odessa!U125+MAX(145,U$2*вспомогат!$J$19)</f>
        <v>4167</v>
      </c>
      <c r="V125" s="96">
        <f>Odessa!V125+MAX(145,V$2*вспомогат!$J$19)</f>
        <v>4448.6000000000004</v>
      </c>
      <c r="W125" s="96">
        <f>Odessa!W125+MAX(145,W$2*вспомогат!$J$19)</f>
        <v>4730.2</v>
      </c>
      <c r="X125" s="96">
        <f>Odessa!X125+MAX(145,X$2*вспомогат!$J$19)</f>
        <v>5011.8</v>
      </c>
      <c r="Y125" s="96">
        <f>Odessa!Y125+MAX(145,Y$2*вспомогат!$J$19)</f>
        <v>5293.4</v>
      </c>
      <c r="Z125" s="96">
        <f>Odessa!Z125+MAX(145,Z$2*вспомогат!$J$19)</f>
        <v>5575</v>
      </c>
    </row>
    <row r="126" spans="2:26">
      <c r="B126" s="121" t="s">
        <v>254</v>
      </c>
      <c r="C126" s="88" t="s">
        <v>103</v>
      </c>
      <c r="D126" s="89" t="s">
        <v>13</v>
      </c>
      <c r="E126" s="2"/>
      <c r="F126" s="2"/>
      <c r="G126" s="96">
        <f>Odessa!G126+MAX(145,G$2*вспомогат!$J$19)</f>
        <v>344.5090909090909</v>
      </c>
      <c r="H126" s="96">
        <f>Odessa!H126+MAX(145,H$2*вспомогат!$J$19)</f>
        <v>501.0181818181818</v>
      </c>
      <c r="I126" s="96">
        <f>Odessa!I126+MAX(145,I$2*вспомогат!$J$19)</f>
        <v>657.5272727272727</v>
      </c>
      <c r="J126" s="96">
        <f>Odessa!J126+MAX(145,J$2*вспомогат!$J$19)</f>
        <v>814.0363636363636</v>
      </c>
      <c r="K126" s="96">
        <f>Odessa!K126+MAX(145,K$2*вспомогат!$J$19)</f>
        <v>920.5454545454545</v>
      </c>
      <c r="L126" s="96">
        <f>Odessa!L126+MAX(145,L$2*вспомогат!$J$19)</f>
        <v>1082.0545454545454</v>
      </c>
      <c r="M126" s="96">
        <f>Odessa!M126+MAX(145,M$2*вспомогат!$J$19)</f>
        <v>1263.5636363636363</v>
      </c>
      <c r="N126" s="96">
        <f>Odessa!N126+MAX(145,N$2*вспомогат!$J$19)</f>
        <v>1445.0727272727272</v>
      </c>
      <c r="O126" s="96">
        <f>Odessa!O126+MAX(145,O$2*вспомогат!$J$19)</f>
        <v>1626.5818181818181</v>
      </c>
      <c r="P126" s="96">
        <f>Odessa!P126+MAX(145,P$2*вспомогат!$J$19)</f>
        <v>1808.090909090909</v>
      </c>
      <c r="Q126" s="96">
        <f>Odessa!Q126+MAX(145,Q$2*вспомогат!$J$19)</f>
        <v>1939.6</v>
      </c>
      <c r="R126" s="96">
        <f>Odessa!R126+MAX(145,R$2*вспомогат!$J$19)</f>
        <v>2121.1090909090908</v>
      </c>
      <c r="S126" s="96">
        <f>Odessa!S126+MAX(145,S$2*вспомогат!$J$19)</f>
        <v>2302.6181818181817</v>
      </c>
      <c r="T126" s="96">
        <f>Odessa!T126+MAX(145,T$2*вспомогат!$J$19)</f>
        <v>2484.1272727272726</v>
      </c>
      <c r="U126" s="96">
        <f>Odessa!U126+MAX(145,U$2*вспомогат!$J$19)</f>
        <v>2665.6363636363635</v>
      </c>
      <c r="V126" s="96">
        <f>Odessa!V126+MAX(145,V$2*вспомогат!$J$19)</f>
        <v>2847.1454545454544</v>
      </c>
      <c r="W126" s="96">
        <f>Odessa!W126+MAX(145,W$2*вспомогат!$J$19)</f>
        <v>3028.6545454545453</v>
      </c>
      <c r="X126" s="96">
        <f>Odessa!X126+MAX(145,X$2*вспомогат!$J$19)</f>
        <v>3210.1636363636362</v>
      </c>
      <c r="Y126" s="96">
        <f>Odessa!Y126+MAX(145,Y$2*вспомогат!$J$19)</f>
        <v>3391.6727272727271</v>
      </c>
      <c r="Z126" s="96">
        <f>Odessa!Z126+MAX(145,Z$2*вспомогат!$J$19)</f>
        <v>3573.181818181818</v>
      </c>
    </row>
    <row r="127" spans="2:26">
      <c r="B127" s="12" t="s">
        <v>255</v>
      </c>
      <c r="C127" s="88" t="s">
        <v>103</v>
      </c>
      <c r="D127" s="89" t="s">
        <v>13</v>
      </c>
      <c r="E127" s="2"/>
      <c r="F127" s="2"/>
      <c r="G127" s="96">
        <f>Odessa!G127+MAX(145,G$2*вспомогат!$J$19)</f>
        <v>360.5090909090909</v>
      </c>
      <c r="H127" s="96">
        <f>Odessa!H127+MAX(145,H$2*вспомогат!$J$19)</f>
        <v>533.0181818181818</v>
      </c>
      <c r="I127" s="96">
        <f>Odessa!I127+MAX(145,I$2*вспомогат!$J$19)</f>
        <v>705.5272727272727</v>
      </c>
      <c r="J127" s="96">
        <f>Odessa!J127+MAX(145,J$2*вспомогат!$J$19)</f>
        <v>878.0363636363636</v>
      </c>
      <c r="K127" s="96">
        <f>Odessa!K127+MAX(145,K$2*вспомогат!$J$19)</f>
        <v>1000.5454545454545</v>
      </c>
      <c r="L127" s="96">
        <f>Odessa!L127+MAX(145,L$2*вспомогат!$J$19)</f>
        <v>1178.0545454545454</v>
      </c>
      <c r="M127" s="96">
        <f>Odessa!M127+MAX(145,M$2*вспомогат!$J$19)</f>
        <v>1375.5636363636363</v>
      </c>
      <c r="N127" s="96">
        <f>Odessa!N127+MAX(145,N$2*вспомогат!$J$19)</f>
        <v>1573.0727272727272</v>
      </c>
      <c r="O127" s="96">
        <f>Odessa!O127+MAX(145,O$2*вспомогат!$J$19)</f>
        <v>1770.5818181818181</v>
      </c>
      <c r="P127" s="96">
        <f>Odessa!P127+MAX(145,P$2*вспомогат!$J$19)</f>
        <v>1968.090909090909</v>
      </c>
      <c r="Q127" s="96">
        <f>Odessa!Q127+MAX(145,Q$2*вспомогат!$J$19)</f>
        <v>2115.6</v>
      </c>
      <c r="R127" s="96">
        <f>Odessa!R127+MAX(145,R$2*вспомогат!$J$19)</f>
        <v>2313.1090909090908</v>
      </c>
      <c r="S127" s="96">
        <f>Odessa!S127+MAX(145,S$2*вспомогат!$J$19)</f>
        <v>2510.6181818181817</v>
      </c>
      <c r="T127" s="96">
        <f>Odessa!T127+MAX(145,T$2*вспомогат!$J$19)</f>
        <v>2708.1272727272726</v>
      </c>
      <c r="U127" s="96">
        <f>Odessa!U127+MAX(145,U$2*вспомогат!$J$19)</f>
        <v>2905.6363636363635</v>
      </c>
      <c r="V127" s="96">
        <f>Odessa!V127+MAX(145,V$2*вспомогат!$J$19)</f>
        <v>3103.1454545454544</v>
      </c>
      <c r="W127" s="96">
        <f>Odessa!W127+MAX(145,W$2*вспомогат!$J$19)</f>
        <v>3300.6545454545453</v>
      </c>
      <c r="X127" s="96">
        <f>Odessa!X127+MAX(145,X$2*вспомогат!$J$19)</f>
        <v>3498.1636363636362</v>
      </c>
      <c r="Y127" s="96">
        <f>Odessa!Y127+MAX(145,Y$2*вспомогат!$J$19)</f>
        <v>3695.6727272727271</v>
      </c>
      <c r="Z127" s="96">
        <f>Odessa!Z127+MAX(145,Z$2*вспомогат!$J$19)</f>
        <v>3893.181818181818</v>
      </c>
    </row>
    <row r="128" spans="2:26">
      <c r="B128" s="121" t="s">
        <v>274</v>
      </c>
      <c r="C128" s="121" t="s">
        <v>197</v>
      </c>
      <c r="D128" s="89" t="s">
        <v>230</v>
      </c>
      <c r="E128" s="2"/>
      <c r="F128" s="2"/>
      <c r="G128" s="96" t="e">
        <f>Odessa!G128+MAX(145,G$2*вспомогат!$J$19)</f>
        <v>#VALUE!</v>
      </c>
      <c r="H128" s="96" t="e">
        <f>Odessa!H128+MAX(145,H$2*вспомогат!$J$19)</f>
        <v>#VALUE!</v>
      </c>
      <c r="I128" s="96" t="e">
        <f>Odessa!I128+MAX(145,I$2*вспомогат!$J$19)</f>
        <v>#VALUE!</v>
      </c>
      <c r="J128" s="96" t="e">
        <f>Odessa!J128+MAX(145,J$2*вспомогат!$J$19)</f>
        <v>#VALUE!</v>
      </c>
      <c r="K128" s="96" t="e">
        <f>Odessa!K128+MAX(145,K$2*вспомогат!$J$19)</f>
        <v>#VALUE!</v>
      </c>
      <c r="L128" s="96" t="e">
        <f>Odessa!L128+MAX(145,L$2*вспомогат!$J$19)</f>
        <v>#VALUE!</v>
      </c>
      <c r="M128" s="96" t="e">
        <f>Odessa!M128+MAX(145,M$2*вспомогат!$J$19)</f>
        <v>#VALUE!</v>
      </c>
      <c r="N128" s="96" t="e">
        <f>Odessa!N128+MAX(145,N$2*вспомогат!$J$19)</f>
        <v>#VALUE!</v>
      </c>
      <c r="O128" s="96" t="e">
        <f>Odessa!O128+MAX(145,O$2*вспомогат!$J$19)</f>
        <v>#VALUE!</v>
      </c>
      <c r="P128" s="96" t="e">
        <f>Odessa!P128+MAX(145,P$2*вспомогат!$J$19)</f>
        <v>#VALUE!</v>
      </c>
      <c r="Q128" s="96" t="e">
        <f>Odessa!Q128+MAX(145,Q$2*вспомогат!$J$19)</f>
        <v>#VALUE!</v>
      </c>
      <c r="R128" s="96" t="e">
        <f>Odessa!R128+MAX(145,R$2*вспомогат!$J$19)</f>
        <v>#VALUE!</v>
      </c>
      <c r="S128" s="96" t="e">
        <f>Odessa!S128+MAX(145,S$2*вспомогат!$J$19)</f>
        <v>#VALUE!</v>
      </c>
      <c r="T128" s="96" t="e">
        <f>Odessa!T128+MAX(145,T$2*вспомогат!$J$19)</f>
        <v>#VALUE!</v>
      </c>
      <c r="U128" s="96" t="e">
        <f>Odessa!U128+MAX(145,U$2*вспомогат!$J$19)</f>
        <v>#VALUE!</v>
      </c>
      <c r="V128" s="96" t="e">
        <f>Odessa!V128+MAX(145,V$2*вспомогат!$J$19)</f>
        <v>#VALUE!</v>
      </c>
      <c r="W128" s="96" t="e">
        <f>Odessa!W128+MAX(145,W$2*вспомогат!$J$19)</f>
        <v>#VALUE!</v>
      </c>
      <c r="X128" s="96" t="e">
        <f>Odessa!X128+MAX(145,X$2*вспомогат!$J$19)</f>
        <v>#VALUE!</v>
      </c>
      <c r="Y128" s="96" t="e">
        <f>Odessa!Y128+MAX(145,Y$2*вспомогат!$J$19)</f>
        <v>#VALUE!</v>
      </c>
      <c r="Z128" s="96" t="e">
        <f>Odessa!Z128+MAX(145,Z$2*вспомогат!$J$19)</f>
        <v>#VALUE!</v>
      </c>
    </row>
    <row r="129" spans="2:26">
      <c r="B129" s="121" t="s">
        <v>256</v>
      </c>
      <c r="C129" s="121" t="s">
        <v>22</v>
      </c>
      <c r="D129" s="89" t="s">
        <v>230</v>
      </c>
      <c r="E129" s="2"/>
      <c r="F129" s="2"/>
      <c r="G129" s="96" t="e">
        <f>Odessa!G129+MAX(145,G$2*вспомогат!$J$19)</f>
        <v>#VALUE!</v>
      </c>
      <c r="H129" s="96" t="e">
        <f>Odessa!H129+MAX(145,H$2*вспомогат!$J$19)</f>
        <v>#VALUE!</v>
      </c>
      <c r="I129" s="96" t="e">
        <f>Odessa!I129+MAX(145,I$2*вспомогат!$J$19)</f>
        <v>#VALUE!</v>
      </c>
      <c r="J129" s="96" t="e">
        <f>Odessa!J129+MAX(145,J$2*вспомогат!$J$19)</f>
        <v>#VALUE!</v>
      </c>
      <c r="K129" s="96" t="e">
        <f>Odessa!K129+MAX(145,K$2*вспомогат!$J$19)</f>
        <v>#VALUE!</v>
      </c>
      <c r="L129" s="96" t="e">
        <f>Odessa!L129+MAX(145,L$2*вспомогат!$J$19)</f>
        <v>#VALUE!</v>
      </c>
      <c r="M129" s="96" t="e">
        <f>Odessa!M129+MAX(145,M$2*вспомогат!$J$19)</f>
        <v>#VALUE!</v>
      </c>
      <c r="N129" s="96" t="e">
        <f>Odessa!N129+MAX(145,N$2*вспомогат!$J$19)</f>
        <v>#VALUE!</v>
      </c>
      <c r="O129" s="96" t="e">
        <f>Odessa!O129+MAX(145,O$2*вспомогат!$J$19)</f>
        <v>#VALUE!</v>
      </c>
      <c r="P129" s="96" t="e">
        <f>Odessa!P129+MAX(145,P$2*вспомогат!$J$19)</f>
        <v>#VALUE!</v>
      </c>
      <c r="Q129" s="96" t="e">
        <f>Odessa!Q129+MAX(145,Q$2*вспомогат!$J$19)</f>
        <v>#VALUE!</v>
      </c>
      <c r="R129" s="96" t="e">
        <f>Odessa!R129+MAX(145,R$2*вспомогат!$J$19)</f>
        <v>#VALUE!</v>
      </c>
      <c r="S129" s="96" t="e">
        <f>Odessa!S129+MAX(145,S$2*вспомогат!$J$19)</f>
        <v>#VALUE!</v>
      </c>
      <c r="T129" s="96" t="e">
        <f>Odessa!T129+MAX(145,T$2*вспомогат!$J$19)</f>
        <v>#VALUE!</v>
      </c>
      <c r="U129" s="96" t="e">
        <f>Odessa!U129+MAX(145,U$2*вспомогат!$J$19)</f>
        <v>#VALUE!</v>
      </c>
      <c r="V129" s="96" t="e">
        <f>Odessa!V129+MAX(145,V$2*вспомогат!$J$19)</f>
        <v>#VALUE!</v>
      </c>
      <c r="W129" s="96" t="e">
        <f>Odessa!W129+MAX(145,W$2*вспомогат!$J$19)</f>
        <v>#VALUE!</v>
      </c>
      <c r="X129" s="96" t="e">
        <f>Odessa!X129+MAX(145,X$2*вспомогат!$J$19)</f>
        <v>#VALUE!</v>
      </c>
      <c r="Y129" s="96" t="e">
        <f>Odessa!Y129+MAX(145,Y$2*вспомогат!$J$19)</f>
        <v>#VALUE!</v>
      </c>
      <c r="Z129" s="96" t="e">
        <f>Odessa!Z129+MAX(145,Z$2*вспомогат!$J$19)</f>
        <v>#VALUE!</v>
      </c>
    </row>
    <row r="130" spans="2:26">
      <c r="B130" s="121" t="s">
        <v>275</v>
      </c>
      <c r="C130" s="121" t="s">
        <v>197</v>
      </c>
      <c r="D130" s="89" t="s">
        <v>230</v>
      </c>
      <c r="E130" s="2"/>
      <c r="F130" s="2"/>
      <c r="G130" s="96" t="e">
        <f>Odessa!G130+MAX(145,G$2*вспомогат!$J$19)</f>
        <v>#VALUE!</v>
      </c>
      <c r="H130" s="96" t="e">
        <f>Odessa!H130+MAX(145,H$2*вспомогат!$J$19)</f>
        <v>#VALUE!</v>
      </c>
      <c r="I130" s="96" t="e">
        <f>Odessa!I130+MAX(145,I$2*вспомогат!$J$19)</f>
        <v>#VALUE!</v>
      </c>
      <c r="J130" s="96" t="e">
        <f>Odessa!J130+MAX(145,J$2*вспомогат!$J$19)</f>
        <v>#VALUE!</v>
      </c>
      <c r="K130" s="96" t="e">
        <f>Odessa!K130+MAX(145,K$2*вспомогат!$J$19)</f>
        <v>#VALUE!</v>
      </c>
      <c r="L130" s="96" t="e">
        <f>Odessa!L130+MAX(145,L$2*вспомогат!$J$19)</f>
        <v>#VALUE!</v>
      </c>
      <c r="M130" s="96" t="e">
        <f>Odessa!M130+MAX(145,M$2*вспомогат!$J$19)</f>
        <v>#VALUE!</v>
      </c>
      <c r="N130" s="96" t="e">
        <f>Odessa!N130+MAX(145,N$2*вспомогат!$J$19)</f>
        <v>#VALUE!</v>
      </c>
      <c r="O130" s="96" t="e">
        <f>Odessa!O130+MAX(145,O$2*вспомогат!$J$19)</f>
        <v>#VALUE!</v>
      </c>
      <c r="P130" s="96" t="e">
        <f>Odessa!P130+MAX(145,P$2*вспомогат!$J$19)</f>
        <v>#VALUE!</v>
      </c>
      <c r="Q130" s="96" t="e">
        <f>Odessa!Q130+MAX(145,Q$2*вспомогат!$J$19)</f>
        <v>#VALUE!</v>
      </c>
      <c r="R130" s="96" t="e">
        <f>Odessa!R130+MAX(145,R$2*вспомогат!$J$19)</f>
        <v>#VALUE!</v>
      </c>
      <c r="S130" s="96" t="e">
        <f>Odessa!S130+MAX(145,S$2*вспомогат!$J$19)</f>
        <v>#VALUE!</v>
      </c>
      <c r="T130" s="96" t="e">
        <f>Odessa!T130+MAX(145,T$2*вспомогат!$J$19)</f>
        <v>#VALUE!</v>
      </c>
      <c r="U130" s="96" t="e">
        <f>Odessa!U130+MAX(145,U$2*вспомогат!$J$19)</f>
        <v>#VALUE!</v>
      </c>
      <c r="V130" s="96" t="e">
        <f>Odessa!V130+MAX(145,V$2*вспомогат!$J$19)</f>
        <v>#VALUE!</v>
      </c>
      <c r="W130" s="96" t="e">
        <f>Odessa!W130+MAX(145,W$2*вспомогат!$J$19)</f>
        <v>#VALUE!</v>
      </c>
      <c r="X130" s="96" t="e">
        <f>Odessa!X130+MAX(145,X$2*вспомогат!$J$19)</f>
        <v>#VALUE!</v>
      </c>
      <c r="Y130" s="96" t="e">
        <f>Odessa!Y130+MAX(145,Y$2*вспомогат!$J$19)</f>
        <v>#VALUE!</v>
      </c>
      <c r="Z130" s="96" t="e">
        <f>Odessa!Z130+MAX(145,Z$2*вспомогат!$J$19)</f>
        <v>#VALUE!</v>
      </c>
    </row>
    <row r="131" spans="2:26">
      <c r="B131" s="121" t="s">
        <v>276</v>
      </c>
      <c r="C131" s="121" t="s">
        <v>8</v>
      </c>
      <c r="D131" s="89" t="s">
        <v>230</v>
      </c>
      <c r="E131" s="2"/>
      <c r="F131" s="2"/>
      <c r="G131" s="96" t="e">
        <f>Odessa!G131+MAX(145,G$2*вспомогат!$J$19)</f>
        <v>#VALUE!</v>
      </c>
      <c r="H131" s="96" t="e">
        <f>Odessa!H131+MAX(145,H$2*вспомогат!$J$19)</f>
        <v>#VALUE!</v>
      </c>
      <c r="I131" s="96" t="e">
        <f>Odessa!I131+MAX(145,I$2*вспомогат!$J$19)</f>
        <v>#VALUE!</v>
      </c>
      <c r="J131" s="96" t="e">
        <f>Odessa!J131+MAX(145,J$2*вспомогат!$J$19)</f>
        <v>#VALUE!</v>
      </c>
      <c r="K131" s="96" t="e">
        <f>Odessa!K131+MAX(145,K$2*вспомогат!$J$19)</f>
        <v>#VALUE!</v>
      </c>
      <c r="L131" s="96" t="e">
        <f>Odessa!L131+MAX(145,L$2*вспомогат!$J$19)</f>
        <v>#VALUE!</v>
      </c>
      <c r="M131" s="96" t="e">
        <f>Odessa!M131+MAX(145,M$2*вспомогат!$J$19)</f>
        <v>#VALUE!</v>
      </c>
      <c r="N131" s="96" t="e">
        <f>Odessa!N131+MAX(145,N$2*вспомогат!$J$19)</f>
        <v>#VALUE!</v>
      </c>
      <c r="O131" s="96" t="e">
        <f>Odessa!O131+MAX(145,O$2*вспомогат!$J$19)</f>
        <v>#VALUE!</v>
      </c>
      <c r="P131" s="96" t="e">
        <f>Odessa!P131+MAX(145,P$2*вспомогат!$J$19)</f>
        <v>#VALUE!</v>
      </c>
      <c r="Q131" s="96" t="e">
        <f>Odessa!Q131+MAX(145,Q$2*вспомогат!$J$19)</f>
        <v>#VALUE!</v>
      </c>
      <c r="R131" s="96" t="e">
        <f>Odessa!R131+MAX(145,R$2*вспомогат!$J$19)</f>
        <v>#VALUE!</v>
      </c>
      <c r="S131" s="96" t="e">
        <f>Odessa!S131+MAX(145,S$2*вспомогат!$J$19)</f>
        <v>#VALUE!</v>
      </c>
      <c r="T131" s="96" t="e">
        <f>Odessa!T131+MAX(145,T$2*вспомогат!$J$19)</f>
        <v>#VALUE!</v>
      </c>
      <c r="U131" s="96" t="e">
        <f>Odessa!U131+MAX(145,U$2*вспомогат!$J$19)</f>
        <v>#VALUE!</v>
      </c>
      <c r="V131" s="96" t="e">
        <f>Odessa!V131+MAX(145,V$2*вспомогат!$J$19)</f>
        <v>#VALUE!</v>
      </c>
      <c r="W131" s="96" t="e">
        <f>Odessa!W131+MAX(145,W$2*вспомогат!$J$19)</f>
        <v>#VALUE!</v>
      </c>
      <c r="X131" s="96" t="e">
        <f>Odessa!X131+MAX(145,X$2*вспомогат!$J$19)</f>
        <v>#VALUE!</v>
      </c>
      <c r="Y131" s="96" t="e">
        <f>Odessa!Y131+MAX(145,Y$2*вспомогат!$J$19)</f>
        <v>#VALUE!</v>
      </c>
      <c r="Z131" s="96" t="e">
        <f>Odessa!Z131+MAX(145,Z$2*вспомогат!$J$19)</f>
        <v>#VALUE!</v>
      </c>
    </row>
    <row r="132" spans="2:26">
      <c r="B132" s="121" t="s">
        <v>277</v>
      </c>
      <c r="C132" s="121" t="s">
        <v>197</v>
      </c>
      <c r="D132" s="89" t="s">
        <v>230</v>
      </c>
      <c r="E132" s="2"/>
      <c r="F132" s="2"/>
      <c r="G132" s="96" t="e">
        <f>Odessa!G132+MAX(145,G$2*вспомогат!$J$19)</f>
        <v>#VALUE!</v>
      </c>
      <c r="H132" s="96" t="e">
        <f>Odessa!H132+MAX(145,H$2*вспомогат!$J$19)</f>
        <v>#VALUE!</v>
      </c>
      <c r="I132" s="96" t="e">
        <f>Odessa!I132+MAX(145,I$2*вспомогат!$J$19)</f>
        <v>#VALUE!</v>
      </c>
      <c r="J132" s="96" t="e">
        <f>Odessa!J132+MAX(145,J$2*вспомогат!$J$19)</f>
        <v>#VALUE!</v>
      </c>
      <c r="K132" s="96" t="e">
        <f>Odessa!K132+MAX(145,K$2*вспомогат!$J$19)</f>
        <v>#VALUE!</v>
      </c>
      <c r="L132" s="96" t="e">
        <f>Odessa!L132+MAX(145,L$2*вспомогат!$J$19)</f>
        <v>#VALUE!</v>
      </c>
      <c r="M132" s="96" t="e">
        <f>Odessa!M132+MAX(145,M$2*вспомогат!$J$19)</f>
        <v>#VALUE!</v>
      </c>
      <c r="N132" s="96" t="e">
        <f>Odessa!N132+MAX(145,N$2*вспомогат!$J$19)</f>
        <v>#VALUE!</v>
      </c>
      <c r="O132" s="96" t="e">
        <f>Odessa!O132+MAX(145,O$2*вспомогат!$J$19)</f>
        <v>#VALUE!</v>
      </c>
      <c r="P132" s="96" t="e">
        <f>Odessa!P132+MAX(145,P$2*вспомогат!$J$19)</f>
        <v>#VALUE!</v>
      </c>
      <c r="Q132" s="96" t="e">
        <f>Odessa!Q132+MAX(145,Q$2*вспомогат!$J$19)</f>
        <v>#VALUE!</v>
      </c>
      <c r="R132" s="96" t="e">
        <f>Odessa!R132+MAX(145,R$2*вспомогат!$J$19)</f>
        <v>#VALUE!</v>
      </c>
      <c r="S132" s="96" t="e">
        <f>Odessa!S132+MAX(145,S$2*вспомогат!$J$19)</f>
        <v>#VALUE!</v>
      </c>
      <c r="T132" s="96" t="e">
        <f>Odessa!T132+MAX(145,T$2*вспомогат!$J$19)</f>
        <v>#VALUE!</v>
      </c>
      <c r="U132" s="96" t="e">
        <f>Odessa!U132+MAX(145,U$2*вспомогат!$J$19)</f>
        <v>#VALUE!</v>
      </c>
      <c r="V132" s="96" t="e">
        <f>Odessa!V132+MAX(145,V$2*вспомогат!$J$19)</f>
        <v>#VALUE!</v>
      </c>
      <c r="W132" s="96" t="e">
        <f>Odessa!W132+MAX(145,W$2*вспомогат!$J$19)</f>
        <v>#VALUE!</v>
      </c>
      <c r="X132" s="96" t="e">
        <f>Odessa!X132+MAX(145,X$2*вспомогат!$J$19)</f>
        <v>#VALUE!</v>
      </c>
      <c r="Y132" s="96" t="e">
        <f>Odessa!Y132+MAX(145,Y$2*вспомогат!$J$19)</f>
        <v>#VALUE!</v>
      </c>
      <c r="Z132" s="96" t="e">
        <f>Odessa!Z132+MAX(145,Z$2*вспомогат!$J$19)</f>
        <v>#VALUE!</v>
      </c>
    </row>
    <row r="133" spans="2:26">
      <c r="B133" s="121" t="s">
        <v>257</v>
      </c>
      <c r="C133" s="88" t="s">
        <v>103</v>
      </c>
      <c r="D133" s="89" t="s">
        <v>230</v>
      </c>
      <c r="E133" s="2"/>
      <c r="F133" s="2"/>
      <c r="G133" s="96" t="e">
        <f>Odessa!G133+MAX(145,G$2*вспомогат!$J$19)</f>
        <v>#VALUE!</v>
      </c>
      <c r="H133" s="96" t="e">
        <f>Odessa!H133+MAX(145,H$2*вспомогат!$J$19)</f>
        <v>#VALUE!</v>
      </c>
      <c r="I133" s="96" t="e">
        <f>Odessa!I133+MAX(145,I$2*вспомогат!$J$19)</f>
        <v>#VALUE!</v>
      </c>
      <c r="J133" s="96" t="e">
        <f>Odessa!J133+MAX(145,J$2*вспомогат!$J$19)</f>
        <v>#VALUE!</v>
      </c>
      <c r="K133" s="96" t="e">
        <f>Odessa!K133+MAX(145,K$2*вспомогат!$J$19)</f>
        <v>#VALUE!</v>
      </c>
      <c r="L133" s="96" t="e">
        <f>Odessa!L133+MAX(145,L$2*вспомогат!$J$19)</f>
        <v>#VALUE!</v>
      </c>
      <c r="M133" s="96" t="e">
        <f>Odessa!M133+MAX(145,M$2*вспомогат!$J$19)</f>
        <v>#VALUE!</v>
      </c>
      <c r="N133" s="96" t="e">
        <f>Odessa!N133+MAX(145,N$2*вспомогат!$J$19)</f>
        <v>#VALUE!</v>
      </c>
      <c r="O133" s="96" t="e">
        <f>Odessa!O133+MAX(145,O$2*вспомогат!$J$19)</f>
        <v>#VALUE!</v>
      </c>
      <c r="P133" s="96" t="e">
        <f>Odessa!P133+MAX(145,P$2*вспомогат!$J$19)</f>
        <v>#VALUE!</v>
      </c>
      <c r="Q133" s="96" t="e">
        <f>Odessa!Q133+MAX(145,Q$2*вспомогат!$J$19)</f>
        <v>#VALUE!</v>
      </c>
      <c r="R133" s="96" t="e">
        <f>Odessa!R133+MAX(145,R$2*вспомогат!$J$19)</f>
        <v>#VALUE!</v>
      </c>
      <c r="S133" s="96" t="e">
        <f>Odessa!S133+MAX(145,S$2*вспомогат!$J$19)</f>
        <v>#VALUE!</v>
      </c>
      <c r="T133" s="96" t="e">
        <f>Odessa!T133+MAX(145,T$2*вспомогат!$J$19)</f>
        <v>#VALUE!</v>
      </c>
      <c r="U133" s="96" t="e">
        <f>Odessa!U133+MAX(145,U$2*вспомогат!$J$19)</f>
        <v>#VALUE!</v>
      </c>
      <c r="V133" s="96" t="e">
        <f>Odessa!V133+MAX(145,V$2*вспомогат!$J$19)</f>
        <v>#VALUE!</v>
      </c>
      <c r="W133" s="96" t="e">
        <f>Odessa!W133+MAX(145,W$2*вспомогат!$J$19)</f>
        <v>#VALUE!</v>
      </c>
      <c r="X133" s="96" t="e">
        <f>Odessa!X133+MAX(145,X$2*вспомогат!$J$19)</f>
        <v>#VALUE!</v>
      </c>
      <c r="Y133" s="96" t="e">
        <f>Odessa!Y133+MAX(145,Y$2*вспомогат!$J$19)</f>
        <v>#VALUE!</v>
      </c>
      <c r="Z133" s="96" t="e">
        <f>Odessa!Z133+MAX(145,Z$2*вспомогат!$J$19)</f>
        <v>#VALUE!</v>
      </c>
    </row>
    <row r="134" spans="2:26">
      <c r="B134" s="121" t="s">
        <v>258</v>
      </c>
      <c r="C134" s="121" t="s">
        <v>22</v>
      </c>
      <c r="D134" s="89" t="s">
        <v>230</v>
      </c>
      <c r="E134" s="2"/>
      <c r="F134" s="2"/>
      <c r="G134" s="96" t="e">
        <f>Odessa!G134+MAX(145,G$2*вспомогат!$J$19)</f>
        <v>#VALUE!</v>
      </c>
      <c r="H134" s="96" t="e">
        <f>Odessa!H134+MAX(145,H$2*вспомогат!$J$19)</f>
        <v>#VALUE!</v>
      </c>
      <c r="I134" s="96" t="e">
        <f>Odessa!I134+MAX(145,I$2*вспомогат!$J$19)</f>
        <v>#VALUE!</v>
      </c>
      <c r="J134" s="96" t="e">
        <f>Odessa!J134+MAX(145,J$2*вспомогат!$J$19)</f>
        <v>#VALUE!</v>
      </c>
      <c r="K134" s="96" t="e">
        <f>Odessa!K134+MAX(145,K$2*вспомогат!$J$19)</f>
        <v>#VALUE!</v>
      </c>
      <c r="L134" s="96" t="e">
        <f>Odessa!L134+MAX(145,L$2*вспомогат!$J$19)</f>
        <v>#VALUE!</v>
      </c>
      <c r="M134" s="96" t="e">
        <f>Odessa!M134+MAX(145,M$2*вспомогат!$J$19)</f>
        <v>#VALUE!</v>
      </c>
      <c r="N134" s="96" t="e">
        <f>Odessa!N134+MAX(145,N$2*вспомогат!$J$19)</f>
        <v>#VALUE!</v>
      </c>
      <c r="O134" s="96" t="e">
        <f>Odessa!O134+MAX(145,O$2*вспомогат!$J$19)</f>
        <v>#VALUE!</v>
      </c>
      <c r="P134" s="96" t="e">
        <f>Odessa!P134+MAX(145,P$2*вспомогат!$J$19)</f>
        <v>#VALUE!</v>
      </c>
      <c r="Q134" s="96" t="e">
        <f>Odessa!Q134+MAX(145,Q$2*вспомогат!$J$19)</f>
        <v>#VALUE!</v>
      </c>
      <c r="R134" s="96" t="e">
        <f>Odessa!R134+MAX(145,R$2*вспомогат!$J$19)</f>
        <v>#VALUE!</v>
      </c>
      <c r="S134" s="96" t="e">
        <f>Odessa!S134+MAX(145,S$2*вспомогат!$J$19)</f>
        <v>#VALUE!</v>
      </c>
      <c r="T134" s="96" t="e">
        <f>Odessa!T134+MAX(145,T$2*вспомогат!$J$19)</f>
        <v>#VALUE!</v>
      </c>
      <c r="U134" s="96" t="e">
        <f>Odessa!U134+MAX(145,U$2*вспомогат!$J$19)</f>
        <v>#VALUE!</v>
      </c>
      <c r="V134" s="96" t="e">
        <f>Odessa!V134+MAX(145,V$2*вспомогат!$J$19)</f>
        <v>#VALUE!</v>
      </c>
      <c r="W134" s="96" t="e">
        <f>Odessa!W134+MAX(145,W$2*вспомогат!$J$19)</f>
        <v>#VALUE!</v>
      </c>
      <c r="X134" s="96" t="e">
        <f>Odessa!X134+MAX(145,X$2*вспомогат!$J$19)</f>
        <v>#VALUE!</v>
      </c>
      <c r="Y134" s="96" t="e">
        <f>Odessa!Y134+MAX(145,Y$2*вспомогат!$J$19)</f>
        <v>#VALUE!</v>
      </c>
      <c r="Z134" s="96" t="e">
        <f>Odessa!Z134+MAX(145,Z$2*вспомогат!$J$19)</f>
        <v>#VALUE!</v>
      </c>
    </row>
    <row r="135" spans="2:26">
      <c r="B135" s="121" t="s">
        <v>278</v>
      </c>
      <c r="C135" s="121" t="s">
        <v>197</v>
      </c>
      <c r="D135" s="89" t="s">
        <v>230</v>
      </c>
      <c r="E135" s="2"/>
      <c r="F135" s="2"/>
      <c r="G135" s="96" t="e">
        <f>Odessa!G135+MAX(145,G$2*вспомогат!$J$19)</f>
        <v>#VALUE!</v>
      </c>
      <c r="H135" s="96" t="e">
        <f>Odessa!H135+MAX(145,H$2*вспомогат!$J$19)</f>
        <v>#VALUE!</v>
      </c>
      <c r="I135" s="96" t="e">
        <f>Odessa!I135+MAX(145,I$2*вспомогат!$J$19)</f>
        <v>#VALUE!</v>
      </c>
      <c r="J135" s="96" t="e">
        <f>Odessa!J135+MAX(145,J$2*вспомогат!$J$19)</f>
        <v>#VALUE!</v>
      </c>
      <c r="K135" s="96" t="e">
        <f>Odessa!K135+MAX(145,K$2*вспомогат!$J$19)</f>
        <v>#VALUE!</v>
      </c>
      <c r="L135" s="96" t="e">
        <f>Odessa!L135+MAX(145,L$2*вспомогат!$J$19)</f>
        <v>#VALUE!</v>
      </c>
      <c r="M135" s="96" t="e">
        <f>Odessa!M135+MAX(145,M$2*вспомогат!$J$19)</f>
        <v>#VALUE!</v>
      </c>
      <c r="N135" s="96" t="e">
        <f>Odessa!N135+MAX(145,N$2*вспомогат!$J$19)</f>
        <v>#VALUE!</v>
      </c>
      <c r="O135" s="96" t="e">
        <f>Odessa!O135+MAX(145,O$2*вспомогат!$J$19)</f>
        <v>#VALUE!</v>
      </c>
      <c r="P135" s="96" t="e">
        <f>Odessa!P135+MAX(145,P$2*вспомогат!$J$19)</f>
        <v>#VALUE!</v>
      </c>
      <c r="Q135" s="96" t="e">
        <f>Odessa!Q135+MAX(145,Q$2*вспомогат!$J$19)</f>
        <v>#VALUE!</v>
      </c>
      <c r="R135" s="96" t="e">
        <f>Odessa!R135+MAX(145,R$2*вспомогат!$J$19)</f>
        <v>#VALUE!</v>
      </c>
      <c r="S135" s="96" t="e">
        <f>Odessa!S135+MAX(145,S$2*вспомогат!$J$19)</f>
        <v>#VALUE!</v>
      </c>
      <c r="T135" s="96" t="e">
        <f>Odessa!T135+MAX(145,T$2*вспомогат!$J$19)</f>
        <v>#VALUE!</v>
      </c>
      <c r="U135" s="96" t="e">
        <f>Odessa!U135+MAX(145,U$2*вспомогат!$J$19)</f>
        <v>#VALUE!</v>
      </c>
      <c r="V135" s="96" t="e">
        <f>Odessa!V135+MAX(145,V$2*вспомогат!$J$19)</f>
        <v>#VALUE!</v>
      </c>
      <c r="W135" s="96" t="e">
        <f>Odessa!W135+MAX(145,W$2*вспомогат!$J$19)</f>
        <v>#VALUE!</v>
      </c>
      <c r="X135" s="96" t="e">
        <f>Odessa!X135+MAX(145,X$2*вспомогат!$J$19)</f>
        <v>#VALUE!</v>
      </c>
      <c r="Y135" s="96" t="e">
        <f>Odessa!Y135+MAX(145,Y$2*вспомогат!$J$19)</f>
        <v>#VALUE!</v>
      </c>
      <c r="Z135" s="96" t="e">
        <f>Odessa!Z135+MAX(145,Z$2*вспомогат!$J$19)</f>
        <v>#VALUE!</v>
      </c>
    </row>
    <row r="136" spans="2:26">
      <c r="B136" s="121" t="s">
        <v>259</v>
      </c>
      <c r="C136" s="88" t="s">
        <v>103</v>
      </c>
      <c r="D136" s="89" t="s">
        <v>13</v>
      </c>
      <c r="E136" s="2"/>
      <c r="F136" s="2"/>
      <c r="G136" s="96">
        <f>Odessa!G136+MAX(145,G$2*вспомогат!$J$19)</f>
        <v>332.5090909090909</v>
      </c>
      <c r="H136" s="96">
        <f>Odessa!H136+MAX(145,H$2*вспомогат!$J$19)</f>
        <v>477.0181818181818</v>
      </c>
      <c r="I136" s="96">
        <f>Odessa!I136+MAX(145,I$2*вспомогат!$J$19)</f>
        <v>621.5272727272727</v>
      </c>
      <c r="J136" s="96">
        <f>Odessa!J136+MAX(145,J$2*вспомогат!$J$19)</f>
        <v>766.0363636363636</v>
      </c>
      <c r="K136" s="96">
        <f>Odessa!K136+MAX(145,K$2*вспомогат!$J$19)</f>
        <v>860.5454545454545</v>
      </c>
      <c r="L136" s="96">
        <f>Odessa!L136+MAX(145,L$2*вспомогат!$J$19)</f>
        <v>1010.0545454545454</v>
      </c>
      <c r="M136" s="96">
        <f>Odessa!M136+MAX(145,M$2*вспомогат!$J$19)</f>
        <v>1179.5636363636363</v>
      </c>
      <c r="N136" s="96">
        <f>Odessa!N136+MAX(145,N$2*вспомогат!$J$19)</f>
        <v>1349.0727272727272</v>
      </c>
      <c r="O136" s="96">
        <f>Odessa!O136+MAX(145,O$2*вспомогат!$J$19)</f>
        <v>1518.5818181818181</v>
      </c>
      <c r="P136" s="96">
        <f>Odessa!P136+MAX(145,P$2*вспомогат!$J$19)</f>
        <v>1688.090909090909</v>
      </c>
      <c r="Q136" s="96">
        <f>Odessa!Q136+MAX(145,Q$2*вспомогат!$J$19)</f>
        <v>1807.6</v>
      </c>
      <c r="R136" s="96">
        <f>Odessa!R136+MAX(145,R$2*вспомогат!$J$19)</f>
        <v>1977.1090909090908</v>
      </c>
      <c r="S136" s="96">
        <f>Odessa!S136+MAX(145,S$2*вспомогат!$J$19)</f>
        <v>2146.6181818181817</v>
      </c>
      <c r="T136" s="96">
        <f>Odessa!T136+MAX(145,T$2*вспомогат!$J$19)</f>
        <v>2316.1272727272726</v>
      </c>
      <c r="U136" s="96">
        <f>Odessa!U136+MAX(145,U$2*вспомогат!$J$19)</f>
        <v>2485.6363636363635</v>
      </c>
      <c r="V136" s="96">
        <f>Odessa!V136+MAX(145,V$2*вспомогат!$J$19)</f>
        <v>2655.1454545454544</v>
      </c>
      <c r="W136" s="96">
        <f>Odessa!W136+MAX(145,W$2*вспомогат!$J$19)</f>
        <v>2824.6545454545453</v>
      </c>
      <c r="X136" s="96">
        <f>Odessa!X136+MAX(145,X$2*вспомогат!$J$19)</f>
        <v>2994.1636363636362</v>
      </c>
      <c r="Y136" s="96">
        <f>Odessa!Y136+MAX(145,Y$2*вспомогат!$J$19)</f>
        <v>3163.6727272727271</v>
      </c>
      <c r="Z136" s="96">
        <f>Odessa!Z136+MAX(145,Z$2*вспомогат!$J$19)</f>
        <v>3333.181818181818</v>
      </c>
    </row>
    <row r="137" spans="2:26">
      <c r="B137" s="121" t="s">
        <v>260</v>
      </c>
      <c r="C137" s="121" t="s">
        <v>22</v>
      </c>
      <c r="D137" s="89" t="s">
        <v>230</v>
      </c>
      <c r="E137" s="2"/>
      <c r="F137" s="2"/>
      <c r="G137" s="96" t="e">
        <f>Odessa!G137+MAX(145,G$2*вспомогат!$J$19)</f>
        <v>#VALUE!</v>
      </c>
      <c r="H137" s="96" t="e">
        <f>Odessa!H137+MAX(145,H$2*вспомогат!$J$19)</f>
        <v>#VALUE!</v>
      </c>
      <c r="I137" s="96" t="e">
        <f>Odessa!I137+MAX(145,I$2*вспомогат!$J$19)</f>
        <v>#VALUE!</v>
      </c>
      <c r="J137" s="96" t="e">
        <f>Odessa!J137+MAX(145,J$2*вспомогат!$J$19)</f>
        <v>#VALUE!</v>
      </c>
      <c r="K137" s="96" t="e">
        <f>Odessa!K137+MAX(145,K$2*вспомогат!$J$19)</f>
        <v>#VALUE!</v>
      </c>
      <c r="L137" s="96" t="e">
        <f>Odessa!L137+MAX(145,L$2*вспомогат!$J$19)</f>
        <v>#VALUE!</v>
      </c>
      <c r="M137" s="96" t="e">
        <f>Odessa!M137+MAX(145,M$2*вспомогат!$J$19)</f>
        <v>#VALUE!</v>
      </c>
      <c r="N137" s="96" t="e">
        <f>Odessa!N137+MAX(145,N$2*вспомогат!$J$19)</f>
        <v>#VALUE!</v>
      </c>
      <c r="O137" s="96" t="e">
        <f>Odessa!O137+MAX(145,O$2*вспомогат!$J$19)</f>
        <v>#VALUE!</v>
      </c>
      <c r="P137" s="96" t="e">
        <f>Odessa!P137+MAX(145,P$2*вспомогат!$J$19)</f>
        <v>#VALUE!</v>
      </c>
      <c r="Q137" s="96" t="e">
        <f>Odessa!Q137+MAX(145,Q$2*вспомогат!$J$19)</f>
        <v>#VALUE!</v>
      </c>
      <c r="R137" s="96" t="e">
        <f>Odessa!R137+MAX(145,R$2*вспомогат!$J$19)</f>
        <v>#VALUE!</v>
      </c>
      <c r="S137" s="96" t="e">
        <f>Odessa!S137+MAX(145,S$2*вспомогат!$J$19)</f>
        <v>#VALUE!</v>
      </c>
      <c r="T137" s="96" t="e">
        <f>Odessa!T137+MAX(145,T$2*вспомогат!$J$19)</f>
        <v>#VALUE!</v>
      </c>
      <c r="U137" s="96" t="e">
        <f>Odessa!U137+MAX(145,U$2*вспомогат!$J$19)</f>
        <v>#VALUE!</v>
      </c>
      <c r="V137" s="96" t="e">
        <f>Odessa!V137+MAX(145,V$2*вспомогат!$J$19)</f>
        <v>#VALUE!</v>
      </c>
      <c r="W137" s="96" t="e">
        <f>Odessa!W137+MAX(145,W$2*вспомогат!$J$19)</f>
        <v>#VALUE!</v>
      </c>
      <c r="X137" s="96" t="e">
        <f>Odessa!X137+MAX(145,X$2*вспомогат!$J$19)</f>
        <v>#VALUE!</v>
      </c>
      <c r="Y137" s="96" t="e">
        <f>Odessa!Y137+MAX(145,Y$2*вспомогат!$J$19)</f>
        <v>#VALUE!</v>
      </c>
      <c r="Z137" s="96" t="e">
        <f>Odessa!Z137+MAX(145,Z$2*вспомогат!$J$19)</f>
        <v>#VALUE!</v>
      </c>
    </row>
    <row r="138" spans="2:26">
      <c r="B138" s="2" t="s">
        <v>279</v>
      </c>
      <c r="C138" s="121" t="s">
        <v>280</v>
      </c>
      <c r="D138" s="89" t="s">
        <v>230</v>
      </c>
      <c r="E138" s="2"/>
      <c r="F138" s="2"/>
      <c r="G138" s="96" t="e">
        <f>Odessa!G138+MAX(145,G$2*вспомогат!$J$19)</f>
        <v>#VALUE!</v>
      </c>
      <c r="H138" s="96" t="e">
        <f>Odessa!H138+MAX(145,H$2*вспомогат!$J$19)</f>
        <v>#VALUE!</v>
      </c>
      <c r="I138" s="96" t="e">
        <f>Odessa!I138+MAX(145,I$2*вспомогат!$J$19)</f>
        <v>#VALUE!</v>
      </c>
      <c r="J138" s="96" t="e">
        <f>Odessa!J138+MAX(145,J$2*вспомогат!$J$19)</f>
        <v>#VALUE!</v>
      </c>
      <c r="K138" s="96" t="e">
        <f>Odessa!K138+MAX(145,K$2*вспомогат!$J$19)</f>
        <v>#VALUE!</v>
      </c>
      <c r="L138" s="96" t="e">
        <f>Odessa!L138+MAX(145,L$2*вспомогат!$J$19)</f>
        <v>#VALUE!</v>
      </c>
      <c r="M138" s="96" t="e">
        <f>Odessa!M138+MAX(145,M$2*вспомогат!$J$19)</f>
        <v>#VALUE!</v>
      </c>
      <c r="N138" s="96" t="e">
        <f>Odessa!N138+MAX(145,N$2*вспомогат!$J$19)</f>
        <v>#VALUE!</v>
      </c>
      <c r="O138" s="96" t="e">
        <f>Odessa!O138+MAX(145,O$2*вспомогат!$J$19)</f>
        <v>#VALUE!</v>
      </c>
      <c r="P138" s="96" t="e">
        <f>Odessa!P138+MAX(145,P$2*вспомогат!$J$19)</f>
        <v>#VALUE!</v>
      </c>
      <c r="Q138" s="96" t="e">
        <f>Odessa!Q138+MAX(145,Q$2*вспомогат!$J$19)</f>
        <v>#VALUE!</v>
      </c>
      <c r="R138" s="96" t="e">
        <f>Odessa!R138+MAX(145,R$2*вспомогат!$J$19)</f>
        <v>#VALUE!</v>
      </c>
      <c r="S138" s="96" t="e">
        <f>Odessa!S138+MAX(145,S$2*вспомогат!$J$19)</f>
        <v>#VALUE!</v>
      </c>
      <c r="T138" s="96" t="e">
        <f>Odessa!T138+MAX(145,T$2*вспомогат!$J$19)</f>
        <v>#VALUE!</v>
      </c>
      <c r="U138" s="96" t="e">
        <f>Odessa!U138+MAX(145,U$2*вспомогат!$J$19)</f>
        <v>#VALUE!</v>
      </c>
      <c r="V138" s="96" t="e">
        <f>Odessa!V138+MAX(145,V$2*вспомогат!$J$19)</f>
        <v>#VALUE!</v>
      </c>
      <c r="W138" s="96" t="e">
        <f>Odessa!W138+MAX(145,W$2*вспомогат!$J$19)</f>
        <v>#VALUE!</v>
      </c>
      <c r="X138" s="96" t="e">
        <f>Odessa!X138+MAX(145,X$2*вспомогат!$J$19)</f>
        <v>#VALUE!</v>
      </c>
      <c r="Y138" s="96" t="e">
        <f>Odessa!Y138+MAX(145,Y$2*вспомогат!$J$19)</f>
        <v>#VALUE!</v>
      </c>
      <c r="Z138" s="96" t="e">
        <f>Odessa!Z138+MAX(145,Z$2*вспомогат!$J$19)</f>
        <v>#VALUE!</v>
      </c>
    </row>
    <row r="139" spans="2:26">
      <c r="B139" s="12" t="s">
        <v>21</v>
      </c>
      <c r="C139" s="121" t="s">
        <v>22</v>
      </c>
      <c r="D139" s="15" t="s">
        <v>9</v>
      </c>
      <c r="E139" s="2"/>
      <c r="F139" s="2"/>
      <c r="G139" s="96">
        <f>Odessa!G139+MAX(145,G$2*вспомогат!$J$19)</f>
        <v>444.6</v>
      </c>
      <c r="H139" s="96">
        <f>Odessa!H139+MAX(145,H$2*вспомогат!$J$19)</f>
        <v>701.2</v>
      </c>
      <c r="I139" s="96">
        <f>Odessa!I139+MAX(145,I$2*вспомогат!$J$19)</f>
        <v>957.8</v>
      </c>
      <c r="J139" s="96">
        <f>Odessa!J139+MAX(145,J$2*вспомогат!$J$19)</f>
        <v>1214.4000000000001</v>
      </c>
      <c r="K139" s="96">
        <f>Odessa!K139+MAX(145,K$2*вспомогат!$J$19)</f>
        <v>1421</v>
      </c>
      <c r="L139" s="96">
        <f>Odessa!L139+MAX(145,L$2*вспомогат!$J$19)</f>
        <v>1682.6</v>
      </c>
      <c r="M139" s="96">
        <f>Odessa!M139+MAX(145,M$2*вспомогат!$J$19)</f>
        <v>1964.1999999999998</v>
      </c>
      <c r="N139" s="96">
        <f>Odessa!N139+MAX(145,N$2*вспомогат!$J$19)</f>
        <v>2245.8000000000002</v>
      </c>
      <c r="O139" s="96">
        <f>Odessa!O139+MAX(145,O$2*вспомогат!$J$19)</f>
        <v>2527.4</v>
      </c>
      <c r="P139" s="96">
        <f>Odessa!P139+MAX(145,P$2*вспомогат!$J$19)</f>
        <v>2809</v>
      </c>
      <c r="Q139" s="96">
        <f>Odessa!Q139+MAX(145,Q$2*вспомогат!$J$19)</f>
        <v>3040.6</v>
      </c>
      <c r="R139" s="96">
        <f>Odessa!R139+MAX(145,R$2*вспомогат!$J$19)</f>
        <v>3322.2</v>
      </c>
      <c r="S139" s="96">
        <f>Odessa!S139+MAX(145,S$2*вспомогат!$J$19)</f>
        <v>3603.8</v>
      </c>
      <c r="T139" s="96">
        <f>Odessa!T139+MAX(145,T$2*вспомогат!$J$19)</f>
        <v>3885.3999999999996</v>
      </c>
      <c r="U139" s="96">
        <f>Odessa!U139+MAX(145,U$2*вспомогат!$J$19)</f>
        <v>4167</v>
      </c>
      <c r="V139" s="96">
        <f>Odessa!V139+MAX(145,V$2*вспомогат!$J$19)</f>
        <v>4448.6000000000004</v>
      </c>
      <c r="W139" s="96">
        <f>Odessa!W139+MAX(145,W$2*вспомогат!$J$19)</f>
        <v>4730.2</v>
      </c>
      <c r="X139" s="96">
        <f>Odessa!X139+MAX(145,X$2*вспомогат!$J$19)</f>
        <v>5011.8</v>
      </c>
      <c r="Y139" s="96">
        <f>Odessa!Y139+MAX(145,Y$2*вспомогат!$J$19)</f>
        <v>5293.4</v>
      </c>
      <c r="Z139" s="96">
        <f>Odessa!Z139+MAX(145,Z$2*вспомогат!$J$19)</f>
        <v>5575</v>
      </c>
    </row>
    <row r="140" spans="2:26">
      <c r="B140" s="121" t="s">
        <v>234</v>
      </c>
      <c r="C140" s="88" t="s">
        <v>75</v>
      </c>
      <c r="D140" s="89" t="s">
        <v>230</v>
      </c>
      <c r="E140" s="2"/>
      <c r="F140" s="2"/>
      <c r="G140" s="96" t="e">
        <f>Odessa!G140+MAX(145,G$2*вспомогат!$J$19)</f>
        <v>#VALUE!</v>
      </c>
      <c r="H140" s="96" t="e">
        <f>Odessa!H140+MAX(145,H$2*вспомогат!$J$19)</f>
        <v>#VALUE!</v>
      </c>
      <c r="I140" s="96" t="e">
        <f>Odessa!I140+MAX(145,I$2*вспомогат!$J$19)</f>
        <v>#VALUE!</v>
      </c>
      <c r="J140" s="96" t="e">
        <f>Odessa!J140+MAX(145,J$2*вспомогат!$J$19)</f>
        <v>#VALUE!</v>
      </c>
      <c r="K140" s="96" t="e">
        <f>Odessa!K140+MAX(145,K$2*вспомогат!$J$19)</f>
        <v>#VALUE!</v>
      </c>
      <c r="L140" s="96" t="e">
        <f>Odessa!L140+MAX(145,L$2*вспомогат!$J$19)</f>
        <v>#VALUE!</v>
      </c>
      <c r="M140" s="96" t="e">
        <f>Odessa!M140+MAX(145,M$2*вспомогат!$J$19)</f>
        <v>#VALUE!</v>
      </c>
      <c r="N140" s="96" t="e">
        <f>Odessa!N140+MAX(145,N$2*вспомогат!$J$19)</f>
        <v>#VALUE!</v>
      </c>
      <c r="O140" s="96" t="e">
        <f>Odessa!O140+MAX(145,O$2*вспомогат!$J$19)</f>
        <v>#VALUE!</v>
      </c>
      <c r="P140" s="96" t="e">
        <f>Odessa!P140+MAX(145,P$2*вспомогат!$J$19)</f>
        <v>#VALUE!</v>
      </c>
      <c r="Q140" s="96" t="e">
        <f>Odessa!Q140+MAX(145,Q$2*вспомогат!$J$19)</f>
        <v>#VALUE!</v>
      </c>
      <c r="R140" s="96" t="e">
        <f>Odessa!R140+MAX(145,R$2*вспомогат!$J$19)</f>
        <v>#VALUE!</v>
      </c>
      <c r="S140" s="96" t="e">
        <f>Odessa!S140+MAX(145,S$2*вспомогат!$J$19)</f>
        <v>#VALUE!</v>
      </c>
      <c r="T140" s="96" t="e">
        <f>Odessa!T140+MAX(145,T$2*вспомогат!$J$19)</f>
        <v>#VALUE!</v>
      </c>
      <c r="U140" s="96" t="e">
        <f>Odessa!U140+MAX(145,U$2*вспомогат!$J$19)</f>
        <v>#VALUE!</v>
      </c>
      <c r="V140" s="96" t="e">
        <f>Odessa!V140+MAX(145,V$2*вспомогат!$J$19)</f>
        <v>#VALUE!</v>
      </c>
      <c r="W140" s="96" t="e">
        <f>Odessa!W140+MAX(145,W$2*вспомогат!$J$19)</f>
        <v>#VALUE!</v>
      </c>
      <c r="X140" s="96" t="e">
        <f>Odessa!X140+MAX(145,X$2*вспомогат!$J$19)</f>
        <v>#VALUE!</v>
      </c>
      <c r="Y140" s="96" t="e">
        <f>Odessa!Y140+MAX(145,Y$2*вспомогат!$J$19)</f>
        <v>#VALUE!</v>
      </c>
      <c r="Z140" s="96" t="e">
        <f>Odessa!Z140+MAX(145,Z$2*вспомогат!$J$19)</f>
        <v>#VALUE!</v>
      </c>
    </row>
    <row r="141" spans="2:26">
      <c r="B141" s="2" t="s">
        <v>261</v>
      </c>
      <c r="C141" s="121" t="s">
        <v>22</v>
      </c>
      <c r="D141" s="89" t="s">
        <v>230</v>
      </c>
      <c r="E141" s="2"/>
      <c r="F141" s="2"/>
      <c r="G141" s="96" t="e">
        <f>Odessa!G141+MAX(145,G$2*вспомогат!$J$19)</f>
        <v>#VALUE!</v>
      </c>
      <c r="H141" s="96" t="e">
        <f>Odessa!H141+MAX(145,H$2*вспомогат!$J$19)</f>
        <v>#VALUE!</v>
      </c>
      <c r="I141" s="96" t="e">
        <f>Odessa!I141+MAX(145,I$2*вспомогат!$J$19)</f>
        <v>#VALUE!</v>
      </c>
      <c r="J141" s="96" t="e">
        <f>Odessa!J141+MAX(145,J$2*вспомогат!$J$19)</f>
        <v>#VALUE!</v>
      </c>
      <c r="K141" s="96" t="e">
        <f>Odessa!K141+MAX(145,K$2*вспомогат!$J$19)</f>
        <v>#VALUE!</v>
      </c>
      <c r="L141" s="96" t="e">
        <f>Odessa!L141+MAX(145,L$2*вспомогат!$J$19)</f>
        <v>#VALUE!</v>
      </c>
      <c r="M141" s="96" t="e">
        <f>Odessa!M141+MAX(145,M$2*вспомогат!$J$19)</f>
        <v>#VALUE!</v>
      </c>
      <c r="N141" s="96" t="e">
        <f>Odessa!N141+MAX(145,N$2*вспомогат!$J$19)</f>
        <v>#VALUE!</v>
      </c>
      <c r="O141" s="96" t="e">
        <f>Odessa!O141+MAX(145,O$2*вспомогат!$J$19)</f>
        <v>#VALUE!</v>
      </c>
      <c r="P141" s="96" t="e">
        <f>Odessa!P141+MAX(145,P$2*вспомогат!$J$19)</f>
        <v>#VALUE!</v>
      </c>
      <c r="Q141" s="96" t="e">
        <f>Odessa!Q141+MAX(145,Q$2*вспомогат!$J$19)</f>
        <v>#VALUE!</v>
      </c>
      <c r="R141" s="96" t="e">
        <f>Odessa!R141+MAX(145,R$2*вспомогат!$J$19)</f>
        <v>#VALUE!</v>
      </c>
      <c r="S141" s="96" t="e">
        <f>Odessa!S141+MAX(145,S$2*вспомогат!$J$19)</f>
        <v>#VALUE!</v>
      </c>
      <c r="T141" s="96" t="e">
        <f>Odessa!T141+MAX(145,T$2*вспомогат!$J$19)</f>
        <v>#VALUE!</v>
      </c>
      <c r="U141" s="96" t="e">
        <f>Odessa!U141+MAX(145,U$2*вспомогат!$J$19)</f>
        <v>#VALUE!</v>
      </c>
      <c r="V141" s="96" t="e">
        <f>Odessa!V141+MAX(145,V$2*вспомогат!$J$19)</f>
        <v>#VALUE!</v>
      </c>
      <c r="W141" s="96" t="e">
        <f>Odessa!W141+MAX(145,W$2*вспомогат!$J$19)</f>
        <v>#VALUE!</v>
      </c>
      <c r="X141" s="96" t="e">
        <f>Odessa!X141+MAX(145,X$2*вспомогат!$J$19)</f>
        <v>#VALUE!</v>
      </c>
      <c r="Y141" s="96" t="e">
        <f>Odessa!Y141+MAX(145,Y$2*вспомогат!$J$19)</f>
        <v>#VALUE!</v>
      </c>
      <c r="Z141" s="96" t="e">
        <f>Odessa!Z141+MAX(145,Z$2*вспомогат!$J$19)</f>
        <v>#VALUE!</v>
      </c>
    </row>
    <row r="142" spans="2:26">
      <c r="B142" s="2" t="s">
        <v>223</v>
      </c>
      <c r="C142" s="88" t="s">
        <v>24</v>
      </c>
      <c r="D142" s="89" t="s">
        <v>9</v>
      </c>
      <c r="E142" s="2"/>
      <c r="F142" s="2"/>
      <c r="G142" s="96">
        <f>Odessa!G142+MAX(145,G$2*вспомогат!$J$19)</f>
        <v>324.5090909090909</v>
      </c>
      <c r="H142" s="96">
        <f>Odessa!H142+MAX(145,H$2*вспомогат!$J$19)</f>
        <v>461.0181818181818</v>
      </c>
      <c r="I142" s="96">
        <f>Odessa!I142+MAX(145,I$2*вспомогат!$J$19)</f>
        <v>597.5272727272727</v>
      </c>
      <c r="J142" s="96">
        <f>Odessa!J142+MAX(145,J$2*вспомогат!$J$19)</f>
        <v>734.0363636363636</v>
      </c>
      <c r="K142" s="96">
        <f>Odessa!K142+MAX(145,K$2*вспомогат!$J$19)</f>
        <v>820.5454545454545</v>
      </c>
      <c r="L142" s="96">
        <f>Odessa!L142+MAX(145,L$2*вспомогат!$J$19)</f>
        <v>962.0545454545454</v>
      </c>
      <c r="M142" s="96">
        <f>Odessa!M142+MAX(145,M$2*вспомогат!$J$19)</f>
        <v>1123.5636363636363</v>
      </c>
      <c r="N142" s="96">
        <f>Odessa!N142+MAX(145,N$2*вспомогат!$J$19)</f>
        <v>1285.0727272727272</v>
      </c>
      <c r="O142" s="96">
        <f>Odessa!O142+MAX(145,O$2*вспомогат!$J$19)</f>
        <v>1446.5818181818181</v>
      </c>
      <c r="P142" s="96">
        <f>Odessa!P142+MAX(145,P$2*вспомогат!$J$19)</f>
        <v>1608.090909090909</v>
      </c>
      <c r="Q142" s="96">
        <f>Odessa!Q142+MAX(145,Q$2*вспомогат!$J$19)</f>
        <v>1719.6</v>
      </c>
      <c r="R142" s="96">
        <f>Odessa!R142+MAX(145,R$2*вспомогат!$J$19)</f>
        <v>1881.1090909090908</v>
      </c>
      <c r="S142" s="96">
        <f>Odessa!S142+MAX(145,S$2*вспомогат!$J$19)</f>
        <v>2042.6181818181817</v>
      </c>
      <c r="T142" s="96">
        <f>Odessa!T142+MAX(145,T$2*вспомогат!$J$19)</f>
        <v>2204.1272727272726</v>
      </c>
      <c r="U142" s="96">
        <f>Odessa!U142+MAX(145,U$2*вспомогат!$J$19)</f>
        <v>2365.6363636363635</v>
      </c>
      <c r="V142" s="96">
        <f>Odessa!V142+MAX(145,V$2*вспомогат!$J$19)</f>
        <v>2527.1454545454544</v>
      </c>
      <c r="W142" s="96">
        <f>Odessa!W142+MAX(145,W$2*вспомогат!$J$19)</f>
        <v>2688.6545454545453</v>
      </c>
      <c r="X142" s="96">
        <f>Odessa!X142+MAX(145,X$2*вспомогат!$J$19)</f>
        <v>2850.1636363636362</v>
      </c>
      <c r="Y142" s="96">
        <f>Odessa!Y142+MAX(145,Y$2*вспомогат!$J$19)</f>
        <v>3011.6727272727271</v>
      </c>
      <c r="Z142" s="96">
        <f>Odessa!Z142+MAX(145,Z$2*вспомогат!$J$19)</f>
        <v>3173.181818181818</v>
      </c>
    </row>
    <row r="143" spans="2:26">
      <c r="B143" s="132" t="s">
        <v>291</v>
      </c>
      <c r="C143" s="88" t="s">
        <v>24</v>
      </c>
      <c r="D143" s="89" t="s">
        <v>13</v>
      </c>
      <c r="E143" s="2"/>
      <c r="F143" s="2"/>
      <c r="G143" s="96">
        <f>Odessa!G143+MAX(145,G$2*вспомогат!$J$19)</f>
        <v>283.5090909090909</v>
      </c>
      <c r="H143" s="96">
        <f>Odessa!H143+MAX(145,H$2*вспомогат!$J$19)</f>
        <v>379.0181818181818</v>
      </c>
      <c r="I143" s="96">
        <f>Odessa!I143+MAX(145,I$2*вспомогат!$J$19)</f>
        <v>474.5272727272727</v>
      </c>
      <c r="J143" s="96">
        <f>Odessa!J143+MAX(145,J$2*вспомогат!$J$19)</f>
        <v>570.0363636363636</v>
      </c>
      <c r="K143" s="96">
        <f>Odessa!K143+MAX(145,K$2*вспомогат!$J$19)</f>
        <v>615.5454545454545</v>
      </c>
      <c r="L143" s="96">
        <f>Odessa!L143+MAX(145,L$2*вспомогат!$J$19)</f>
        <v>716.0545454545454</v>
      </c>
      <c r="M143" s="96">
        <f>Odessa!M143+MAX(145,M$2*вспомогат!$J$19)</f>
        <v>836.56363636363631</v>
      </c>
      <c r="N143" s="96">
        <f>Odessa!N143+MAX(145,N$2*вспомогат!$J$19)</f>
        <v>957.07272727272721</v>
      </c>
      <c r="O143" s="96">
        <f>Odessa!O143+MAX(145,O$2*вспомогат!$J$19)</f>
        <v>1077.5818181818181</v>
      </c>
      <c r="P143" s="96">
        <f>Odessa!P143+MAX(145,P$2*вспомогат!$J$19)</f>
        <v>1198.090909090909</v>
      </c>
      <c r="Q143" s="96">
        <f>Odessa!Q143+MAX(145,Q$2*вспомогат!$J$19)</f>
        <v>1268.5999999999999</v>
      </c>
      <c r="R143" s="96">
        <f>Odessa!R143+MAX(145,R$2*вспомогат!$J$19)</f>
        <v>1389.1090909090908</v>
      </c>
      <c r="S143" s="96">
        <f>Odessa!S143+MAX(145,S$2*вспомогат!$J$19)</f>
        <v>1509.6181818181817</v>
      </c>
      <c r="T143" s="96">
        <f>Odessa!T143+MAX(145,T$2*вспомогат!$J$19)</f>
        <v>1630.1272727272726</v>
      </c>
      <c r="U143" s="96">
        <f>Odessa!U143+MAX(145,U$2*вспомогат!$J$19)</f>
        <v>1750.6363636363635</v>
      </c>
      <c r="V143" s="96">
        <f>Odessa!V143+MAX(145,V$2*вспомогат!$J$19)</f>
        <v>1871.1454545454544</v>
      </c>
      <c r="W143" s="96">
        <f>Odessa!W143+MAX(145,W$2*вспомогат!$J$19)</f>
        <v>1991.6545454545453</v>
      </c>
      <c r="X143" s="96">
        <f>Odessa!X143+MAX(145,X$2*вспомогат!$J$19)</f>
        <v>2112.1636363636362</v>
      </c>
      <c r="Y143" s="96">
        <f>Odessa!Y143+MAX(145,Y$2*вспомогат!$J$19)</f>
        <v>2232.6727272727271</v>
      </c>
      <c r="Z143" s="96">
        <f>Odessa!Z143+MAX(145,Z$2*вспомогат!$J$19)</f>
        <v>2353.181818181818</v>
      </c>
    </row>
    <row r="144" spans="2:26">
      <c r="B144" s="132" t="s">
        <v>292</v>
      </c>
      <c r="C144" s="12" t="s">
        <v>24</v>
      </c>
      <c r="D144" s="89" t="s">
        <v>13</v>
      </c>
      <c r="E144" s="2"/>
      <c r="F144" s="2"/>
      <c r="G144" s="96">
        <f>Odessa!G144+MAX(145,G$2*вспомогат!$J$19)</f>
        <v>272.5090909090909</v>
      </c>
      <c r="H144" s="96">
        <f>Odessa!H144+MAX(145,H$2*вспомогат!$J$19)</f>
        <v>357.0181818181818</v>
      </c>
      <c r="I144" s="96">
        <f>Odessa!I144+MAX(145,I$2*вспомогат!$J$19)</f>
        <v>441.5272727272727</v>
      </c>
      <c r="J144" s="96">
        <f>Odessa!J144+MAX(145,J$2*вспомогат!$J$19)</f>
        <v>526.0363636363636</v>
      </c>
      <c r="K144" s="96">
        <f>Odessa!K144+MAX(145,K$2*вспомогат!$J$19)</f>
        <v>560.5454545454545</v>
      </c>
      <c r="L144" s="96">
        <f>Odessa!L144+MAX(145,L$2*вспомогат!$J$19)</f>
        <v>650.0545454545454</v>
      </c>
      <c r="M144" s="96">
        <f>Odessa!M144+MAX(145,M$2*вспомогат!$J$19)</f>
        <v>759.56363636363631</v>
      </c>
      <c r="N144" s="96">
        <f>Odessa!N144+MAX(145,N$2*вспомогат!$J$19)</f>
        <v>869.07272727272721</v>
      </c>
      <c r="O144" s="96">
        <f>Odessa!O144+MAX(145,O$2*вспомогат!$J$19)</f>
        <v>978.58181818181811</v>
      </c>
      <c r="P144" s="96">
        <f>Odessa!P144+MAX(145,P$2*вспомогат!$J$19)</f>
        <v>1088.090909090909</v>
      </c>
      <c r="Q144" s="96">
        <f>Odessa!Q144+MAX(145,Q$2*вспомогат!$J$19)</f>
        <v>1147.5999999999999</v>
      </c>
      <c r="R144" s="96">
        <f>Odessa!R144+MAX(145,R$2*вспомогат!$J$19)</f>
        <v>1257.1090909090908</v>
      </c>
      <c r="S144" s="96">
        <f>Odessa!S144+MAX(145,S$2*вспомогат!$J$19)</f>
        <v>1366.6181818181817</v>
      </c>
      <c r="T144" s="96">
        <f>Odessa!T144+MAX(145,T$2*вспомогат!$J$19)</f>
        <v>1476.1272727272726</v>
      </c>
      <c r="U144" s="96">
        <f>Odessa!U144+MAX(145,U$2*вспомогат!$J$19)</f>
        <v>1585.6363636363635</v>
      </c>
      <c r="V144" s="96">
        <f>Odessa!V144+MAX(145,V$2*вспомогат!$J$19)</f>
        <v>1695.1454545454544</v>
      </c>
      <c r="W144" s="96">
        <f>Odessa!W144+MAX(145,W$2*вспомогат!$J$19)</f>
        <v>1804.6545454545453</v>
      </c>
      <c r="X144" s="96">
        <f>Odessa!X144+MAX(145,X$2*вспомогат!$J$19)</f>
        <v>1914.1636363636362</v>
      </c>
      <c r="Y144" s="96">
        <f>Odessa!Y144+MAX(145,Y$2*вспомогат!$J$19)</f>
        <v>2023.6727272727271</v>
      </c>
      <c r="Z144" s="96">
        <f>Odessa!Z144+MAX(145,Z$2*вспомогат!$J$19)</f>
        <v>2133.181818181818</v>
      </c>
    </row>
    <row r="145" spans="2:26">
      <c r="B145" s="12" t="s">
        <v>33</v>
      </c>
      <c r="C145" s="12" t="s">
        <v>24</v>
      </c>
      <c r="D145" s="89" t="s">
        <v>13</v>
      </c>
      <c r="E145" s="2"/>
      <c r="F145" s="2"/>
      <c r="G145" s="96">
        <f>Odessa!G145+MAX(145,G$2*вспомогат!$J$19)</f>
        <v>283.5090909090909</v>
      </c>
      <c r="H145" s="96">
        <f>Odessa!H145+MAX(145,H$2*вспомогат!$J$19)</f>
        <v>379.0181818181818</v>
      </c>
      <c r="I145" s="96">
        <f>Odessa!I145+MAX(145,I$2*вспомогат!$J$19)</f>
        <v>474.5272727272727</v>
      </c>
      <c r="J145" s="96">
        <f>Odessa!J145+MAX(145,J$2*вспомогат!$J$19)</f>
        <v>570.0363636363636</v>
      </c>
      <c r="K145" s="96">
        <f>Odessa!K145+MAX(145,K$2*вспомогат!$J$19)</f>
        <v>615.5454545454545</v>
      </c>
      <c r="L145" s="96">
        <f>Odessa!L145+MAX(145,L$2*вспомогат!$J$19)</f>
        <v>716.0545454545454</v>
      </c>
      <c r="M145" s="96">
        <f>Odessa!M145+MAX(145,M$2*вспомогат!$J$19)</f>
        <v>836.56363636363631</v>
      </c>
      <c r="N145" s="96">
        <f>Odessa!N145+MAX(145,N$2*вспомогат!$J$19)</f>
        <v>957.07272727272721</v>
      </c>
      <c r="O145" s="96">
        <f>Odessa!O145+MAX(145,O$2*вспомогат!$J$19)</f>
        <v>1077.5818181818181</v>
      </c>
      <c r="P145" s="96">
        <f>Odessa!P145+MAX(145,P$2*вспомогат!$J$19)</f>
        <v>1198.090909090909</v>
      </c>
      <c r="Q145" s="96">
        <f>Odessa!Q145+MAX(145,Q$2*вспомогат!$J$19)</f>
        <v>1268.5999999999999</v>
      </c>
      <c r="R145" s="96">
        <f>Odessa!R145+MAX(145,R$2*вспомогат!$J$19)</f>
        <v>1389.1090909090908</v>
      </c>
      <c r="S145" s="96">
        <f>Odessa!S145+MAX(145,S$2*вспомогат!$J$19)</f>
        <v>1509.6181818181817</v>
      </c>
      <c r="T145" s="96">
        <f>Odessa!T145+MAX(145,T$2*вспомогат!$J$19)</f>
        <v>1630.1272727272726</v>
      </c>
      <c r="U145" s="96">
        <f>Odessa!U145+MAX(145,U$2*вспомогат!$J$19)</f>
        <v>1750.6363636363635</v>
      </c>
      <c r="V145" s="96">
        <f>Odessa!V145+MAX(145,V$2*вспомогат!$J$19)</f>
        <v>1871.1454545454544</v>
      </c>
      <c r="W145" s="96">
        <f>Odessa!W145+MAX(145,W$2*вспомогат!$J$19)</f>
        <v>1991.6545454545453</v>
      </c>
      <c r="X145" s="96">
        <f>Odessa!X145+MAX(145,X$2*вспомогат!$J$19)</f>
        <v>2112.1636363636362</v>
      </c>
      <c r="Y145" s="96">
        <f>Odessa!Y145+MAX(145,Y$2*вспомогат!$J$19)</f>
        <v>2232.6727272727271</v>
      </c>
      <c r="Z145" s="96">
        <f>Odessa!Z145+MAX(145,Z$2*вспомогат!$J$19)</f>
        <v>2353.181818181818</v>
      </c>
    </row>
    <row r="146" spans="2:26">
      <c r="B146" s="2" t="s">
        <v>293</v>
      </c>
      <c r="C146" s="12" t="s">
        <v>24</v>
      </c>
      <c r="D146" s="89" t="s">
        <v>13</v>
      </c>
      <c r="E146" s="2"/>
      <c r="F146" s="2"/>
      <c r="G146" s="96">
        <f>Odessa!G146+MAX(145,G$2*вспомогат!$J$19)</f>
        <v>285.5090909090909</v>
      </c>
      <c r="H146" s="96">
        <f>Odessa!H146+MAX(145,H$2*вспомогат!$J$19)</f>
        <v>383.0181818181818</v>
      </c>
      <c r="I146" s="96">
        <f>Odessa!I146+MAX(145,I$2*вспомогат!$J$19)</f>
        <v>480.5272727272727</v>
      </c>
      <c r="J146" s="96">
        <f>Odessa!J146+MAX(145,J$2*вспомогат!$J$19)</f>
        <v>578.0363636363636</v>
      </c>
      <c r="K146" s="96">
        <f>Odessa!K146+MAX(145,K$2*вспомогат!$J$19)</f>
        <v>625.5454545454545</v>
      </c>
      <c r="L146" s="96">
        <f>Odessa!L146+MAX(145,L$2*вспомогат!$J$19)</f>
        <v>728.0545454545454</v>
      </c>
      <c r="M146" s="96">
        <f>Odessa!M146+MAX(145,M$2*вспомогат!$J$19)</f>
        <v>850.56363636363631</v>
      </c>
      <c r="N146" s="96">
        <f>Odessa!N146+MAX(145,N$2*вспомогат!$J$19)</f>
        <v>973.07272727272721</v>
      </c>
      <c r="O146" s="96">
        <f>Odessa!O146+MAX(145,O$2*вспомогат!$J$19)</f>
        <v>1095.5818181818181</v>
      </c>
      <c r="P146" s="96">
        <f>Odessa!P146+MAX(145,P$2*вспомогат!$J$19)</f>
        <v>1218.090909090909</v>
      </c>
      <c r="Q146" s="96">
        <f>Odessa!Q146+MAX(145,Q$2*вспомогат!$J$19)</f>
        <v>1290.5999999999999</v>
      </c>
      <c r="R146" s="96">
        <f>Odessa!R146+MAX(145,R$2*вспомогат!$J$19)</f>
        <v>1413.1090909090908</v>
      </c>
      <c r="S146" s="96">
        <f>Odessa!S146+MAX(145,S$2*вспомогат!$J$19)</f>
        <v>1535.6181818181817</v>
      </c>
      <c r="T146" s="96">
        <f>Odessa!T146+MAX(145,T$2*вспомогат!$J$19)</f>
        <v>1658.1272727272726</v>
      </c>
      <c r="U146" s="96">
        <f>Odessa!U146+MAX(145,U$2*вспомогат!$J$19)</f>
        <v>1780.6363636363635</v>
      </c>
      <c r="V146" s="96">
        <f>Odessa!V146+MAX(145,V$2*вспомогат!$J$19)</f>
        <v>1903.1454545454544</v>
      </c>
      <c r="W146" s="96">
        <f>Odessa!W146+MAX(145,W$2*вспомогат!$J$19)</f>
        <v>2025.6545454545453</v>
      </c>
      <c r="X146" s="96">
        <f>Odessa!X146+MAX(145,X$2*вспомогат!$J$19)</f>
        <v>2148.1636363636362</v>
      </c>
      <c r="Y146" s="96">
        <f>Odessa!Y146+MAX(145,Y$2*вспомогат!$J$19)</f>
        <v>2270.6727272727271</v>
      </c>
      <c r="Z146" s="96">
        <f>Odessa!Z146+MAX(145,Z$2*вспомогат!$J$19)</f>
        <v>2393.181818181818</v>
      </c>
    </row>
    <row r="147" spans="2:26">
      <c r="B147" s="2" t="s">
        <v>294</v>
      </c>
      <c r="C147" s="12" t="s">
        <v>24</v>
      </c>
      <c r="D147" s="89" t="s">
        <v>13</v>
      </c>
      <c r="E147" s="2"/>
      <c r="F147" s="2"/>
      <c r="G147" s="96">
        <f>Odessa!G147+MAX(145,G$2*вспомогат!$J$19)</f>
        <v>283.5090909090909</v>
      </c>
      <c r="H147" s="96">
        <f>Odessa!H147+MAX(145,H$2*вспомогат!$J$19)</f>
        <v>379.0181818181818</v>
      </c>
      <c r="I147" s="96">
        <f>Odessa!I147+MAX(145,I$2*вспомогат!$J$19)</f>
        <v>474.5272727272727</v>
      </c>
      <c r="J147" s="96">
        <f>Odessa!J147+MAX(145,J$2*вспомогат!$J$19)</f>
        <v>570.0363636363636</v>
      </c>
      <c r="K147" s="96">
        <f>Odessa!K147+MAX(145,K$2*вспомогат!$J$19)</f>
        <v>615.5454545454545</v>
      </c>
      <c r="L147" s="96">
        <f>Odessa!L147+MAX(145,L$2*вспомогат!$J$19)</f>
        <v>716.0545454545454</v>
      </c>
      <c r="M147" s="96">
        <f>Odessa!M147+MAX(145,M$2*вспомогат!$J$19)</f>
        <v>836.56363636363631</v>
      </c>
      <c r="N147" s="96">
        <f>Odessa!N147+MAX(145,N$2*вспомогат!$J$19)</f>
        <v>957.07272727272721</v>
      </c>
      <c r="O147" s="96">
        <f>Odessa!O147+MAX(145,O$2*вспомогат!$J$19)</f>
        <v>1077.5818181818181</v>
      </c>
      <c r="P147" s="96">
        <f>Odessa!P147+MAX(145,P$2*вспомогат!$J$19)</f>
        <v>1198.090909090909</v>
      </c>
      <c r="Q147" s="96">
        <f>Odessa!Q147+MAX(145,Q$2*вспомогат!$J$19)</f>
        <v>1268.5999999999999</v>
      </c>
      <c r="R147" s="96">
        <f>Odessa!R147+MAX(145,R$2*вспомогат!$J$19)</f>
        <v>1389.1090909090908</v>
      </c>
      <c r="S147" s="96">
        <f>Odessa!S147+MAX(145,S$2*вспомогат!$J$19)</f>
        <v>1509.6181818181817</v>
      </c>
      <c r="T147" s="96">
        <f>Odessa!T147+MAX(145,T$2*вспомогат!$J$19)</f>
        <v>1630.1272727272726</v>
      </c>
      <c r="U147" s="96">
        <f>Odessa!U147+MAX(145,U$2*вспомогат!$J$19)</f>
        <v>1750.6363636363635</v>
      </c>
      <c r="V147" s="96">
        <f>Odessa!V147+MAX(145,V$2*вспомогат!$J$19)</f>
        <v>1871.1454545454544</v>
      </c>
      <c r="W147" s="96">
        <f>Odessa!W147+MAX(145,W$2*вспомогат!$J$19)</f>
        <v>1991.6545454545453</v>
      </c>
      <c r="X147" s="96">
        <f>Odessa!X147+MAX(145,X$2*вспомогат!$J$19)</f>
        <v>2112.1636363636362</v>
      </c>
      <c r="Y147" s="96">
        <f>Odessa!Y147+MAX(145,Y$2*вспомогат!$J$19)</f>
        <v>2232.6727272727271</v>
      </c>
      <c r="Z147" s="96">
        <f>Odessa!Z147+MAX(145,Z$2*вспомогат!$J$19)</f>
        <v>2353.181818181818</v>
      </c>
    </row>
    <row r="148" spans="2:26">
      <c r="B148" s="2" t="s">
        <v>295</v>
      </c>
      <c r="C148" s="12" t="s">
        <v>24</v>
      </c>
      <c r="D148" s="89" t="s">
        <v>13</v>
      </c>
      <c r="E148" s="2"/>
      <c r="F148" s="2"/>
      <c r="G148" s="96">
        <f>Odessa!G148+MAX(145,G$2*вспомогат!$J$19)</f>
        <v>272.5090909090909</v>
      </c>
      <c r="H148" s="96">
        <f>Odessa!H148+MAX(145,H$2*вспомогат!$J$19)</f>
        <v>357.0181818181818</v>
      </c>
      <c r="I148" s="96">
        <f>Odessa!I148+MAX(145,I$2*вспомогат!$J$19)</f>
        <v>441.5272727272727</v>
      </c>
      <c r="J148" s="96">
        <f>Odessa!J148+MAX(145,J$2*вспомогат!$J$19)</f>
        <v>526.0363636363636</v>
      </c>
      <c r="K148" s="96">
        <f>Odessa!K148+MAX(145,K$2*вспомогат!$J$19)</f>
        <v>560.5454545454545</v>
      </c>
      <c r="L148" s="96">
        <f>Odessa!L148+MAX(145,L$2*вспомогат!$J$19)</f>
        <v>650.0545454545454</v>
      </c>
      <c r="M148" s="96">
        <f>Odessa!M148+MAX(145,M$2*вспомогат!$J$19)</f>
        <v>759.56363636363631</v>
      </c>
      <c r="N148" s="96">
        <f>Odessa!N148+MAX(145,N$2*вспомогат!$J$19)</f>
        <v>869.07272727272721</v>
      </c>
      <c r="O148" s="96">
        <f>Odessa!O148+MAX(145,O$2*вспомогат!$J$19)</f>
        <v>978.58181818181811</v>
      </c>
      <c r="P148" s="96">
        <f>Odessa!P148+MAX(145,P$2*вспомогат!$J$19)</f>
        <v>1088.090909090909</v>
      </c>
      <c r="Q148" s="96">
        <f>Odessa!Q148+MAX(145,Q$2*вспомогат!$J$19)</f>
        <v>1147.5999999999999</v>
      </c>
      <c r="R148" s="96">
        <f>Odessa!R148+MAX(145,R$2*вспомогат!$J$19)</f>
        <v>1257.1090909090908</v>
      </c>
      <c r="S148" s="96">
        <f>Odessa!S148+MAX(145,S$2*вспомогат!$J$19)</f>
        <v>1366.6181818181817</v>
      </c>
      <c r="T148" s="96">
        <f>Odessa!T148+MAX(145,T$2*вспомогат!$J$19)</f>
        <v>1476.1272727272726</v>
      </c>
      <c r="U148" s="96">
        <f>Odessa!U148+MAX(145,U$2*вспомогат!$J$19)</f>
        <v>1585.6363636363635</v>
      </c>
      <c r="V148" s="96">
        <f>Odessa!V148+MAX(145,V$2*вспомогат!$J$19)</f>
        <v>1695.1454545454544</v>
      </c>
      <c r="W148" s="96">
        <f>Odessa!W148+MAX(145,W$2*вспомогат!$J$19)</f>
        <v>1804.6545454545453</v>
      </c>
      <c r="X148" s="96">
        <f>Odessa!X148+MAX(145,X$2*вспомогат!$J$19)</f>
        <v>1914.1636363636362</v>
      </c>
      <c r="Y148" s="96">
        <f>Odessa!Y148+MAX(145,Y$2*вспомогат!$J$19)</f>
        <v>2023.6727272727271</v>
      </c>
      <c r="Z148" s="96">
        <f>Odessa!Z148+MAX(145,Z$2*вспомогат!$J$19)</f>
        <v>2133.181818181818</v>
      </c>
    </row>
    <row r="149" spans="2:26">
      <c r="B149" s="2" t="s">
        <v>296</v>
      </c>
      <c r="C149" s="12" t="s">
        <v>24</v>
      </c>
      <c r="D149" s="89" t="s">
        <v>13</v>
      </c>
      <c r="E149" s="2"/>
      <c r="F149" s="2"/>
      <c r="G149" s="96">
        <f>Odessa!G149+MAX(145,G$2*вспомогат!$J$19)</f>
        <v>285.5090909090909</v>
      </c>
      <c r="H149" s="96">
        <f>Odessa!H149+MAX(145,H$2*вспомогат!$J$19)</f>
        <v>383.0181818181818</v>
      </c>
      <c r="I149" s="96">
        <f>Odessa!I149+MAX(145,I$2*вспомогат!$J$19)</f>
        <v>480.5272727272727</v>
      </c>
      <c r="J149" s="96">
        <f>Odessa!J149+MAX(145,J$2*вспомогат!$J$19)</f>
        <v>578.0363636363636</v>
      </c>
      <c r="K149" s="96">
        <f>Odessa!K149+MAX(145,K$2*вспомогат!$J$19)</f>
        <v>625.5454545454545</v>
      </c>
      <c r="L149" s="96">
        <f>Odessa!L149+MAX(145,L$2*вспомогат!$J$19)</f>
        <v>728.0545454545454</v>
      </c>
      <c r="M149" s="96">
        <f>Odessa!M149+MAX(145,M$2*вспомогат!$J$19)</f>
        <v>850.56363636363631</v>
      </c>
      <c r="N149" s="96">
        <f>Odessa!N149+MAX(145,N$2*вспомогат!$J$19)</f>
        <v>973.07272727272721</v>
      </c>
      <c r="O149" s="96">
        <f>Odessa!O149+MAX(145,O$2*вспомогат!$J$19)</f>
        <v>1095.5818181818181</v>
      </c>
      <c r="P149" s="96">
        <f>Odessa!P149+MAX(145,P$2*вспомогат!$J$19)</f>
        <v>1218.090909090909</v>
      </c>
      <c r="Q149" s="96">
        <f>Odessa!Q149+MAX(145,Q$2*вспомогат!$J$19)</f>
        <v>1290.5999999999999</v>
      </c>
      <c r="R149" s="96">
        <f>Odessa!R149+MAX(145,R$2*вспомогат!$J$19)</f>
        <v>1413.1090909090908</v>
      </c>
      <c r="S149" s="96">
        <f>Odessa!S149+MAX(145,S$2*вспомогат!$J$19)</f>
        <v>1535.6181818181817</v>
      </c>
      <c r="T149" s="96">
        <f>Odessa!T149+MAX(145,T$2*вспомогат!$J$19)</f>
        <v>1658.1272727272726</v>
      </c>
      <c r="U149" s="96">
        <f>Odessa!U149+MAX(145,U$2*вспомогат!$J$19)</f>
        <v>1780.6363636363635</v>
      </c>
      <c r="V149" s="96">
        <f>Odessa!V149+MAX(145,V$2*вспомогат!$J$19)</f>
        <v>1903.1454545454544</v>
      </c>
      <c r="W149" s="96">
        <f>Odessa!W149+MAX(145,W$2*вспомогат!$J$19)</f>
        <v>2025.6545454545453</v>
      </c>
      <c r="X149" s="96">
        <f>Odessa!X149+MAX(145,X$2*вспомогат!$J$19)</f>
        <v>2148.1636363636362</v>
      </c>
      <c r="Y149" s="96">
        <f>Odessa!Y149+MAX(145,Y$2*вспомогат!$J$19)</f>
        <v>2270.6727272727271</v>
      </c>
      <c r="Z149" s="96">
        <f>Odessa!Z149+MAX(145,Z$2*вспомогат!$J$19)</f>
        <v>2393.181818181818</v>
      </c>
    </row>
    <row r="150" spans="2:26">
      <c r="B150" s="2" t="s">
        <v>224</v>
      </c>
      <c r="C150" s="12" t="s">
        <v>24</v>
      </c>
      <c r="D150" s="89" t="s">
        <v>13</v>
      </c>
      <c r="E150" s="2"/>
      <c r="F150" s="2"/>
      <c r="G150" s="96">
        <f>Odessa!G150+MAX(145,G$2*вспомогат!$J$19)</f>
        <v>283.5090909090909</v>
      </c>
      <c r="H150" s="96">
        <f>Odessa!H150+MAX(145,H$2*вспомогат!$J$19)</f>
        <v>379.0181818181818</v>
      </c>
      <c r="I150" s="96">
        <f>Odessa!I150+MAX(145,I$2*вспомогат!$J$19)</f>
        <v>474.5272727272727</v>
      </c>
      <c r="J150" s="96">
        <f>Odessa!J150+MAX(145,J$2*вспомогат!$J$19)</f>
        <v>570.0363636363636</v>
      </c>
      <c r="K150" s="96">
        <f>Odessa!K150+MAX(145,K$2*вспомогат!$J$19)</f>
        <v>615.5454545454545</v>
      </c>
      <c r="L150" s="96">
        <f>Odessa!L150+MAX(145,L$2*вспомогат!$J$19)</f>
        <v>716.0545454545454</v>
      </c>
      <c r="M150" s="96">
        <f>Odessa!M150+MAX(145,M$2*вспомогат!$J$19)</f>
        <v>836.56363636363631</v>
      </c>
      <c r="N150" s="96">
        <f>Odessa!N150+MAX(145,N$2*вспомогат!$J$19)</f>
        <v>957.07272727272721</v>
      </c>
      <c r="O150" s="96">
        <f>Odessa!O150+MAX(145,O$2*вспомогат!$J$19)</f>
        <v>1077.5818181818181</v>
      </c>
      <c r="P150" s="96">
        <f>Odessa!P150+MAX(145,P$2*вспомогат!$J$19)</f>
        <v>1198.090909090909</v>
      </c>
      <c r="Q150" s="96">
        <f>Odessa!Q150+MAX(145,Q$2*вспомогат!$J$19)</f>
        <v>1268.5999999999999</v>
      </c>
      <c r="R150" s="96">
        <f>Odessa!R150+MAX(145,R$2*вспомогат!$J$19)</f>
        <v>1389.1090909090908</v>
      </c>
      <c r="S150" s="96">
        <f>Odessa!S150+MAX(145,S$2*вспомогат!$J$19)</f>
        <v>1509.6181818181817</v>
      </c>
      <c r="T150" s="96">
        <f>Odessa!T150+MAX(145,T$2*вспомогат!$J$19)</f>
        <v>1630.1272727272726</v>
      </c>
      <c r="U150" s="96">
        <f>Odessa!U150+MAX(145,U$2*вспомогат!$J$19)</f>
        <v>1750.6363636363635</v>
      </c>
      <c r="V150" s="96">
        <f>Odessa!V150+MAX(145,V$2*вспомогат!$J$19)</f>
        <v>1871.1454545454544</v>
      </c>
      <c r="W150" s="96">
        <f>Odessa!W150+MAX(145,W$2*вспомогат!$J$19)</f>
        <v>1991.6545454545453</v>
      </c>
      <c r="X150" s="96">
        <f>Odessa!X150+MAX(145,X$2*вспомогат!$J$19)</f>
        <v>2112.1636363636362</v>
      </c>
      <c r="Y150" s="96">
        <f>Odessa!Y150+MAX(145,Y$2*вспомогат!$J$19)</f>
        <v>2232.6727272727271</v>
      </c>
      <c r="Z150" s="96">
        <f>Odessa!Z150+MAX(145,Z$2*вспомогат!$J$19)</f>
        <v>2353.181818181818</v>
      </c>
    </row>
    <row r="151" spans="2:26">
      <c r="B151" s="132" t="s">
        <v>297</v>
      </c>
      <c r="C151" s="12" t="s">
        <v>24</v>
      </c>
      <c r="D151" s="89" t="s">
        <v>13</v>
      </c>
      <c r="E151" s="2"/>
      <c r="F151" s="2"/>
      <c r="G151" s="96">
        <f>Odessa!G151+MAX(145,G$2*вспомогат!$J$19)</f>
        <v>272.5090909090909</v>
      </c>
      <c r="H151" s="96">
        <f>Odessa!H151+MAX(145,H$2*вспомогат!$J$19)</f>
        <v>357.0181818181818</v>
      </c>
      <c r="I151" s="96">
        <f>Odessa!I151+MAX(145,I$2*вспомогат!$J$19)</f>
        <v>441.5272727272727</v>
      </c>
      <c r="J151" s="96">
        <f>Odessa!J151+MAX(145,J$2*вспомогат!$J$19)</f>
        <v>526.0363636363636</v>
      </c>
      <c r="K151" s="96">
        <f>Odessa!K151+MAX(145,K$2*вспомогат!$J$19)</f>
        <v>560.5454545454545</v>
      </c>
      <c r="L151" s="96">
        <f>Odessa!L151+MAX(145,L$2*вспомогат!$J$19)</f>
        <v>650.0545454545454</v>
      </c>
      <c r="M151" s="96">
        <f>Odessa!M151+MAX(145,M$2*вспомогат!$J$19)</f>
        <v>759.56363636363631</v>
      </c>
      <c r="N151" s="96">
        <f>Odessa!N151+MAX(145,N$2*вспомогат!$J$19)</f>
        <v>869.07272727272721</v>
      </c>
      <c r="O151" s="96">
        <f>Odessa!O151+MAX(145,O$2*вспомогат!$J$19)</f>
        <v>978.58181818181811</v>
      </c>
      <c r="P151" s="96">
        <f>Odessa!P151+MAX(145,P$2*вспомогат!$J$19)</f>
        <v>1088.090909090909</v>
      </c>
      <c r="Q151" s="96">
        <f>Odessa!Q151+MAX(145,Q$2*вспомогат!$J$19)</f>
        <v>1147.5999999999999</v>
      </c>
      <c r="R151" s="96">
        <f>Odessa!R151+MAX(145,R$2*вспомогат!$J$19)</f>
        <v>1257.1090909090908</v>
      </c>
      <c r="S151" s="96">
        <f>Odessa!S151+MAX(145,S$2*вспомогат!$J$19)</f>
        <v>1366.6181818181817</v>
      </c>
      <c r="T151" s="96">
        <f>Odessa!T151+MAX(145,T$2*вспомогат!$J$19)</f>
        <v>1476.1272727272726</v>
      </c>
      <c r="U151" s="96">
        <f>Odessa!U151+MAX(145,U$2*вспомогат!$J$19)</f>
        <v>1585.6363636363635</v>
      </c>
      <c r="V151" s="96">
        <f>Odessa!V151+MAX(145,V$2*вспомогат!$J$19)</f>
        <v>1695.1454545454544</v>
      </c>
      <c r="W151" s="96">
        <f>Odessa!W151+MAX(145,W$2*вспомогат!$J$19)</f>
        <v>1804.6545454545453</v>
      </c>
      <c r="X151" s="96">
        <f>Odessa!X151+MAX(145,X$2*вспомогат!$J$19)</f>
        <v>1914.1636363636362</v>
      </c>
      <c r="Y151" s="96">
        <f>Odessa!Y151+MAX(145,Y$2*вспомогат!$J$19)</f>
        <v>2023.6727272727271</v>
      </c>
      <c r="Z151" s="96">
        <f>Odessa!Z151+MAX(145,Z$2*вспомогат!$J$19)</f>
        <v>2133.181818181818</v>
      </c>
    </row>
    <row r="152" spans="2:26">
      <c r="B152" s="132" t="s">
        <v>298</v>
      </c>
      <c r="C152" s="12" t="s">
        <v>24</v>
      </c>
      <c r="D152" s="89" t="s">
        <v>13</v>
      </c>
      <c r="E152" s="2"/>
      <c r="F152" s="2"/>
      <c r="G152" s="96">
        <f>Odessa!G152+MAX(145,G$2*вспомогат!$J$19)</f>
        <v>272.5090909090909</v>
      </c>
      <c r="H152" s="96">
        <f>Odessa!H152+MAX(145,H$2*вспомогат!$J$19)</f>
        <v>357.0181818181818</v>
      </c>
      <c r="I152" s="96">
        <f>Odessa!I152+MAX(145,I$2*вспомогат!$J$19)</f>
        <v>441.5272727272727</v>
      </c>
      <c r="J152" s="96">
        <f>Odessa!J152+MAX(145,J$2*вспомогат!$J$19)</f>
        <v>526.0363636363636</v>
      </c>
      <c r="K152" s="96">
        <f>Odessa!K152+MAX(145,K$2*вспомогат!$J$19)</f>
        <v>560.5454545454545</v>
      </c>
      <c r="L152" s="96">
        <f>Odessa!L152+MAX(145,L$2*вспомогат!$J$19)</f>
        <v>650.0545454545454</v>
      </c>
      <c r="M152" s="96">
        <f>Odessa!M152+MAX(145,M$2*вспомогат!$J$19)</f>
        <v>759.56363636363631</v>
      </c>
      <c r="N152" s="96">
        <f>Odessa!N152+MAX(145,N$2*вспомогат!$J$19)</f>
        <v>869.07272727272721</v>
      </c>
      <c r="O152" s="96">
        <f>Odessa!O152+MAX(145,O$2*вспомогат!$J$19)</f>
        <v>978.58181818181811</v>
      </c>
      <c r="P152" s="96">
        <f>Odessa!P152+MAX(145,P$2*вспомогат!$J$19)</f>
        <v>1088.090909090909</v>
      </c>
      <c r="Q152" s="96">
        <f>Odessa!Q152+MAX(145,Q$2*вспомогат!$J$19)</f>
        <v>1147.5999999999999</v>
      </c>
      <c r="R152" s="96">
        <f>Odessa!R152+MAX(145,R$2*вспомогат!$J$19)</f>
        <v>1257.1090909090908</v>
      </c>
      <c r="S152" s="96">
        <f>Odessa!S152+MAX(145,S$2*вспомогат!$J$19)</f>
        <v>1366.6181818181817</v>
      </c>
      <c r="T152" s="96">
        <f>Odessa!T152+MAX(145,T$2*вспомогат!$J$19)</f>
        <v>1476.1272727272726</v>
      </c>
      <c r="U152" s="96">
        <f>Odessa!U152+MAX(145,U$2*вспомогат!$J$19)</f>
        <v>1585.6363636363635</v>
      </c>
      <c r="V152" s="96">
        <f>Odessa!V152+MAX(145,V$2*вспомогат!$J$19)</f>
        <v>1695.1454545454544</v>
      </c>
      <c r="W152" s="96">
        <f>Odessa!W152+MAX(145,W$2*вспомогат!$J$19)</f>
        <v>1804.6545454545453</v>
      </c>
      <c r="X152" s="96">
        <f>Odessa!X152+MAX(145,X$2*вспомогат!$J$19)</f>
        <v>1914.1636363636362</v>
      </c>
      <c r="Y152" s="96">
        <f>Odessa!Y152+MAX(145,Y$2*вспомогат!$J$19)</f>
        <v>2023.6727272727271</v>
      </c>
      <c r="Z152" s="96">
        <f>Odessa!Z152+MAX(145,Z$2*вспомогат!$J$19)</f>
        <v>2133.181818181818</v>
      </c>
    </row>
    <row r="153" spans="2:26">
      <c r="B153" s="132" t="s">
        <v>299</v>
      </c>
      <c r="C153" s="12" t="s">
        <v>24</v>
      </c>
      <c r="D153" s="89" t="s">
        <v>13</v>
      </c>
      <c r="E153" s="2"/>
      <c r="F153" s="2"/>
      <c r="G153" s="96">
        <f>Odessa!G153+MAX(145,G$2*вспомогат!$J$19)</f>
        <v>272.5090909090909</v>
      </c>
      <c r="H153" s="96">
        <f>Odessa!H153+MAX(145,H$2*вспомогат!$J$19)</f>
        <v>357.0181818181818</v>
      </c>
      <c r="I153" s="96">
        <f>Odessa!I153+MAX(145,I$2*вспомогат!$J$19)</f>
        <v>441.5272727272727</v>
      </c>
      <c r="J153" s="96">
        <f>Odessa!J153+MAX(145,J$2*вспомогат!$J$19)</f>
        <v>526.0363636363636</v>
      </c>
      <c r="K153" s="96">
        <f>Odessa!K153+MAX(145,K$2*вспомогат!$J$19)</f>
        <v>560.5454545454545</v>
      </c>
      <c r="L153" s="96">
        <f>Odessa!L153+MAX(145,L$2*вспомогат!$J$19)</f>
        <v>650.0545454545454</v>
      </c>
      <c r="M153" s="96">
        <f>Odessa!M153+MAX(145,M$2*вспомогат!$J$19)</f>
        <v>759.56363636363631</v>
      </c>
      <c r="N153" s="96">
        <f>Odessa!N153+MAX(145,N$2*вспомогат!$J$19)</f>
        <v>869.07272727272721</v>
      </c>
      <c r="O153" s="96">
        <f>Odessa!O153+MAX(145,O$2*вспомогат!$J$19)</f>
        <v>978.58181818181811</v>
      </c>
      <c r="P153" s="96">
        <f>Odessa!P153+MAX(145,P$2*вспомогат!$J$19)</f>
        <v>1088.090909090909</v>
      </c>
      <c r="Q153" s="96">
        <f>Odessa!Q153+MAX(145,Q$2*вспомогат!$J$19)</f>
        <v>1147.5999999999999</v>
      </c>
      <c r="R153" s="96">
        <f>Odessa!R153+MAX(145,R$2*вспомогат!$J$19)</f>
        <v>1257.1090909090908</v>
      </c>
      <c r="S153" s="96">
        <f>Odessa!S153+MAX(145,S$2*вспомогат!$J$19)</f>
        <v>1366.6181818181817</v>
      </c>
      <c r="T153" s="96">
        <f>Odessa!T153+MAX(145,T$2*вспомогат!$J$19)</f>
        <v>1476.1272727272726</v>
      </c>
      <c r="U153" s="96">
        <f>Odessa!U153+MAX(145,U$2*вспомогат!$J$19)</f>
        <v>1585.6363636363635</v>
      </c>
      <c r="V153" s="96">
        <f>Odessa!V153+MAX(145,V$2*вспомогат!$J$19)</f>
        <v>1695.1454545454544</v>
      </c>
      <c r="W153" s="96">
        <f>Odessa!W153+MAX(145,W$2*вспомогат!$J$19)</f>
        <v>1804.6545454545453</v>
      </c>
      <c r="X153" s="96">
        <f>Odessa!X153+MAX(145,X$2*вспомогат!$J$19)</f>
        <v>1914.1636363636362</v>
      </c>
      <c r="Y153" s="96">
        <f>Odessa!Y153+MAX(145,Y$2*вспомогат!$J$19)</f>
        <v>2023.6727272727271</v>
      </c>
      <c r="Z153" s="96">
        <f>Odessa!Z153+MAX(145,Z$2*вспомогат!$J$19)</f>
        <v>2133.181818181818</v>
      </c>
    </row>
    <row r="154" spans="2:26">
      <c r="B154" s="136" t="s">
        <v>300</v>
      </c>
      <c r="C154" s="12" t="s">
        <v>24</v>
      </c>
      <c r="D154" s="89" t="s">
        <v>13</v>
      </c>
      <c r="E154" s="2"/>
      <c r="F154" s="2"/>
      <c r="G154" s="96">
        <f>Odessa!G154+MAX(145,G$2*вспомогат!$J$19)</f>
        <v>285.5090909090909</v>
      </c>
      <c r="H154" s="96">
        <f>Odessa!H154+MAX(145,H$2*вспомогат!$J$19)</f>
        <v>383.0181818181818</v>
      </c>
      <c r="I154" s="96">
        <f>Odessa!I154+MAX(145,I$2*вспомогат!$J$19)</f>
        <v>480.5272727272727</v>
      </c>
      <c r="J154" s="96">
        <f>Odessa!J154+MAX(145,J$2*вспомогат!$J$19)</f>
        <v>578.0363636363636</v>
      </c>
      <c r="K154" s="96">
        <f>Odessa!K154+MAX(145,K$2*вспомогат!$J$19)</f>
        <v>625.5454545454545</v>
      </c>
      <c r="L154" s="96">
        <f>Odessa!L154+MAX(145,L$2*вспомогат!$J$19)</f>
        <v>728.0545454545454</v>
      </c>
      <c r="M154" s="96">
        <f>Odessa!M154+MAX(145,M$2*вспомогат!$J$19)</f>
        <v>850.56363636363631</v>
      </c>
      <c r="N154" s="96">
        <f>Odessa!N154+MAX(145,N$2*вспомогат!$J$19)</f>
        <v>973.07272727272721</v>
      </c>
      <c r="O154" s="96">
        <f>Odessa!O154+MAX(145,O$2*вспомогат!$J$19)</f>
        <v>1095.5818181818181</v>
      </c>
      <c r="P154" s="96">
        <f>Odessa!P154+MAX(145,P$2*вспомогат!$J$19)</f>
        <v>1218.090909090909</v>
      </c>
      <c r="Q154" s="96">
        <f>Odessa!Q154+MAX(145,Q$2*вспомогат!$J$19)</f>
        <v>1290.5999999999999</v>
      </c>
      <c r="R154" s="96">
        <f>Odessa!R154+MAX(145,R$2*вспомогат!$J$19)</f>
        <v>1413.1090909090908</v>
      </c>
      <c r="S154" s="96">
        <f>Odessa!S154+MAX(145,S$2*вспомогат!$J$19)</f>
        <v>1535.6181818181817</v>
      </c>
      <c r="T154" s="96">
        <f>Odessa!T154+MAX(145,T$2*вспомогат!$J$19)</f>
        <v>1658.1272727272726</v>
      </c>
      <c r="U154" s="96">
        <f>Odessa!U154+MAX(145,U$2*вспомогат!$J$19)</f>
        <v>1780.6363636363635</v>
      </c>
      <c r="V154" s="96">
        <f>Odessa!V154+MAX(145,V$2*вспомогат!$J$19)</f>
        <v>1903.1454545454544</v>
      </c>
      <c r="W154" s="96">
        <f>Odessa!W154+MAX(145,W$2*вспомогат!$J$19)</f>
        <v>2025.6545454545453</v>
      </c>
      <c r="X154" s="96">
        <f>Odessa!X154+MAX(145,X$2*вспомогат!$J$19)</f>
        <v>2148.1636363636362</v>
      </c>
      <c r="Y154" s="96">
        <f>Odessa!Y154+MAX(145,Y$2*вспомогат!$J$19)</f>
        <v>2270.6727272727271</v>
      </c>
      <c r="Z154" s="96">
        <f>Odessa!Z154+MAX(145,Z$2*вспомогат!$J$19)</f>
        <v>2393.181818181818</v>
      </c>
    </row>
  </sheetData>
  <mergeCells count="1">
    <mergeCell ref="G1:Z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Z154"/>
  <sheetViews>
    <sheetView topLeftCell="A91" workbookViewId="0">
      <selection activeCell="A116" sqref="A116:XFD116"/>
    </sheetView>
  </sheetViews>
  <sheetFormatPr defaultRowHeight="15"/>
  <cols>
    <col min="2" max="2" width="11.5703125" customWidth="1"/>
    <col min="4" max="4" width="13.140625" customWidth="1"/>
  </cols>
  <sheetData>
    <row r="1" spans="2:26" ht="18.75">
      <c r="B1" s="90" t="s">
        <v>198</v>
      </c>
      <c r="C1" s="90" t="s">
        <v>193</v>
      </c>
      <c r="D1" s="91"/>
      <c r="E1" s="91"/>
      <c r="F1" s="91"/>
      <c r="G1" s="157" t="s">
        <v>199</v>
      </c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2:26" ht="51.75">
      <c r="B2" s="85" t="s">
        <v>189</v>
      </c>
      <c r="C2" s="85"/>
      <c r="D2" s="99" t="s">
        <v>190</v>
      </c>
      <c r="E2" s="87" t="s">
        <v>195</v>
      </c>
      <c r="F2" s="87" t="s">
        <v>196</v>
      </c>
      <c r="G2" s="100">
        <v>1</v>
      </c>
      <c r="H2" s="101">
        <v>2</v>
      </c>
      <c r="I2" s="101">
        <v>3</v>
      </c>
      <c r="J2" s="101">
        <v>4</v>
      </c>
      <c r="K2" s="101">
        <v>5</v>
      </c>
      <c r="L2" s="101">
        <v>6</v>
      </c>
      <c r="M2" s="101">
        <v>7</v>
      </c>
      <c r="N2" s="101">
        <v>8</v>
      </c>
      <c r="O2" s="101">
        <v>9</v>
      </c>
      <c r="P2" s="101">
        <v>10</v>
      </c>
      <c r="Q2" s="101">
        <v>11</v>
      </c>
      <c r="R2" s="101">
        <v>12</v>
      </c>
      <c r="S2" s="101">
        <v>13</v>
      </c>
      <c r="T2" s="101">
        <v>14</v>
      </c>
      <c r="U2" s="101">
        <v>15</v>
      </c>
      <c r="V2" s="101">
        <v>16</v>
      </c>
      <c r="W2" s="101">
        <v>17</v>
      </c>
      <c r="X2" s="101">
        <v>18</v>
      </c>
      <c r="Y2" s="101">
        <v>19</v>
      </c>
      <c r="Z2" s="101">
        <v>20</v>
      </c>
    </row>
    <row r="3" spans="2:26">
      <c r="B3" s="88" t="s">
        <v>10</v>
      </c>
      <c r="C3" s="88" t="s">
        <v>11</v>
      </c>
      <c r="D3" s="89" t="s">
        <v>9</v>
      </c>
      <c r="E3" s="94"/>
      <c r="F3" s="95"/>
      <c r="G3" s="96">
        <f>Odessa!G3+MAX(145,G$2*вспомогат!$J$12)</f>
        <v>356.6</v>
      </c>
      <c r="H3" s="96">
        <f>Odessa!H3+MAX(145,H$2*вспомогат!$J$12)</f>
        <v>525.20000000000005</v>
      </c>
      <c r="I3" s="96">
        <f>Odessa!I3+MAX(145,I$2*вспомогат!$J$12)</f>
        <v>693.8</v>
      </c>
      <c r="J3" s="96">
        <f>Odessa!J3+MAX(145,J$2*вспомогат!$J$12)</f>
        <v>862.4</v>
      </c>
      <c r="K3" s="96">
        <f>Odessa!K3+MAX(145,K$2*вспомогат!$J$12)</f>
        <v>981</v>
      </c>
      <c r="L3" s="96">
        <f>Odessa!L3+MAX(145,L$2*вспомогат!$J$12)</f>
        <v>1154.5999999999999</v>
      </c>
      <c r="M3" s="96">
        <f>Odessa!M3+MAX(145,M$2*вспомогат!$J$12)</f>
        <v>1348.1999999999998</v>
      </c>
      <c r="N3" s="96">
        <f>Odessa!N3+MAX(145,N$2*вспомогат!$J$12)</f>
        <v>1541.8</v>
      </c>
      <c r="O3" s="96">
        <f>Odessa!O3+MAX(145,O$2*вспомогат!$J$12)</f>
        <v>1735.4</v>
      </c>
      <c r="P3" s="96">
        <f>Odessa!P3+MAX(145,P$2*вспомогат!$J$12)</f>
        <v>1929</v>
      </c>
      <c r="Q3" s="96">
        <f>Odessa!Q3+MAX(145,Q$2*вспомогат!$J$12)</f>
        <v>2072.6</v>
      </c>
      <c r="R3" s="96">
        <f>Odessa!R3+MAX(145,R$2*вспомогат!$J$12)</f>
        <v>2266.1999999999998</v>
      </c>
      <c r="S3" s="96">
        <f>Odessa!S3+MAX(145,S$2*вспомогат!$J$12)</f>
        <v>2459.8000000000002</v>
      </c>
      <c r="T3" s="96">
        <f>Odessa!T3+MAX(145,T$2*вспомогат!$J$12)</f>
        <v>2653.3999999999996</v>
      </c>
      <c r="U3" s="96">
        <f>Odessa!U3+MAX(145,U$2*вспомогат!$J$12)</f>
        <v>2847</v>
      </c>
      <c r="V3" s="96">
        <f>Odessa!V3+MAX(145,V$2*вспомогат!$J$12)</f>
        <v>3040.6</v>
      </c>
      <c r="W3" s="96">
        <f>Odessa!W3+MAX(145,W$2*вспомогат!$J$12)</f>
        <v>3234.2</v>
      </c>
      <c r="X3" s="96">
        <f>Odessa!X3+MAX(145,X$2*вспомогат!$J$12)</f>
        <v>3427.8</v>
      </c>
      <c r="Y3" s="96">
        <f>Odessa!Y3+MAX(145,Y$2*вспомогат!$J$12)</f>
        <v>3621.3999999999996</v>
      </c>
      <c r="Z3" s="96">
        <f>Odessa!Z3+MAX(145,Z$2*вспомогат!$J$12)</f>
        <v>3815</v>
      </c>
    </row>
    <row r="4" spans="2:26">
      <c r="B4" s="88" t="s">
        <v>12</v>
      </c>
      <c r="C4" s="88" t="s">
        <v>11</v>
      </c>
      <c r="D4" s="89" t="s">
        <v>13</v>
      </c>
      <c r="E4" s="94"/>
      <c r="F4" s="95"/>
      <c r="G4" s="96">
        <f>Odessa!G4+MAX(145,G$2*вспомогат!$J$12)</f>
        <v>307.5090909090909</v>
      </c>
      <c r="H4" s="96">
        <f>Odessa!H4+MAX(145,H$2*вспомогат!$J$12)</f>
        <v>427.0181818181818</v>
      </c>
      <c r="I4" s="96">
        <f>Odessa!I4+MAX(145,I$2*вспомогат!$J$12)</f>
        <v>546.5272727272727</v>
      </c>
      <c r="J4" s="96">
        <f>Odessa!J4+MAX(145,J$2*вспомогат!$J$12)</f>
        <v>666.0363636363636</v>
      </c>
      <c r="K4" s="96">
        <f>Odessa!K4+MAX(145,K$2*вспомогат!$J$12)</f>
        <v>735.5454545454545</v>
      </c>
      <c r="L4" s="96">
        <f>Odessa!L4+MAX(145,L$2*вспомогат!$J$12)</f>
        <v>860.0545454545454</v>
      </c>
      <c r="M4" s="96">
        <f>Odessa!M4+MAX(145,M$2*вспомогат!$J$12)</f>
        <v>1004.5636363636363</v>
      </c>
      <c r="N4" s="96">
        <f>Odessa!N4+MAX(145,N$2*вспомогат!$J$12)</f>
        <v>1149.0727272727272</v>
      </c>
      <c r="O4" s="96">
        <f>Odessa!O4+MAX(145,O$2*вспомогат!$J$12)</f>
        <v>1293.5818181818181</v>
      </c>
      <c r="P4" s="96">
        <f>Odessa!P4+MAX(145,P$2*вспомогат!$J$12)</f>
        <v>1438.090909090909</v>
      </c>
      <c r="Q4" s="96">
        <f>Odessa!Q4+MAX(145,Q$2*вспомогат!$J$12)</f>
        <v>1532.6</v>
      </c>
      <c r="R4" s="96">
        <f>Odessa!R4+MAX(145,R$2*вспомогат!$J$12)</f>
        <v>1677.1090909090908</v>
      </c>
      <c r="S4" s="96">
        <f>Odessa!S4+MAX(145,S$2*вспомогат!$J$12)</f>
        <v>1821.6181818181817</v>
      </c>
      <c r="T4" s="96">
        <f>Odessa!T4+MAX(145,T$2*вспомогат!$J$12)</f>
        <v>1966.1272727272726</v>
      </c>
      <c r="U4" s="96">
        <f>Odessa!U4+MAX(145,U$2*вспомогат!$J$12)</f>
        <v>2110.6363636363635</v>
      </c>
      <c r="V4" s="96">
        <f>Odessa!V4+MAX(145,V$2*вспомогат!$J$12)</f>
        <v>2255.1454545454544</v>
      </c>
      <c r="W4" s="96">
        <f>Odessa!W4+MAX(145,W$2*вспомогат!$J$12)</f>
        <v>2399.6545454545453</v>
      </c>
      <c r="X4" s="96">
        <f>Odessa!X4+MAX(145,X$2*вспомогат!$J$12)</f>
        <v>2544.1636363636362</v>
      </c>
      <c r="Y4" s="96">
        <f>Odessa!Y4+MAX(145,Y$2*вспомогат!$J$12)</f>
        <v>2688.6727272727271</v>
      </c>
      <c r="Z4" s="96">
        <f>Odessa!Z4+MAX(145,Z$2*вспомогат!$J$12)</f>
        <v>2833.181818181818</v>
      </c>
    </row>
    <row r="5" spans="2:26">
      <c r="B5" s="88" t="s">
        <v>14</v>
      </c>
      <c r="C5" s="88" t="s">
        <v>11</v>
      </c>
      <c r="D5" s="89" t="s">
        <v>13</v>
      </c>
      <c r="E5" s="94"/>
      <c r="F5" s="95"/>
      <c r="G5" s="96">
        <f>Odessa!G5+MAX(145,G$2*вспомогат!$J$12)</f>
        <v>332.5090909090909</v>
      </c>
      <c r="H5" s="96">
        <f>Odessa!H5+MAX(145,H$2*вспомогат!$J$12)</f>
        <v>477.0181818181818</v>
      </c>
      <c r="I5" s="96">
        <f>Odessa!I5+MAX(145,I$2*вспомогат!$J$12)</f>
        <v>621.5272727272727</v>
      </c>
      <c r="J5" s="96">
        <f>Odessa!J5+MAX(145,J$2*вспомогат!$J$12)</f>
        <v>766.0363636363636</v>
      </c>
      <c r="K5" s="96">
        <f>Odessa!K5+MAX(145,K$2*вспомогат!$J$12)</f>
        <v>860.5454545454545</v>
      </c>
      <c r="L5" s="96">
        <f>Odessa!L5+MAX(145,L$2*вспомогат!$J$12)</f>
        <v>1010.0545454545454</v>
      </c>
      <c r="M5" s="96">
        <f>Odessa!M5+MAX(145,M$2*вспомогат!$J$12)</f>
        <v>1179.5636363636363</v>
      </c>
      <c r="N5" s="96">
        <f>Odessa!N5+MAX(145,N$2*вспомогат!$J$12)</f>
        <v>1349.0727272727272</v>
      </c>
      <c r="O5" s="96">
        <f>Odessa!O5+MAX(145,O$2*вспомогат!$J$12)</f>
        <v>1518.5818181818181</v>
      </c>
      <c r="P5" s="96">
        <f>Odessa!P5+MAX(145,P$2*вспомогат!$J$12)</f>
        <v>1688.090909090909</v>
      </c>
      <c r="Q5" s="96">
        <f>Odessa!Q5+MAX(145,Q$2*вспомогат!$J$12)</f>
        <v>1807.6</v>
      </c>
      <c r="R5" s="96">
        <f>Odessa!R5+MAX(145,R$2*вспомогат!$J$12)</f>
        <v>1977.1090909090908</v>
      </c>
      <c r="S5" s="96">
        <f>Odessa!S5+MAX(145,S$2*вспомогат!$J$12)</f>
        <v>2146.6181818181817</v>
      </c>
      <c r="T5" s="96">
        <f>Odessa!T5+MAX(145,T$2*вспомогат!$J$12)</f>
        <v>2316.1272727272726</v>
      </c>
      <c r="U5" s="96">
        <f>Odessa!U5+MAX(145,U$2*вспомогат!$J$12)</f>
        <v>2485.6363636363635</v>
      </c>
      <c r="V5" s="96">
        <f>Odessa!V5+MAX(145,V$2*вспомогат!$J$12)</f>
        <v>2655.1454545454544</v>
      </c>
      <c r="W5" s="96">
        <f>Odessa!W5+MAX(145,W$2*вспомогат!$J$12)</f>
        <v>2824.6545454545453</v>
      </c>
      <c r="X5" s="96">
        <f>Odessa!X5+MAX(145,X$2*вспомогат!$J$12)</f>
        <v>2994.1636363636362</v>
      </c>
      <c r="Y5" s="96">
        <f>Odessa!Y5+MAX(145,Y$2*вспомогат!$J$12)</f>
        <v>3163.6727272727271</v>
      </c>
      <c r="Z5" s="96">
        <f>Odessa!Z5+MAX(145,Z$2*вспомогат!$J$12)</f>
        <v>3333.181818181818</v>
      </c>
    </row>
    <row r="6" spans="2:26">
      <c r="B6" s="88" t="s">
        <v>15</v>
      </c>
      <c r="C6" s="88" t="s">
        <v>11</v>
      </c>
      <c r="D6" s="89" t="s">
        <v>13</v>
      </c>
      <c r="E6" s="94"/>
      <c r="F6" s="95"/>
      <c r="G6" s="96">
        <f>Odessa!G6+MAX(145,G$2*вспомогат!$J$12)</f>
        <v>307.5090909090909</v>
      </c>
      <c r="H6" s="96">
        <f>Odessa!H6+MAX(145,H$2*вспомогат!$J$12)</f>
        <v>427.0181818181818</v>
      </c>
      <c r="I6" s="96">
        <f>Odessa!I6+MAX(145,I$2*вспомогат!$J$12)</f>
        <v>546.5272727272727</v>
      </c>
      <c r="J6" s="96">
        <f>Odessa!J6+MAX(145,J$2*вспомогат!$J$12)</f>
        <v>666.0363636363636</v>
      </c>
      <c r="K6" s="96">
        <f>Odessa!K6+MAX(145,K$2*вспомогат!$J$12)</f>
        <v>735.5454545454545</v>
      </c>
      <c r="L6" s="96">
        <f>Odessa!L6+MAX(145,L$2*вспомогат!$J$12)</f>
        <v>860.0545454545454</v>
      </c>
      <c r="M6" s="96">
        <f>Odessa!M6+MAX(145,M$2*вспомогат!$J$12)</f>
        <v>1004.5636363636363</v>
      </c>
      <c r="N6" s="96">
        <f>Odessa!N6+MAX(145,N$2*вспомогат!$J$12)</f>
        <v>1149.0727272727272</v>
      </c>
      <c r="O6" s="96">
        <f>Odessa!O6+MAX(145,O$2*вспомогат!$J$12)</f>
        <v>1293.5818181818181</v>
      </c>
      <c r="P6" s="96">
        <f>Odessa!P6+MAX(145,P$2*вспомогат!$J$12)</f>
        <v>1438.090909090909</v>
      </c>
      <c r="Q6" s="96">
        <f>Odessa!Q6+MAX(145,Q$2*вспомогат!$J$12)</f>
        <v>1532.6</v>
      </c>
      <c r="R6" s="96">
        <f>Odessa!R6+MAX(145,R$2*вспомогат!$J$12)</f>
        <v>1677.1090909090908</v>
      </c>
      <c r="S6" s="96">
        <f>Odessa!S6+MAX(145,S$2*вспомогат!$J$12)</f>
        <v>1821.6181818181817</v>
      </c>
      <c r="T6" s="96">
        <f>Odessa!T6+MAX(145,T$2*вспомогат!$J$12)</f>
        <v>1966.1272727272726</v>
      </c>
      <c r="U6" s="96">
        <f>Odessa!U6+MAX(145,U$2*вспомогат!$J$12)</f>
        <v>2110.6363636363635</v>
      </c>
      <c r="V6" s="96">
        <f>Odessa!V6+MAX(145,V$2*вспомогат!$J$12)</f>
        <v>2255.1454545454544</v>
      </c>
      <c r="W6" s="96">
        <f>Odessa!W6+MAX(145,W$2*вспомогат!$J$12)</f>
        <v>2399.6545454545453</v>
      </c>
      <c r="X6" s="96">
        <f>Odessa!X6+MAX(145,X$2*вспомогат!$J$12)</f>
        <v>2544.1636363636362</v>
      </c>
      <c r="Y6" s="96">
        <f>Odessa!Y6+MAX(145,Y$2*вспомогат!$J$12)</f>
        <v>2688.6727272727271</v>
      </c>
      <c r="Z6" s="96">
        <f>Odessa!Z6+MAX(145,Z$2*вспомогат!$J$12)</f>
        <v>2833.181818181818</v>
      </c>
    </row>
    <row r="7" spans="2:26">
      <c r="B7" s="88" t="s">
        <v>16</v>
      </c>
      <c r="C7" s="88" t="s">
        <v>11</v>
      </c>
      <c r="D7" s="89" t="s">
        <v>13</v>
      </c>
      <c r="E7" s="94"/>
      <c r="F7" s="95"/>
      <c r="G7" s="96">
        <f>Odessa!G7+MAX(145,G$2*вспомогат!$J$12)</f>
        <v>307.5090909090909</v>
      </c>
      <c r="H7" s="96">
        <f>Odessa!H7+MAX(145,H$2*вспомогат!$J$12)</f>
        <v>427.0181818181818</v>
      </c>
      <c r="I7" s="96">
        <f>Odessa!I7+MAX(145,I$2*вспомогат!$J$12)</f>
        <v>546.5272727272727</v>
      </c>
      <c r="J7" s="96">
        <f>Odessa!J7+MAX(145,J$2*вспомогат!$J$12)</f>
        <v>666.0363636363636</v>
      </c>
      <c r="K7" s="96">
        <f>Odessa!K7+MAX(145,K$2*вспомогат!$J$12)</f>
        <v>735.5454545454545</v>
      </c>
      <c r="L7" s="96">
        <f>Odessa!L7+MAX(145,L$2*вспомогат!$J$12)</f>
        <v>860.0545454545454</v>
      </c>
      <c r="M7" s="96">
        <f>Odessa!M7+MAX(145,M$2*вспомогат!$J$12)</f>
        <v>1004.5636363636363</v>
      </c>
      <c r="N7" s="96">
        <f>Odessa!N7+MAX(145,N$2*вспомогат!$J$12)</f>
        <v>1149.0727272727272</v>
      </c>
      <c r="O7" s="96">
        <f>Odessa!O7+MAX(145,O$2*вспомогат!$J$12)</f>
        <v>1293.5818181818181</v>
      </c>
      <c r="P7" s="96">
        <f>Odessa!P7+MAX(145,P$2*вспомогат!$J$12)</f>
        <v>1438.090909090909</v>
      </c>
      <c r="Q7" s="96">
        <f>Odessa!Q7+MAX(145,Q$2*вспомогат!$J$12)</f>
        <v>1532.6</v>
      </c>
      <c r="R7" s="96">
        <f>Odessa!R7+MAX(145,R$2*вспомогат!$J$12)</f>
        <v>1677.1090909090908</v>
      </c>
      <c r="S7" s="96">
        <f>Odessa!S7+MAX(145,S$2*вспомогат!$J$12)</f>
        <v>1821.6181818181817</v>
      </c>
      <c r="T7" s="96">
        <f>Odessa!T7+MAX(145,T$2*вспомогат!$J$12)</f>
        <v>1966.1272727272726</v>
      </c>
      <c r="U7" s="96">
        <f>Odessa!U7+MAX(145,U$2*вспомогат!$J$12)</f>
        <v>2110.6363636363635</v>
      </c>
      <c r="V7" s="96">
        <f>Odessa!V7+MAX(145,V$2*вспомогат!$J$12)</f>
        <v>2255.1454545454544</v>
      </c>
      <c r="W7" s="96">
        <f>Odessa!W7+MAX(145,W$2*вспомогат!$J$12)</f>
        <v>2399.6545454545453</v>
      </c>
      <c r="X7" s="96">
        <f>Odessa!X7+MAX(145,X$2*вспомогат!$J$12)</f>
        <v>2544.1636363636362</v>
      </c>
      <c r="Y7" s="96">
        <f>Odessa!Y7+MAX(145,Y$2*вспомогат!$J$12)</f>
        <v>2688.6727272727271</v>
      </c>
      <c r="Z7" s="96">
        <f>Odessa!Z7+MAX(145,Z$2*вспомогат!$J$12)</f>
        <v>2833.181818181818</v>
      </c>
    </row>
    <row r="8" spans="2:26">
      <c r="B8" s="88" t="s">
        <v>17</v>
      </c>
      <c r="C8" s="88" t="s">
        <v>18</v>
      </c>
      <c r="D8" s="89" t="s">
        <v>9</v>
      </c>
      <c r="E8" s="94"/>
      <c r="F8" s="95"/>
      <c r="G8" s="96">
        <f>Odessa!G8+MAX(145,G$2*вспомогат!$J$12)</f>
        <v>318.60000000000002</v>
      </c>
      <c r="H8" s="96">
        <f>Odessa!H8+MAX(145,H$2*вспомогат!$J$12)</f>
        <v>449.2</v>
      </c>
      <c r="I8" s="96">
        <f>Odessa!I8+MAX(145,I$2*вспомогат!$J$12)</f>
        <v>579.79999999999995</v>
      </c>
      <c r="J8" s="96">
        <f>Odessa!J8+MAX(145,J$2*вспомогат!$J$12)</f>
        <v>710.4</v>
      </c>
      <c r="K8" s="96">
        <f>Odessa!K8+MAX(145,K$2*вспомогат!$J$12)</f>
        <v>791</v>
      </c>
      <c r="L8" s="96">
        <f>Odessa!L8+MAX(145,L$2*вспомогат!$J$12)</f>
        <v>926.59999999999991</v>
      </c>
      <c r="M8" s="96">
        <f>Odessa!M8+MAX(145,M$2*вспомогат!$J$12)</f>
        <v>1082.1999999999998</v>
      </c>
      <c r="N8" s="96">
        <f>Odessa!N8+MAX(145,N$2*вспомогат!$J$12)</f>
        <v>1237.8</v>
      </c>
      <c r="O8" s="96">
        <f>Odessa!O8+MAX(145,O$2*вспомогат!$J$12)</f>
        <v>1393.4</v>
      </c>
      <c r="P8" s="96">
        <f>Odessa!P8+MAX(145,P$2*вспомогат!$J$12)</f>
        <v>1549</v>
      </c>
      <c r="Q8" s="96">
        <f>Odessa!Q8+MAX(145,Q$2*вспомогат!$J$12)</f>
        <v>1654.6</v>
      </c>
      <c r="R8" s="96">
        <f>Odessa!R8+MAX(145,R$2*вспомогат!$J$12)</f>
        <v>1810.1999999999998</v>
      </c>
      <c r="S8" s="96">
        <f>Odessa!S8+MAX(145,S$2*вспомогат!$J$12)</f>
        <v>1965.8</v>
      </c>
      <c r="T8" s="96">
        <f>Odessa!T8+MAX(145,T$2*вспомогат!$J$12)</f>
        <v>2121.3999999999996</v>
      </c>
      <c r="U8" s="96">
        <f>Odessa!U8+MAX(145,U$2*вспомогат!$J$12)</f>
        <v>2277</v>
      </c>
      <c r="V8" s="96">
        <f>Odessa!V8+MAX(145,V$2*вспомогат!$J$12)</f>
        <v>2432.6</v>
      </c>
      <c r="W8" s="96">
        <f>Odessa!W8+MAX(145,W$2*вспомогат!$J$12)</f>
        <v>2588.1999999999998</v>
      </c>
      <c r="X8" s="96">
        <f>Odessa!X8+MAX(145,X$2*вспомогат!$J$12)</f>
        <v>2743.8</v>
      </c>
      <c r="Y8" s="96">
        <f>Odessa!Y8+MAX(145,Y$2*вспомогат!$J$12)</f>
        <v>2899.3999999999996</v>
      </c>
      <c r="Z8" s="96">
        <f>Odessa!Z8+MAX(145,Z$2*вспомогат!$J$12)</f>
        <v>3055</v>
      </c>
    </row>
    <row r="9" spans="2:26">
      <c r="B9" s="88" t="s">
        <v>19</v>
      </c>
      <c r="C9" s="88" t="s">
        <v>20</v>
      </c>
      <c r="D9" s="89" t="s">
        <v>9</v>
      </c>
      <c r="E9" s="94"/>
      <c r="F9" s="95"/>
      <c r="G9" s="96">
        <f>Odessa!G9+MAX(145,G$2*вспомогат!$J$12)</f>
        <v>328.6</v>
      </c>
      <c r="H9" s="96">
        <f>Odessa!H9+MAX(145,H$2*вспомогат!$J$12)</f>
        <v>469.2</v>
      </c>
      <c r="I9" s="96">
        <f>Odessa!I9+MAX(145,I$2*вспомогат!$J$12)</f>
        <v>609.79999999999995</v>
      </c>
      <c r="J9" s="96">
        <f>Odessa!J9+MAX(145,J$2*вспомогат!$J$12)</f>
        <v>750.4</v>
      </c>
      <c r="K9" s="96">
        <f>Odessa!K9+MAX(145,K$2*вспомогат!$J$12)</f>
        <v>841</v>
      </c>
      <c r="L9" s="96">
        <f>Odessa!L9+MAX(145,L$2*вспомогат!$J$12)</f>
        <v>986.59999999999991</v>
      </c>
      <c r="M9" s="96">
        <f>Odessa!M9+MAX(145,M$2*вспомогат!$J$12)</f>
        <v>1152.1999999999998</v>
      </c>
      <c r="N9" s="96">
        <f>Odessa!N9+MAX(145,N$2*вспомогат!$J$12)</f>
        <v>1317.8</v>
      </c>
      <c r="O9" s="96">
        <f>Odessa!O9+MAX(145,O$2*вспомогат!$J$12)</f>
        <v>1483.4</v>
      </c>
      <c r="P9" s="96">
        <f>Odessa!P9+MAX(145,P$2*вспомогат!$J$12)</f>
        <v>1649</v>
      </c>
      <c r="Q9" s="96">
        <f>Odessa!Q9+MAX(145,Q$2*вспомогат!$J$12)</f>
        <v>1764.6</v>
      </c>
      <c r="R9" s="96">
        <f>Odessa!R9+MAX(145,R$2*вспомогат!$J$12)</f>
        <v>1930.1999999999998</v>
      </c>
      <c r="S9" s="96">
        <f>Odessa!S9+MAX(145,S$2*вспомогат!$J$12)</f>
        <v>2095.8000000000002</v>
      </c>
      <c r="T9" s="96">
        <f>Odessa!T9+MAX(145,T$2*вспомогат!$J$12)</f>
        <v>2261.3999999999996</v>
      </c>
      <c r="U9" s="96">
        <f>Odessa!U9+MAX(145,U$2*вспомогат!$J$12)</f>
        <v>2427</v>
      </c>
      <c r="V9" s="96">
        <f>Odessa!V9+MAX(145,V$2*вспомогат!$J$12)</f>
        <v>2592.6</v>
      </c>
      <c r="W9" s="96">
        <f>Odessa!W9+MAX(145,W$2*вспомогат!$J$12)</f>
        <v>2758.2</v>
      </c>
      <c r="X9" s="96">
        <f>Odessa!X9+MAX(145,X$2*вспомогат!$J$12)</f>
        <v>2923.8</v>
      </c>
      <c r="Y9" s="96">
        <f>Odessa!Y9+MAX(145,Y$2*вспомогат!$J$12)</f>
        <v>3089.3999999999996</v>
      </c>
      <c r="Z9" s="96">
        <f>Odessa!Z9+MAX(145,Z$2*вспомогат!$J$12)</f>
        <v>3255</v>
      </c>
    </row>
    <row r="10" spans="2:26">
      <c r="B10" s="88" t="s">
        <v>21</v>
      </c>
      <c r="C10" s="88" t="s">
        <v>22</v>
      </c>
      <c r="D10" s="89" t="s">
        <v>13</v>
      </c>
      <c r="E10" s="94"/>
      <c r="F10" s="95"/>
      <c r="G10" s="96">
        <f>Odessa!G10+MAX(145,G$2*вспомогат!$J$12)</f>
        <v>420.5090909090909</v>
      </c>
      <c r="H10" s="96">
        <f>Odessa!H10+MAX(145,H$2*вспомогат!$J$12)</f>
        <v>653.0181818181818</v>
      </c>
      <c r="I10" s="96">
        <f>Odessa!I10+MAX(145,I$2*вспомогат!$J$12)</f>
        <v>885.5272727272727</v>
      </c>
      <c r="J10" s="96">
        <f>Odessa!J10+MAX(145,J$2*вспомогат!$J$12)</f>
        <v>1118.0363636363636</v>
      </c>
      <c r="K10" s="96">
        <f>Odessa!K10+MAX(145,K$2*вспомогат!$J$12)</f>
        <v>1300.5454545454545</v>
      </c>
      <c r="L10" s="96">
        <f>Odessa!L10+MAX(145,L$2*вспомогат!$J$12)</f>
        <v>1538.0545454545454</v>
      </c>
      <c r="M10" s="96">
        <f>Odessa!M10+MAX(145,M$2*вспомогат!$J$12)</f>
        <v>1795.5636363636363</v>
      </c>
      <c r="N10" s="96">
        <f>Odessa!N10+MAX(145,N$2*вспомогат!$J$12)</f>
        <v>2053.0727272727272</v>
      </c>
      <c r="O10" s="96">
        <f>Odessa!O10+MAX(145,O$2*вспомогат!$J$12)</f>
        <v>2310.5818181818181</v>
      </c>
      <c r="P10" s="96">
        <f>Odessa!P10+MAX(145,P$2*вспомогат!$J$12)</f>
        <v>2568.090909090909</v>
      </c>
      <c r="Q10" s="96">
        <f>Odessa!Q10+MAX(145,Q$2*вспомогат!$J$12)</f>
        <v>2775.6</v>
      </c>
      <c r="R10" s="96">
        <f>Odessa!R10+MAX(145,R$2*вспомогат!$J$12)</f>
        <v>3033.1090909090908</v>
      </c>
      <c r="S10" s="96">
        <f>Odessa!S10+MAX(145,S$2*вспомогат!$J$12)</f>
        <v>3290.6181818181817</v>
      </c>
      <c r="T10" s="96">
        <f>Odessa!T10+MAX(145,T$2*вспомогат!$J$12)</f>
        <v>3548.1272727272726</v>
      </c>
      <c r="U10" s="96">
        <f>Odessa!U10+MAX(145,U$2*вспомогат!$J$12)</f>
        <v>3805.6363636363635</v>
      </c>
      <c r="V10" s="96">
        <f>Odessa!V10+MAX(145,V$2*вспомогат!$J$12)</f>
        <v>4063.1454545454544</v>
      </c>
      <c r="W10" s="96">
        <f>Odessa!W10+MAX(145,W$2*вспомогат!$J$12)</f>
        <v>4320.6545454545449</v>
      </c>
      <c r="X10" s="96">
        <f>Odessa!X10+MAX(145,X$2*вспомогат!$J$12)</f>
        <v>4578.1636363636362</v>
      </c>
      <c r="Y10" s="96">
        <f>Odessa!Y10+MAX(145,Y$2*вспомогат!$J$12)</f>
        <v>4835.6727272727276</v>
      </c>
      <c r="Z10" s="96">
        <f>Odessa!Z10+MAX(145,Z$2*вспомогат!$J$12)</f>
        <v>5093.181818181818</v>
      </c>
    </row>
    <row r="11" spans="2:26">
      <c r="B11" s="88" t="s">
        <v>23</v>
      </c>
      <c r="C11" s="88" t="s">
        <v>24</v>
      </c>
      <c r="D11" s="89" t="s">
        <v>13</v>
      </c>
      <c r="E11" s="94"/>
      <c r="F11" s="95"/>
      <c r="G11" s="96">
        <f>Odessa!G11+MAX(145,G$2*вспомогат!$J$12)</f>
        <v>280.5090909090909</v>
      </c>
      <c r="H11" s="96">
        <f>Odessa!H11+MAX(145,H$2*вспомогат!$J$12)</f>
        <v>373.0181818181818</v>
      </c>
      <c r="I11" s="96">
        <f>Odessa!I11+MAX(145,I$2*вспомогат!$J$12)</f>
        <v>465.5272727272727</v>
      </c>
      <c r="J11" s="96">
        <f>Odessa!J11+MAX(145,J$2*вспомогат!$J$12)</f>
        <v>558.0363636363636</v>
      </c>
      <c r="K11" s="96">
        <f>Odessa!K11+MAX(145,K$2*вспомогат!$J$12)</f>
        <v>600.5454545454545</v>
      </c>
      <c r="L11" s="96">
        <f>Odessa!L11+MAX(145,L$2*вспомогат!$J$12)</f>
        <v>698.0545454545454</v>
      </c>
      <c r="M11" s="96">
        <f>Odessa!M11+MAX(145,M$2*вспомогат!$J$12)</f>
        <v>815.56363636363631</v>
      </c>
      <c r="N11" s="96">
        <f>Odessa!N11+MAX(145,N$2*вспомогат!$J$12)</f>
        <v>933.07272727272721</v>
      </c>
      <c r="O11" s="96">
        <f>Odessa!O11+MAX(145,O$2*вспомогат!$J$12)</f>
        <v>1050.5818181818181</v>
      </c>
      <c r="P11" s="96">
        <f>Odessa!P11+MAX(145,P$2*вспомогат!$J$12)</f>
        <v>1168.090909090909</v>
      </c>
      <c r="Q11" s="96">
        <f>Odessa!Q11+MAX(145,Q$2*вспомогат!$J$12)</f>
        <v>1235.5999999999999</v>
      </c>
      <c r="R11" s="96">
        <f>Odessa!R11+MAX(145,R$2*вспомогат!$J$12)</f>
        <v>1353.1090909090908</v>
      </c>
      <c r="S11" s="96">
        <f>Odessa!S11+MAX(145,S$2*вспомогат!$J$12)</f>
        <v>1470.6181818181817</v>
      </c>
      <c r="T11" s="96">
        <f>Odessa!T11+MAX(145,T$2*вспомогат!$J$12)</f>
        <v>1588.1272727272726</v>
      </c>
      <c r="U11" s="96">
        <f>Odessa!U11+MAX(145,U$2*вспомогат!$J$12)</f>
        <v>1705.6363636363635</v>
      </c>
      <c r="V11" s="96">
        <f>Odessa!V11+MAX(145,V$2*вспомогат!$J$12)</f>
        <v>1823.1454545454544</v>
      </c>
      <c r="W11" s="96">
        <f>Odessa!W11+MAX(145,W$2*вспомогат!$J$12)</f>
        <v>1940.6545454545453</v>
      </c>
      <c r="X11" s="96">
        <f>Odessa!X11+MAX(145,X$2*вспомогат!$J$12)</f>
        <v>2058.1636363636362</v>
      </c>
      <c r="Y11" s="96">
        <f>Odessa!Y11+MAX(145,Y$2*вспомогат!$J$12)</f>
        <v>2175.6727272727271</v>
      </c>
      <c r="Z11" s="96">
        <f>Odessa!Z11+MAX(145,Z$2*вспомогат!$J$12)</f>
        <v>2293.181818181818</v>
      </c>
    </row>
    <row r="12" spans="2:26">
      <c r="B12" s="88" t="s">
        <v>25</v>
      </c>
      <c r="C12" s="88" t="s">
        <v>24</v>
      </c>
      <c r="D12" s="89" t="s">
        <v>13</v>
      </c>
      <c r="E12" s="94"/>
      <c r="F12" s="95"/>
      <c r="G12" s="96">
        <f>Odessa!G12+MAX(145,G$2*вспомогат!$J$12)</f>
        <v>283.5090909090909</v>
      </c>
      <c r="H12" s="96">
        <f>Odessa!H12+MAX(145,H$2*вспомогат!$J$12)</f>
        <v>379.0181818181818</v>
      </c>
      <c r="I12" s="96">
        <f>Odessa!I12+MAX(145,I$2*вспомогат!$J$12)</f>
        <v>474.5272727272727</v>
      </c>
      <c r="J12" s="96">
        <f>Odessa!J12+MAX(145,J$2*вспомогат!$J$12)</f>
        <v>570.0363636363636</v>
      </c>
      <c r="K12" s="96">
        <f>Odessa!K12+MAX(145,K$2*вспомогат!$J$12)</f>
        <v>615.5454545454545</v>
      </c>
      <c r="L12" s="96">
        <f>Odessa!L12+MAX(145,L$2*вспомогат!$J$12)</f>
        <v>716.0545454545454</v>
      </c>
      <c r="M12" s="96">
        <f>Odessa!M12+MAX(145,M$2*вспомогат!$J$12)</f>
        <v>836.56363636363631</v>
      </c>
      <c r="N12" s="96">
        <f>Odessa!N12+MAX(145,N$2*вспомогат!$J$12)</f>
        <v>957.07272727272721</v>
      </c>
      <c r="O12" s="96">
        <f>Odessa!O12+MAX(145,O$2*вспомогат!$J$12)</f>
        <v>1077.5818181818181</v>
      </c>
      <c r="P12" s="96">
        <f>Odessa!P12+MAX(145,P$2*вспомогат!$J$12)</f>
        <v>1198.090909090909</v>
      </c>
      <c r="Q12" s="96">
        <f>Odessa!Q12+MAX(145,Q$2*вспомогат!$J$12)</f>
        <v>1268.5999999999999</v>
      </c>
      <c r="R12" s="96">
        <f>Odessa!R12+MAX(145,R$2*вспомогат!$J$12)</f>
        <v>1389.1090909090908</v>
      </c>
      <c r="S12" s="96">
        <f>Odessa!S12+MAX(145,S$2*вспомогат!$J$12)</f>
        <v>1509.6181818181817</v>
      </c>
      <c r="T12" s="96">
        <f>Odessa!T12+MAX(145,T$2*вспомогат!$J$12)</f>
        <v>1630.1272727272726</v>
      </c>
      <c r="U12" s="96">
        <f>Odessa!U12+MAX(145,U$2*вспомогат!$J$12)</f>
        <v>1750.6363636363635</v>
      </c>
      <c r="V12" s="96">
        <f>Odessa!V12+MAX(145,V$2*вспомогат!$J$12)</f>
        <v>1871.1454545454544</v>
      </c>
      <c r="W12" s="96">
        <f>Odessa!W12+MAX(145,W$2*вспомогат!$J$12)</f>
        <v>1991.6545454545453</v>
      </c>
      <c r="X12" s="96">
        <f>Odessa!X12+MAX(145,X$2*вспомогат!$J$12)</f>
        <v>2112.1636363636362</v>
      </c>
      <c r="Y12" s="96">
        <f>Odessa!Y12+MAX(145,Y$2*вспомогат!$J$12)</f>
        <v>2232.6727272727271</v>
      </c>
      <c r="Z12" s="96">
        <f>Odessa!Z12+MAX(145,Z$2*вспомогат!$J$12)</f>
        <v>2353.181818181818</v>
      </c>
    </row>
    <row r="13" spans="2:26">
      <c r="B13" s="88" t="s">
        <v>26</v>
      </c>
      <c r="C13" s="88" t="s">
        <v>24</v>
      </c>
      <c r="D13" s="89" t="s">
        <v>13</v>
      </c>
      <c r="E13" s="94"/>
      <c r="F13" s="95"/>
      <c r="G13" s="96">
        <f>Odessa!G13+MAX(145,G$2*вспомогат!$J$12)</f>
        <v>280.5090909090909</v>
      </c>
      <c r="H13" s="96">
        <f>Odessa!H13+MAX(145,H$2*вспомогат!$J$12)</f>
        <v>373.0181818181818</v>
      </c>
      <c r="I13" s="96">
        <f>Odessa!I13+MAX(145,I$2*вспомогат!$J$12)</f>
        <v>465.5272727272727</v>
      </c>
      <c r="J13" s="96">
        <f>Odessa!J13+MAX(145,J$2*вспомогат!$J$12)</f>
        <v>558.0363636363636</v>
      </c>
      <c r="K13" s="96">
        <f>Odessa!K13+MAX(145,K$2*вспомогат!$J$12)</f>
        <v>600.5454545454545</v>
      </c>
      <c r="L13" s="96">
        <f>Odessa!L13+MAX(145,L$2*вспомогат!$J$12)</f>
        <v>698.0545454545454</v>
      </c>
      <c r="M13" s="96">
        <f>Odessa!M13+MAX(145,M$2*вспомогат!$J$12)</f>
        <v>815.56363636363631</v>
      </c>
      <c r="N13" s="96">
        <f>Odessa!N13+MAX(145,N$2*вспомогат!$J$12)</f>
        <v>933.07272727272721</v>
      </c>
      <c r="O13" s="96">
        <f>Odessa!O13+MAX(145,O$2*вспомогат!$J$12)</f>
        <v>1050.5818181818181</v>
      </c>
      <c r="P13" s="96">
        <f>Odessa!P13+MAX(145,P$2*вспомогат!$J$12)</f>
        <v>1168.090909090909</v>
      </c>
      <c r="Q13" s="96">
        <f>Odessa!Q13+MAX(145,Q$2*вспомогат!$J$12)</f>
        <v>1235.5999999999999</v>
      </c>
      <c r="R13" s="96">
        <f>Odessa!R13+MAX(145,R$2*вспомогат!$J$12)</f>
        <v>1353.1090909090908</v>
      </c>
      <c r="S13" s="96">
        <f>Odessa!S13+MAX(145,S$2*вспомогат!$J$12)</f>
        <v>1470.6181818181817</v>
      </c>
      <c r="T13" s="96">
        <f>Odessa!T13+MAX(145,T$2*вспомогат!$J$12)</f>
        <v>1588.1272727272726</v>
      </c>
      <c r="U13" s="96">
        <f>Odessa!U13+MAX(145,U$2*вспомогат!$J$12)</f>
        <v>1705.6363636363635</v>
      </c>
      <c r="V13" s="96">
        <f>Odessa!V13+MAX(145,V$2*вспомогат!$J$12)</f>
        <v>1823.1454545454544</v>
      </c>
      <c r="W13" s="96">
        <f>Odessa!W13+MAX(145,W$2*вспомогат!$J$12)</f>
        <v>1940.6545454545453</v>
      </c>
      <c r="X13" s="96">
        <f>Odessa!X13+MAX(145,X$2*вспомогат!$J$12)</f>
        <v>2058.1636363636362</v>
      </c>
      <c r="Y13" s="96">
        <f>Odessa!Y13+MAX(145,Y$2*вспомогат!$J$12)</f>
        <v>2175.6727272727271</v>
      </c>
      <c r="Z13" s="96">
        <f>Odessa!Z13+MAX(145,Z$2*вспомогат!$J$12)</f>
        <v>2293.181818181818</v>
      </c>
    </row>
    <row r="14" spans="2:26">
      <c r="B14" s="88" t="s">
        <v>27</v>
      </c>
      <c r="C14" s="88" t="s">
        <v>24</v>
      </c>
      <c r="D14" s="89" t="s">
        <v>13</v>
      </c>
      <c r="E14" s="94"/>
      <c r="F14" s="95"/>
      <c r="G14" s="96">
        <f>Odessa!G14+MAX(145,G$2*вспомогат!$J$12)</f>
        <v>267.5090909090909</v>
      </c>
      <c r="H14" s="96">
        <f>Odessa!H14+MAX(145,H$2*вспомогат!$J$12)</f>
        <v>347.0181818181818</v>
      </c>
      <c r="I14" s="96">
        <f>Odessa!I14+MAX(145,I$2*вспомогат!$J$12)</f>
        <v>426.5272727272727</v>
      </c>
      <c r="J14" s="96">
        <f>Odessa!J14+MAX(145,J$2*вспомогат!$J$12)</f>
        <v>506.0363636363636</v>
      </c>
      <c r="K14" s="96">
        <f>Odessa!K14+MAX(145,K$2*вспомогат!$J$12)</f>
        <v>535.5454545454545</v>
      </c>
      <c r="L14" s="96">
        <f>Odessa!L14+MAX(145,L$2*вспомогат!$J$12)</f>
        <v>620.0545454545454</v>
      </c>
      <c r="M14" s="96">
        <f>Odessa!M14+MAX(145,M$2*вспомогат!$J$12)</f>
        <v>724.56363636363631</v>
      </c>
      <c r="N14" s="96">
        <f>Odessa!N14+MAX(145,N$2*вспомогат!$J$12)</f>
        <v>829.07272727272721</v>
      </c>
      <c r="O14" s="96">
        <f>Odessa!O14+MAX(145,O$2*вспомогат!$J$12)</f>
        <v>933.58181818181811</v>
      </c>
      <c r="P14" s="96">
        <f>Odessa!P14+MAX(145,P$2*вспомогат!$J$12)</f>
        <v>1038.090909090909</v>
      </c>
      <c r="Q14" s="96">
        <f>Odessa!Q14+MAX(145,Q$2*вспомогат!$J$12)</f>
        <v>1092.5999999999999</v>
      </c>
      <c r="R14" s="96">
        <f>Odessa!R14+MAX(145,R$2*вспомогат!$J$12)</f>
        <v>1197.1090909090908</v>
      </c>
      <c r="S14" s="96">
        <f>Odessa!S14+MAX(145,S$2*вспомогат!$J$12)</f>
        <v>1301.6181818181817</v>
      </c>
      <c r="T14" s="96">
        <f>Odessa!T14+MAX(145,T$2*вспомогат!$J$12)</f>
        <v>1406.1272727272726</v>
      </c>
      <c r="U14" s="96">
        <f>Odessa!U14+MAX(145,U$2*вспомогат!$J$12)</f>
        <v>1510.6363636363635</v>
      </c>
      <c r="V14" s="96">
        <f>Odessa!V14+MAX(145,V$2*вспомогат!$J$12)</f>
        <v>1615.1454545454544</v>
      </c>
      <c r="W14" s="96">
        <f>Odessa!W14+MAX(145,W$2*вспомогат!$J$12)</f>
        <v>1719.6545454545453</v>
      </c>
      <c r="X14" s="96">
        <f>Odessa!X14+MAX(145,X$2*вспомогат!$J$12)</f>
        <v>1824.1636363636362</v>
      </c>
      <c r="Y14" s="96">
        <f>Odessa!Y14+MAX(145,Y$2*вспомогат!$J$12)</f>
        <v>1928.6727272727271</v>
      </c>
      <c r="Z14" s="96">
        <f>Odessa!Z14+MAX(145,Z$2*вспомогат!$J$12)</f>
        <v>2033.181818181818</v>
      </c>
    </row>
    <row r="15" spans="2:26">
      <c r="B15" s="88" t="s">
        <v>28</v>
      </c>
      <c r="C15" s="88" t="s">
        <v>24</v>
      </c>
      <c r="D15" s="89" t="s">
        <v>13</v>
      </c>
      <c r="E15" s="94"/>
      <c r="F15" s="95"/>
      <c r="G15" s="96">
        <f>Odessa!G15+MAX(145,G$2*вспомогат!$J$12)</f>
        <v>272.5090909090909</v>
      </c>
      <c r="H15" s="96">
        <f>Odessa!H15+MAX(145,H$2*вспомогат!$J$12)</f>
        <v>357.0181818181818</v>
      </c>
      <c r="I15" s="96">
        <f>Odessa!I15+MAX(145,I$2*вспомогат!$J$12)</f>
        <v>441.5272727272727</v>
      </c>
      <c r="J15" s="96">
        <f>Odessa!J15+MAX(145,J$2*вспомогат!$J$12)</f>
        <v>526.0363636363636</v>
      </c>
      <c r="K15" s="96">
        <f>Odessa!K15+MAX(145,K$2*вспомогат!$J$12)</f>
        <v>560.5454545454545</v>
      </c>
      <c r="L15" s="96">
        <f>Odessa!L15+MAX(145,L$2*вспомогат!$J$12)</f>
        <v>650.0545454545454</v>
      </c>
      <c r="M15" s="96">
        <f>Odessa!M15+MAX(145,M$2*вспомогат!$J$12)</f>
        <v>759.56363636363631</v>
      </c>
      <c r="N15" s="96">
        <f>Odessa!N15+MAX(145,N$2*вспомогат!$J$12)</f>
        <v>869.07272727272721</v>
      </c>
      <c r="O15" s="96">
        <f>Odessa!O15+MAX(145,O$2*вспомогат!$J$12)</f>
        <v>978.58181818181811</v>
      </c>
      <c r="P15" s="96">
        <f>Odessa!P15+MAX(145,P$2*вспомогат!$J$12)</f>
        <v>1088.090909090909</v>
      </c>
      <c r="Q15" s="96">
        <f>Odessa!Q15+MAX(145,Q$2*вспомогат!$J$12)</f>
        <v>1147.5999999999999</v>
      </c>
      <c r="R15" s="96">
        <f>Odessa!R15+MAX(145,R$2*вспомогат!$J$12)</f>
        <v>1257.1090909090908</v>
      </c>
      <c r="S15" s="96">
        <f>Odessa!S15+MAX(145,S$2*вспомогат!$J$12)</f>
        <v>1366.6181818181817</v>
      </c>
      <c r="T15" s="96">
        <f>Odessa!T15+MAX(145,T$2*вспомогат!$J$12)</f>
        <v>1476.1272727272726</v>
      </c>
      <c r="U15" s="96">
        <f>Odessa!U15+MAX(145,U$2*вспомогат!$J$12)</f>
        <v>1585.6363636363635</v>
      </c>
      <c r="V15" s="96">
        <f>Odessa!V15+MAX(145,V$2*вспомогат!$J$12)</f>
        <v>1695.1454545454544</v>
      </c>
      <c r="W15" s="96">
        <f>Odessa!W15+MAX(145,W$2*вспомогат!$J$12)</f>
        <v>1804.6545454545453</v>
      </c>
      <c r="X15" s="96">
        <f>Odessa!X15+MAX(145,X$2*вспомогат!$J$12)</f>
        <v>1914.1636363636362</v>
      </c>
      <c r="Y15" s="96">
        <f>Odessa!Y15+MAX(145,Y$2*вспомогат!$J$12)</f>
        <v>2023.6727272727271</v>
      </c>
      <c r="Z15" s="96">
        <f>Odessa!Z15+MAX(145,Z$2*вспомогат!$J$12)</f>
        <v>2133.181818181818</v>
      </c>
    </row>
    <row r="16" spans="2:26">
      <c r="B16" s="85" t="s">
        <v>114</v>
      </c>
      <c r="C16" s="85" t="s">
        <v>24</v>
      </c>
      <c r="D16" s="89" t="s">
        <v>13</v>
      </c>
      <c r="E16" s="94"/>
      <c r="F16" s="95"/>
      <c r="G16" s="96">
        <f>Odessa!G16+MAX(145,G$2*вспомогат!$J$12)</f>
        <v>280.5090909090909</v>
      </c>
      <c r="H16" s="96">
        <f>Odessa!H16+MAX(145,H$2*вспомогат!$J$12)</f>
        <v>373.0181818181818</v>
      </c>
      <c r="I16" s="96">
        <f>Odessa!I16+MAX(145,I$2*вспомогат!$J$12)</f>
        <v>465.5272727272727</v>
      </c>
      <c r="J16" s="96">
        <f>Odessa!J16+MAX(145,J$2*вспомогат!$J$12)</f>
        <v>558.0363636363636</v>
      </c>
      <c r="K16" s="96">
        <f>Odessa!K16+MAX(145,K$2*вспомогат!$J$12)</f>
        <v>600.5454545454545</v>
      </c>
      <c r="L16" s="96">
        <f>Odessa!L16+MAX(145,L$2*вспомогат!$J$12)</f>
        <v>698.0545454545454</v>
      </c>
      <c r="M16" s="96">
        <f>Odessa!M16+MAX(145,M$2*вспомогат!$J$12)</f>
        <v>815.56363636363631</v>
      </c>
      <c r="N16" s="96">
        <f>Odessa!N16+MAX(145,N$2*вспомогат!$J$12)</f>
        <v>933.07272727272721</v>
      </c>
      <c r="O16" s="96">
        <f>Odessa!O16+MAX(145,O$2*вспомогат!$J$12)</f>
        <v>1050.5818181818181</v>
      </c>
      <c r="P16" s="96">
        <f>Odessa!P16+MAX(145,P$2*вспомогат!$J$12)</f>
        <v>1168.090909090909</v>
      </c>
      <c r="Q16" s="96">
        <f>Odessa!Q16+MAX(145,Q$2*вспомогат!$J$12)</f>
        <v>1235.5999999999999</v>
      </c>
      <c r="R16" s="96">
        <f>Odessa!R16+MAX(145,R$2*вспомогат!$J$12)</f>
        <v>1353.1090909090908</v>
      </c>
      <c r="S16" s="96">
        <f>Odessa!S16+MAX(145,S$2*вспомогат!$J$12)</f>
        <v>1470.6181818181817</v>
      </c>
      <c r="T16" s="96">
        <f>Odessa!T16+MAX(145,T$2*вспомогат!$J$12)</f>
        <v>1588.1272727272726</v>
      </c>
      <c r="U16" s="96">
        <f>Odessa!U16+MAX(145,U$2*вспомогат!$J$12)</f>
        <v>1705.6363636363635</v>
      </c>
      <c r="V16" s="96">
        <f>Odessa!V16+MAX(145,V$2*вспомогат!$J$12)</f>
        <v>1823.1454545454544</v>
      </c>
      <c r="W16" s="96">
        <f>Odessa!W16+MAX(145,W$2*вспомогат!$J$12)</f>
        <v>1940.6545454545453</v>
      </c>
      <c r="X16" s="96">
        <f>Odessa!X16+MAX(145,X$2*вспомогат!$J$12)</f>
        <v>2058.1636363636362</v>
      </c>
      <c r="Y16" s="96">
        <f>Odessa!Y16+MAX(145,Y$2*вспомогат!$J$12)</f>
        <v>2175.6727272727271</v>
      </c>
      <c r="Z16" s="96">
        <f>Odessa!Z16+MAX(145,Z$2*вспомогат!$J$12)</f>
        <v>2293.181818181818</v>
      </c>
    </row>
    <row r="17" spans="2:26">
      <c r="B17" s="88" t="s">
        <v>116</v>
      </c>
      <c r="C17" s="88" t="s">
        <v>24</v>
      </c>
      <c r="D17" s="89" t="s">
        <v>13</v>
      </c>
      <c r="E17" s="94"/>
      <c r="F17" s="95"/>
      <c r="G17" s="96">
        <f>Odessa!G17+MAX(145,G$2*вспомогат!$J$12)</f>
        <v>280.5090909090909</v>
      </c>
      <c r="H17" s="96">
        <f>Odessa!H17+MAX(145,H$2*вспомогат!$J$12)</f>
        <v>373.0181818181818</v>
      </c>
      <c r="I17" s="96">
        <f>Odessa!I17+MAX(145,I$2*вспомогат!$J$12)</f>
        <v>465.5272727272727</v>
      </c>
      <c r="J17" s="96">
        <f>Odessa!J17+MAX(145,J$2*вспомогат!$J$12)</f>
        <v>558.0363636363636</v>
      </c>
      <c r="K17" s="96">
        <f>Odessa!K17+MAX(145,K$2*вспомогат!$J$12)</f>
        <v>600.5454545454545</v>
      </c>
      <c r="L17" s="96">
        <f>Odessa!L17+MAX(145,L$2*вспомогат!$J$12)</f>
        <v>698.0545454545454</v>
      </c>
      <c r="M17" s="96">
        <f>Odessa!M17+MAX(145,M$2*вспомогат!$J$12)</f>
        <v>815.56363636363631</v>
      </c>
      <c r="N17" s="96">
        <f>Odessa!N17+MAX(145,N$2*вспомогат!$J$12)</f>
        <v>933.07272727272721</v>
      </c>
      <c r="O17" s="96">
        <f>Odessa!O17+MAX(145,O$2*вспомогат!$J$12)</f>
        <v>1050.5818181818181</v>
      </c>
      <c r="P17" s="96">
        <f>Odessa!P17+MAX(145,P$2*вспомогат!$J$12)</f>
        <v>1168.090909090909</v>
      </c>
      <c r="Q17" s="96">
        <f>Odessa!Q17+MAX(145,Q$2*вспомогат!$J$12)</f>
        <v>1235.5999999999999</v>
      </c>
      <c r="R17" s="96">
        <f>Odessa!R17+MAX(145,R$2*вспомогат!$J$12)</f>
        <v>1353.1090909090908</v>
      </c>
      <c r="S17" s="96">
        <f>Odessa!S17+MAX(145,S$2*вспомогат!$J$12)</f>
        <v>1470.6181818181817</v>
      </c>
      <c r="T17" s="96">
        <f>Odessa!T17+MAX(145,T$2*вспомогат!$J$12)</f>
        <v>1588.1272727272726</v>
      </c>
      <c r="U17" s="96">
        <f>Odessa!U17+MAX(145,U$2*вспомогат!$J$12)</f>
        <v>1705.6363636363635</v>
      </c>
      <c r="V17" s="96">
        <f>Odessa!V17+MAX(145,V$2*вспомогат!$J$12)</f>
        <v>1823.1454545454544</v>
      </c>
      <c r="W17" s="96">
        <f>Odessa!W17+MAX(145,W$2*вспомогат!$J$12)</f>
        <v>1940.6545454545453</v>
      </c>
      <c r="X17" s="96">
        <f>Odessa!X17+MAX(145,X$2*вспомогат!$J$12)</f>
        <v>2058.1636363636362</v>
      </c>
      <c r="Y17" s="96">
        <f>Odessa!Y17+MAX(145,Y$2*вспомогат!$J$12)</f>
        <v>2175.6727272727271</v>
      </c>
      <c r="Z17" s="96">
        <f>Odessa!Z17+MAX(145,Z$2*вспомогат!$J$12)</f>
        <v>2293.181818181818</v>
      </c>
    </row>
    <row r="18" spans="2:26">
      <c r="B18" s="85" t="s">
        <v>113</v>
      </c>
      <c r="C18" s="85" t="s">
        <v>24</v>
      </c>
      <c r="D18" s="89" t="s">
        <v>191</v>
      </c>
      <c r="E18" s="94"/>
      <c r="F18" s="95"/>
      <c r="G18" s="96">
        <f>Odessa!G18+MAX(145,G$2*вспомогат!$J$12)</f>
        <v>259.32727272727271</v>
      </c>
      <c r="H18" s="96">
        <f>Odessa!H18+MAX(145,H$2*вспомогат!$J$12)</f>
        <v>330.65454545454543</v>
      </c>
      <c r="I18" s="96">
        <f>Odessa!I18+MAX(145,I$2*вспомогат!$J$12)</f>
        <v>401.9818181818182</v>
      </c>
      <c r="J18" s="96">
        <f>Odessa!J18+MAX(145,J$2*вспомогат!$J$12)</f>
        <v>473.30909090909091</v>
      </c>
      <c r="K18" s="96">
        <f>Odessa!K18+MAX(145,K$2*вспомогат!$J$12)</f>
        <v>494.63636363636363</v>
      </c>
      <c r="L18" s="96">
        <f>Odessa!L18+MAX(145,L$2*вспомогат!$J$12)</f>
        <v>570.9636363636364</v>
      </c>
      <c r="M18" s="96">
        <f>Odessa!M18+MAX(145,M$2*вспомогат!$J$12)</f>
        <v>667.29090909090905</v>
      </c>
      <c r="N18" s="96">
        <f>Odessa!N18+MAX(145,N$2*вспомогат!$J$12)</f>
        <v>763.61818181818182</v>
      </c>
      <c r="O18" s="96">
        <f>Odessa!O18+MAX(145,O$2*вспомогат!$J$12)</f>
        <v>859.9454545454546</v>
      </c>
      <c r="P18" s="96">
        <f>Odessa!P18+MAX(145,P$2*вспомогат!$J$12)</f>
        <v>956.27272727272725</v>
      </c>
      <c r="Q18" s="96">
        <f>Odessa!Q18+MAX(145,Q$2*вспомогат!$J$12)</f>
        <v>1002.6</v>
      </c>
      <c r="R18" s="96">
        <f>Odessa!R18+MAX(145,R$2*вспомогат!$J$12)</f>
        <v>1098.9272727272728</v>
      </c>
      <c r="S18" s="96">
        <f>Odessa!S18+MAX(145,S$2*вспомогат!$J$12)</f>
        <v>1195.2545454545455</v>
      </c>
      <c r="T18" s="96">
        <f>Odessa!T18+MAX(145,T$2*вспомогат!$J$12)</f>
        <v>1291.5818181818181</v>
      </c>
      <c r="U18" s="96">
        <f>Odessa!U18+MAX(145,U$2*вспомогат!$J$12)</f>
        <v>1387.909090909091</v>
      </c>
      <c r="V18" s="96">
        <f>Odessa!V18+MAX(145,V$2*вспомогат!$J$12)</f>
        <v>1484.2363636363636</v>
      </c>
      <c r="W18" s="96">
        <f>Odessa!W18+MAX(145,W$2*вспомогат!$J$12)</f>
        <v>1580.5636363636363</v>
      </c>
      <c r="X18" s="96">
        <f>Odessa!X18+MAX(145,X$2*вспомогат!$J$12)</f>
        <v>1676.8909090909092</v>
      </c>
      <c r="Y18" s="96">
        <f>Odessa!Y18+MAX(145,Y$2*вспомогат!$J$12)</f>
        <v>1773.2181818181818</v>
      </c>
      <c r="Z18" s="96">
        <f>Odessa!Z18+MAX(145,Z$2*вспомогат!$J$12)</f>
        <v>1869.5454545454545</v>
      </c>
    </row>
    <row r="19" spans="2:26">
      <c r="B19" s="88" t="s">
        <v>160</v>
      </c>
      <c r="C19" s="88" t="s">
        <v>24</v>
      </c>
      <c r="D19" s="89" t="s">
        <v>13</v>
      </c>
      <c r="E19" s="94"/>
      <c r="F19" s="95"/>
      <c r="G19" s="96">
        <f>Odessa!G19+MAX(145,G$2*вспомогат!$J$12)</f>
        <v>264.5090909090909</v>
      </c>
      <c r="H19" s="96">
        <f>Odessa!H19+MAX(145,H$2*вспомогат!$J$12)</f>
        <v>341.0181818181818</v>
      </c>
      <c r="I19" s="96">
        <f>Odessa!I19+MAX(145,I$2*вспомогат!$J$12)</f>
        <v>417.5272727272727</v>
      </c>
      <c r="J19" s="96">
        <f>Odessa!J19+MAX(145,J$2*вспомогат!$J$12)</f>
        <v>494.0363636363636</v>
      </c>
      <c r="K19" s="96">
        <f>Odessa!K19+MAX(145,K$2*вспомогат!$J$12)</f>
        <v>520.5454545454545</v>
      </c>
      <c r="L19" s="96">
        <f>Odessa!L19+MAX(145,L$2*вспомогат!$J$12)</f>
        <v>602.0545454545454</v>
      </c>
      <c r="M19" s="96">
        <f>Odessa!M19+MAX(145,M$2*вспомогат!$J$12)</f>
        <v>703.56363636363631</v>
      </c>
      <c r="N19" s="96">
        <f>Odessa!N19+MAX(145,N$2*вспомогат!$J$12)</f>
        <v>805.07272727272721</v>
      </c>
      <c r="O19" s="96">
        <f>Odessa!O19+MAX(145,O$2*вспомогат!$J$12)</f>
        <v>906.58181818181811</v>
      </c>
      <c r="P19" s="96">
        <f>Odessa!P19+MAX(145,P$2*вспомогат!$J$12)</f>
        <v>1008.090909090909</v>
      </c>
      <c r="Q19" s="96">
        <f>Odessa!Q19+MAX(145,Q$2*вспомогат!$J$12)</f>
        <v>1059.5999999999999</v>
      </c>
      <c r="R19" s="96">
        <f>Odessa!R19+MAX(145,R$2*вспомогат!$J$12)</f>
        <v>1161.1090909090908</v>
      </c>
      <c r="S19" s="96">
        <f>Odessa!S19+MAX(145,S$2*вспомогат!$J$12)</f>
        <v>1262.6181818181817</v>
      </c>
      <c r="T19" s="96">
        <f>Odessa!T19+MAX(145,T$2*вспомогат!$J$12)</f>
        <v>1364.1272727272726</v>
      </c>
      <c r="U19" s="96">
        <f>Odessa!U19+MAX(145,U$2*вспомогат!$J$12)</f>
        <v>1465.6363636363635</v>
      </c>
      <c r="V19" s="96">
        <f>Odessa!V19+MAX(145,V$2*вспомогат!$J$12)</f>
        <v>1567.1454545454544</v>
      </c>
      <c r="W19" s="96">
        <f>Odessa!W19+MAX(145,W$2*вспомогат!$J$12)</f>
        <v>1668.6545454545453</v>
      </c>
      <c r="X19" s="96">
        <f>Odessa!X19+MAX(145,X$2*вспомогат!$J$12)</f>
        <v>1770.1636363636362</v>
      </c>
      <c r="Y19" s="96">
        <f>Odessa!Y19+MAX(145,Y$2*вспомогат!$J$12)</f>
        <v>1871.6727272727271</v>
      </c>
      <c r="Z19" s="96">
        <f>Odessa!Z19+MAX(145,Z$2*вспомогат!$J$12)</f>
        <v>1973.181818181818</v>
      </c>
    </row>
    <row r="20" spans="2:26">
      <c r="B20" s="88" t="s">
        <v>29</v>
      </c>
      <c r="C20" s="88" t="s">
        <v>24</v>
      </c>
      <c r="D20" s="89" t="s">
        <v>13</v>
      </c>
      <c r="E20" s="94"/>
      <c r="F20" s="95"/>
      <c r="G20" s="96">
        <f>Odessa!G20+MAX(145,G$2*вспомогат!$J$12)</f>
        <v>277.5090909090909</v>
      </c>
      <c r="H20" s="96">
        <f>Odessa!H20+MAX(145,H$2*вспомогат!$J$12)</f>
        <v>367.0181818181818</v>
      </c>
      <c r="I20" s="96">
        <f>Odessa!I20+MAX(145,I$2*вспомогат!$J$12)</f>
        <v>456.5272727272727</v>
      </c>
      <c r="J20" s="96">
        <f>Odessa!J20+MAX(145,J$2*вспомогат!$J$12)</f>
        <v>546.0363636363636</v>
      </c>
      <c r="K20" s="96">
        <f>Odessa!K20+MAX(145,K$2*вспомогат!$J$12)</f>
        <v>585.5454545454545</v>
      </c>
      <c r="L20" s="96">
        <f>Odessa!L20+MAX(145,L$2*вспомогат!$J$12)</f>
        <v>680.0545454545454</v>
      </c>
      <c r="M20" s="96">
        <f>Odessa!M20+MAX(145,M$2*вспомогат!$J$12)</f>
        <v>794.56363636363631</v>
      </c>
      <c r="N20" s="96">
        <f>Odessa!N20+MAX(145,N$2*вспомогат!$J$12)</f>
        <v>909.07272727272721</v>
      </c>
      <c r="O20" s="96">
        <f>Odessa!O20+MAX(145,O$2*вспомогат!$J$12)</f>
        <v>1023.5818181818181</v>
      </c>
      <c r="P20" s="96">
        <f>Odessa!P20+MAX(145,P$2*вспомогат!$J$12)</f>
        <v>1138.090909090909</v>
      </c>
      <c r="Q20" s="96">
        <f>Odessa!Q20+MAX(145,Q$2*вспомогат!$J$12)</f>
        <v>1202.5999999999999</v>
      </c>
      <c r="R20" s="96">
        <f>Odessa!R20+MAX(145,R$2*вспомогат!$J$12)</f>
        <v>1317.1090909090908</v>
      </c>
      <c r="S20" s="96">
        <f>Odessa!S20+MAX(145,S$2*вспомогат!$J$12)</f>
        <v>1431.6181818181817</v>
      </c>
      <c r="T20" s="96">
        <f>Odessa!T20+MAX(145,T$2*вспомогат!$J$12)</f>
        <v>1546.1272727272726</v>
      </c>
      <c r="U20" s="96">
        <f>Odessa!U20+MAX(145,U$2*вспомогат!$J$12)</f>
        <v>1660.6363636363635</v>
      </c>
      <c r="V20" s="96">
        <f>Odessa!V20+MAX(145,V$2*вспомогат!$J$12)</f>
        <v>1775.1454545454544</v>
      </c>
      <c r="W20" s="96">
        <f>Odessa!W20+MAX(145,W$2*вспомогат!$J$12)</f>
        <v>1889.6545454545453</v>
      </c>
      <c r="X20" s="96">
        <f>Odessa!X20+MAX(145,X$2*вспомогат!$J$12)</f>
        <v>2004.1636363636362</v>
      </c>
      <c r="Y20" s="96">
        <f>Odessa!Y20+MAX(145,Y$2*вспомогат!$J$12)</f>
        <v>2118.6727272727271</v>
      </c>
      <c r="Z20" s="96">
        <f>Odessa!Z20+MAX(145,Z$2*вспомогат!$J$12)</f>
        <v>2233.181818181818</v>
      </c>
    </row>
    <row r="21" spans="2:26">
      <c r="B21" s="88" t="s">
        <v>30</v>
      </c>
      <c r="C21" s="88" t="s">
        <v>24</v>
      </c>
      <c r="D21" s="89" t="s">
        <v>13</v>
      </c>
      <c r="E21" s="94"/>
      <c r="F21" s="95"/>
      <c r="G21" s="96">
        <f>Odessa!G21+MAX(145,G$2*вспомогат!$J$12)</f>
        <v>280.5090909090909</v>
      </c>
      <c r="H21" s="96">
        <f>Odessa!H21+MAX(145,H$2*вспомогат!$J$12)</f>
        <v>373.0181818181818</v>
      </c>
      <c r="I21" s="96">
        <f>Odessa!I21+MAX(145,I$2*вспомогат!$J$12)</f>
        <v>465.5272727272727</v>
      </c>
      <c r="J21" s="96">
        <f>Odessa!J21+MAX(145,J$2*вспомогат!$J$12)</f>
        <v>558.0363636363636</v>
      </c>
      <c r="K21" s="96">
        <f>Odessa!K21+MAX(145,K$2*вспомогат!$J$12)</f>
        <v>600.5454545454545</v>
      </c>
      <c r="L21" s="96">
        <f>Odessa!L21+MAX(145,L$2*вспомогат!$J$12)</f>
        <v>698.0545454545454</v>
      </c>
      <c r="M21" s="96">
        <f>Odessa!M21+MAX(145,M$2*вспомогат!$J$12)</f>
        <v>815.56363636363631</v>
      </c>
      <c r="N21" s="96">
        <f>Odessa!N21+MAX(145,N$2*вспомогат!$J$12)</f>
        <v>933.07272727272721</v>
      </c>
      <c r="O21" s="96">
        <f>Odessa!O21+MAX(145,O$2*вспомогат!$J$12)</f>
        <v>1050.5818181818181</v>
      </c>
      <c r="P21" s="96">
        <f>Odessa!P21+MAX(145,P$2*вспомогат!$J$12)</f>
        <v>1168.090909090909</v>
      </c>
      <c r="Q21" s="96">
        <f>Odessa!Q21+MAX(145,Q$2*вспомогат!$J$12)</f>
        <v>1235.5999999999999</v>
      </c>
      <c r="R21" s="96">
        <f>Odessa!R21+MAX(145,R$2*вспомогат!$J$12)</f>
        <v>1353.1090909090908</v>
      </c>
      <c r="S21" s="96">
        <f>Odessa!S21+MAX(145,S$2*вспомогат!$J$12)</f>
        <v>1470.6181818181817</v>
      </c>
      <c r="T21" s="96">
        <f>Odessa!T21+MAX(145,T$2*вспомогат!$J$12)</f>
        <v>1588.1272727272726</v>
      </c>
      <c r="U21" s="96">
        <f>Odessa!U21+MAX(145,U$2*вспомогат!$J$12)</f>
        <v>1705.6363636363635</v>
      </c>
      <c r="V21" s="96">
        <f>Odessa!V21+MAX(145,V$2*вспомогат!$J$12)</f>
        <v>1823.1454545454544</v>
      </c>
      <c r="W21" s="96">
        <f>Odessa!W21+MAX(145,W$2*вспомогат!$J$12)</f>
        <v>1940.6545454545453</v>
      </c>
      <c r="X21" s="96">
        <f>Odessa!X21+MAX(145,X$2*вспомогат!$J$12)</f>
        <v>2058.1636363636362</v>
      </c>
      <c r="Y21" s="96">
        <f>Odessa!Y21+MAX(145,Y$2*вспомогат!$J$12)</f>
        <v>2175.6727272727271</v>
      </c>
      <c r="Z21" s="96">
        <f>Odessa!Z21+MAX(145,Z$2*вспомогат!$J$12)</f>
        <v>2293.181818181818</v>
      </c>
    </row>
    <row r="22" spans="2:26">
      <c r="B22" s="88" t="s">
        <v>31</v>
      </c>
      <c r="C22" s="88" t="s">
        <v>24</v>
      </c>
      <c r="D22" s="89" t="s">
        <v>13</v>
      </c>
      <c r="E22" s="94"/>
      <c r="F22" s="95"/>
      <c r="G22" s="96">
        <f>Odessa!G22+MAX(145,G$2*вспомогат!$J$12)</f>
        <v>280.5090909090909</v>
      </c>
      <c r="H22" s="96">
        <f>Odessa!H22+MAX(145,H$2*вспомогат!$J$12)</f>
        <v>373.0181818181818</v>
      </c>
      <c r="I22" s="96">
        <f>Odessa!I22+MAX(145,I$2*вспомогат!$J$12)</f>
        <v>465.5272727272727</v>
      </c>
      <c r="J22" s="96">
        <f>Odessa!J22+MAX(145,J$2*вспомогат!$J$12)</f>
        <v>558.0363636363636</v>
      </c>
      <c r="K22" s="96">
        <f>Odessa!K22+MAX(145,K$2*вспомогат!$J$12)</f>
        <v>600.5454545454545</v>
      </c>
      <c r="L22" s="96">
        <f>Odessa!L22+MAX(145,L$2*вспомогат!$J$12)</f>
        <v>698.0545454545454</v>
      </c>
      <c r="M22" s="96">
        <f>Odessa!M22+MAX(145,M$2*вспомогат!$J$12)</f>
        <v>815.56363636363631</v>
      </c>
      <c r="N22" s="96">
        <f>Odessa!N22+MAX(145,N$2*вспомогат!$J$12)</f>
        <v>933.07272727272721</v>
      </c>
      <c r="O22" s="96">
        <f>Odessa!O22+MAX(145,O$2*вспомогат!$J$12)</f>
        <v>1050.5818181818181</v>
      </c>
      <c r="P22" s="96">
        <f>Odessa!P22+MAX(145,P$2*вспомогат!$J$12)</f>
        <v>1168.090909090909</v>
      </c>
      <c r="Q22" s="96">
        <f>Odessa!Q22+MAX(145,Q$2*вспомогат!$J$12)</f>
        <v>1235.5999999999999</v>
      </c>
      <c r="R22" s="96">
        <f>Odessa!R22+MAX(145,R$2*вспомогат!$J$12)</f>
        <v>1353.1090909090908</v>
      </c>
      <c r="S22" s="96">
        <f>Odessa!S22+MAX(145,S$2*вспомогат!$J$12)</f>
        <v>1470.6181818181817</v>
      </c>
      <c r="T22" s="96">
        <f>Odessa!T22+MAX(145,T$2*вспомогат!$J$12)</f>
        <v>1588.1272727272726</v>
      </c>
      <c r="U22" s="96">
        <f>Odessa!U22+MAX(145,U$2*вспомогат!$J$12)</f>
        <v>1705.6363636363635</v>
      </c>
      <c r="V22" s="96">
        <f>Odessa!V22+MAX(145,V$2*вспомогат!$J$12)</f>
        <v>1823.1454545454544</v>
      </c>
      <c r="W22" s="96">
        <f>Odessa!W22+MAX(145,W$2*вспомогат!$J$12)</f>
        <v>1940.6545454545453</v>
      </c>
      <c r="X22" s="96">
        <f>Odessa!X22+MAX(145,X$2*вспомогат!$J$12)</f>
        <v>2058.1636363636362</v>
      </c>
      <c r="Y22" s="96">
        <f>Odessa!Y22+MAX(145,Y$2*вспомогат!$J$12)</f>
        <v>2175.6727272727271</v>
      </c>
      <c r="Z22" s="96">
        <f>Odessa!Z22+MAX(145,Z$2*вспомогат!$J$12)</f>
        <v>2293.181818181818</v>
      </c>
    </row>
    <row r="23" spans="2:26">
      <c r="B23" s="88" t="s">
        <v>32</v>
      </c>
      <c r="C23" s="88" t="s">
        <v>24</v>
      </c>
      <c r="D23" s="89" t="s">
        <v>13</v>
      </c>
      <c r="E23" s="94"/>
      <c r="F23" s="95"/>
      <c r="G23" s="96">
        <f>Odessa!G23+MAX(145,G$2*вспомогат!$J$12)</f>
        <v>280.5090909090909</v>
      </c>
      <c r="H23" s="96">
        <f>Odessa!H23+MAX(145,H$2*вспомогат!$J$12)</f>
        <v>373.0181818181818</v>
      </c>
      <c r="I23" s="96">
        <f>Odessa!I23+MAX(145,I$2*вспомогат!$J$12)</f>
        <v>465.5272727272727</v>
      </c>
      <c r="J23" s="96">
        <f>Odessa!J23+MAX(145,J$2*вспомогат!$J$12)</f>
        <v>558.0363636363636</v>
      </c>
      <c r="K23" s="96">
        <f>Odessa!K23+MAX(145,K$2*вспомогат!$J$12)</f>
        <v>600.5454545454545</v>
      </c>
      <c r="L23" s="96">
        <f>Odessa!L23+MAX(145,L$2*вспомогат!$J$12)</f>
        <v>698.0545454545454</v>
      </c>
      <c r="M23" s="96">
        <f>Odessa!M23+MAX(145,M$2*вспомогат!$J$12)</f>
        <v>815.56363636363631</v>
      </c>
      <c r="N23" s="96">
        <f>Odessa!N23+MAX(145,N$2*вспомогат!$J$12)</f>
        <v>933.07272727272721</v>
      </c>
      <c r="O23" s="96">
        <f>Odessa!O23+MAX(145,O$2*вспомогат!$J$12)</f>
        <v>1050.5818181818181</v>
      </c>
      <c r="P23" s="96">
        <f>Odessa!P23+MAX(145,P$2*вспомогат!$J$12)</f>
        <v>1168.090909090909</v>
      </c>
      <c r="Q23" s="96">
        <f>Odessa!Q23+MAX(145,Q$2*вспомогат!$J$12)</f>
        <v>1235.5999999999999</v>
      </c>
      <c r="R23" s="96">
        <f>Odessa!R23+MAX(145,R$2*вспомогат!$J$12)</f>
        <v>1353.1090909090908</v>
      </c>
      <c r="S23" s="96">
        <f>Odessa!S23+MAX(145,S$2*вспомогат!$J$12)</f>
        <v>1470.6181818181817</v>
      </c>
      <c r="T23" s="96">
        <f>Odessa!T23+MAX(145,T$2*вспомогат!$J$12)</f>
        <v>1588.1272727272726</v>
      </c>
      <c r="U23" s="96">
        <f>Odessa!U23+MAX(145,U$2*вспомогат!$J$12)</f>
        <v>1705.6363636363635</v>
      </c>
      <c r="V23" s="96">
        <f>Odessa!V23+MAX(145,V$2*вспомогат!$J$12)</f>
        <v>1823.1454545454544</v>
      </c>
      <c r="W23" s="96">
        <f>Odessa!W23+MAX(145,W$2*вспомогат!$J$12)</f>
        <v>1940.6545454545453</v>
      </c>
      <c r="X23" s="96">
        <f>Odessa!X23+MAX(145,X$2*вспомогат!$J$12)</f>
        <v>2058.1636363636362</v>
      </c>
      <c r="Y23" s="96">
        <f>Odessa!Y23+MAX(145,Y$2*вспомогат!$J$12)</f>
        <v>2175.6727272727271</v>
      </c>
      <c r="Z23" s="96">
        <f>Odessa!Z23+MAX(145,Z$2*вспомогат!$J$12)</f>
        <v>2293.181818181818</v>
      </c>
    </row>
    <row r="24" spans="2:26">
      <c r="B24" s="88" t="s">
        <v>34</v>
      </c>
      <c r="C24" s="88" t="s">
        <v>24</v>
      </c>
      <c r="D24" s="89" t="s">
        <v>13</v>
      </c>
      <c r="E24" s="94"/>
      <c r="F24" s="95"/>
      <c r="G24" s="96">
        <f>Odessa!G24+MAX(145,G$2*вспомогат!$J$12)</f>
        <v>272.5090909090909</v>
      </c>
      <c r="H24" s="96">
        <f>Odessa!H24+MAX(145,H$2*вспомогат!$J$12)</f>
        <v>357.0181818181818</v>
      </c>
      <c r="I24" s="96">
        <f>Odessa!I24+MAX(145,I$2*вспомогат!$J$12)</f>
        <v>441.5272727272727</v>
      </c>
      <c r="J24" s="96">
        <f>Odessa!J24+MAX(145,J$2*вспомогат!$J$12)</f>
        <v>526.0363636363636</v>
      </c>
      <c r="K24" s="96">
        <f>Odessa!K24+MAX(145,K$2*вспомогат!$J$12)</f>
        <v>560.5454545454545</v>
      </c>
      <c r="L24" s="96">
        <f>Odessa!L24+MAX(145,L$2*вспомогат!$J$12)</f>
        <v>650.0545454545454</v>
      </c>
      <c r="M24" s="96">
        <f>Odessa!M24+MAX(145,M$2*вспомогат!$J$12)</f>
        <v>759.56363636363631</v>
      </c>
      <c r="N24" s="96">
        <f>Odessa!N24+MAX(145,N$2*вспомогат!$J$12)</f>
        <v>869.07272727272721</v>
      </c>
      <c r="O24" s="96">
        <f>Odessa!O24+MAX(145,O$2*вспомогат!$J$12)</f>
        <v>978.58181818181811</v>
      </c>
      <c r="P24" s="96">
        <f>Odessa!P24+MAX(145,P$2*вспомогат!$J$12)</f>
        <v>1088.090909090909</v>
      </c>
      <c r="Q24" s="96">
        <f>Odessa!Q24+MAX(145,Q$2*вспомогат!$J$12)</f>
        <v>1147.5999999999999</v>
      </c>
      <c r="R24" s="96">
        <f>Odessa!R24+MAX(145,R$2*вспомогат!$J$12)</f>
        <v>1257.1090909090908</v>
      </c>
      <c r="S24" s="96">
        <f>Odessa!S24+MAX(145,S$2*вспомогат!$J$12)</f>
        <v>1366.6181818181817</v>
      </c>
      <c r="T24" s="96">
        <f>Odessa!T24+MAX(145,T$2*вспомогат!$J$12)</f>
        <v>1476.1272727272726</v>
      </c>
      <c r="U24" s="96">
        <f>Odessa!U24+MAX(145,U$2*вспомогат!$J$12)</f>
        <v>1585.6363636363635</v>
      </c>
      <c r="V24" s="96">
        <f>Odessa!V24+MAX(145,V$2*вспомогат!$J$12)</f>
        <v>1695.1454545454544</v>
      </c>
      <c r="W24" s="96">
        <f>Odessa!W24+MAX(145,W$2*вспомогат!$J$12)</f>
        <v>1804.6545454545453</v>
      </c>
      <c r="X24" s="96">
        <f>Odessa!X24+MAX(145,X$2*вспомогат!$J$12)</f>
        <v>1914.1636363636362</v>
      </c>
      <c r="Y24" s="96">
        <f>Odessa!Y24+MAX(145,Y$2*вспомогат!$J$12)</f>
        <v>2023.6727272727271</v>
      </c>
      <c r="Z24" s="96">
        <f>Odessa!Z24+MAX(145,Z$2*вспомогат!$J$12)</f>
        <v>2133.181818181818</v>
      </c>
    </row>
    <row r="25" spans="2:26">
      <c r="B25" s="88" t="s">
        <v>35</v>
      </c>
      <c r="C25" s="88" t="s">
        <v>24</v>
      </c>
      <c r="D25" s="89" t="s">
        <v>13</v>
      </c>
      <c r="E25" s="94"/>
      <c r="F25" s="95"/>
      <c r="G25" s="96">
        <f>Odessa!G25+MAX(145,G$2*вспомогат!$J$12)</f>
        <v>272.5090909090909</v>
      </c>
      <c r="H25" s="96">
        <f>Odessa!H25+MAX(145,H$2*вспомогат!$J$12)</f>
        <v>357.0181818181818</v>
      </c>
      <c r="I25" s="96">
        <f>Odessa!I25+MAX(145,I$2*вспомогат!$J$12)</f>
        <v>441.5272727272727</v>
      </c>
      <c r="J25" s="96">
        <f>Odessa!J25+MAX(145,J$2*вспомогат!$J$12)</f>
        <v>526.0363636363636</v>
      </c>
      <c r="K25" s="96">
        <f>Odessa!K25+MAX(145,K$2*вспомогат!$J$12)</f>
        <v>560.5454545454545</v>
      </c>
      <c r="L25" s="96">
        <f>Odessa!L25+MAX(145,L$2*вспомогат!$J$12)</f>
        <v>650.0545454545454</v>
      </c>
      <c r="M25" s="96">
        <f>Odessa!M25+MAX(145,M$2*вспомогат!$J$12)</f>
        <v>759.56363636363631</v>
      </c>
      <c r="N25" s="96">
        <f>Odessa!N25+MAX(145,N$2*вспомогат!$J$12)</f>
        <v>869.07272727272721</v>
      </c>
      <c r="O25" s="96">
        <f>Odessa!O25+MAX(145,O$2*вспомогат!$J$12)</f>
        <v>978.58181818181811</v>
      </c>
      <c r="P25" s="96">
        <f>Odessa!P25+MAX(145,P$2*вспомогат!$J$12)</f>
        <v>1088.090909090909</v>
      </c>
      <c r="Q25" s="96">
        <f>Odessa!Q25+MAX(145,Q$2*вспомогат!$J$12)</f>
        <v>1147.5999999999999</v>
      </c>
      <c r="R25" s="96">
        <f>Odessa!R25+MAX(145,R$2*вспомогат!$J$12)</f>
        <v>1257.1090909090908</v>
      </c>
      <c r="S25" s="96">
        <f>Odessa!S25+MAX(145,S$2*вспомогат!$J$12)</f>
        <v>1366.6181818181817</v>
      </c>
      <c r="T25" s="96">
        <f>Odessa!T25+MAX(145,T$2*вспомогат!$J$12)</f>
        <v>1476.1272727272726</v>
      </c>
      <c r="U25" s="96">
        <f>Odessa!U25+MAX(145,U$2*вспомогат!$J$12)</f>
        <v>1585.6363636363635</v>
      </c>
      <c r="V25" s="96">
        <f>Odessa!V25+MAX(145,V$2*вспомогат!$J$12)</f>
        <v>1695.1454545454544</v>
      </c>
      <c r="W25" s="96">
        <f>Odessa!W25+MAX(145,W$2*вспомогат!$J$12)</f>
        <v>1804.6545454545453</v>
      </c>
      <c r="X25" s="96">
        <f>Odessa!X25+MAX(145,X$2*вспомогат!$J$12)</f>
        <v>1914.1636363636362</v>
      </c>
      <c r="Y25" s="96">
        <f>Odessa!Y25+MAX(145,Y$2*вспомогат!$J$12)</f>
        <v>2023.6727272727271</v>
      </c>
      <c r="Z25" s="96">
        <f>Odessa!Z25+MAX(145,Z$2*вспомогат!$J$12)</f>
        <v>2133.181818181818</v>
      </c>
    </row>
    <row r="26" spans="2:26">
      <c r="B26" s="85" t="s">
        <v>230</v>
      </c>
      <c r="C26" s="88" t="s">
        <v>230</v>
      </c>
      <c r="D26" s="89" t="s">
        <v>282</v>
      </c>
      <c r="E26" s="94"/>
      <c r="F26" s="95"/>
      <c r="G26" s="96">
        <f>Odessa!G26+MAX(145,G$2*вспомогат!$J$12)</f>
        <v>304.60000000000002</v>
      </c>
      <c r="H26" s="96">
        <f>Odessa!H26+MAX(145,H$2*вспомогат!$J$12)</f>
        <v>421.2</v>
      </c>
      <c r="I26" s="96">
        <f>Odessa!I26+MAX(145,I$2*вспомогат!$J$12)</f>
        <v>537.79999999999995</v>
      </c>
      <c r="J26" s="96">
        <f>Odessa!J26+MAX(145,J$2*вспомогат!$J$12)</f>
        <v>654.4</v>
      </c>
      <c r="K26" s="96">
        <f>Odessa!K26+MAX(145,K$2*вспомогат!$J$12)</f>
        <v>721</v>
      </c>
      <c r="L26" s="96">
        <f>Odessa!L26+MAX(145,L$2*вспомогат!$J$12)</f>
        <v>842.59999999999991</v>
      </c>
      <c r="M26" s="96">
        <f>Odessa!M26+MAX(145,M$2*вспомогат!$J$12)</f>
        <v>984.19999999999993</v>
      </c>
      <c r="N26" s="96">
        <f>Odessa!N26+MAX(145,N$2*вспомогат!$J$12)</f>
        <v>1125.8</v>
      </c>
      <c r="O26" s="96">
        <f>Odessa!O26+MAX(145,O$2*вспомогат!$J$12)</f>
        <v>1267.3999999999999</v>
      </c>
      <c r="P26" s="96">
        <f>Odessa!P26+MAX(145,P$2*вспомогат!$J$12)</f>
        <v>1359</v>
      </c>
      <c r="Q26" s="96">
        <f>Odessa!Q26+MAX(145,Q$2*вспомогат!$J$12)</f>
        <v>1500.6</v>
      </c>
      <c r="R26" s="96">
        <f>Odessa!R26+MAX(145,R$2*вспомогат!$J$12)</f>
        <v>1642.1999999999998</v>
      </c>
      <c r="S26" s="96">
        <f>Odessa!S26+MAX(145,S$2*вспомогат!$J$12)</f>
        <v>1783.8</v>
      </c>
      <c r="T26" s="96">
        <f>Odessa!T26+MAX(145,T$2*вспомогат!$J$12)</f>
        <v>1925.3999999999999</v>
      </c>
      <c r="U26" s="96">
        <f>Odessa!U26+MAX(145,U$2*вспомогат!$J$12)</f>
        <v>2067</v>
      </c>
      <c r="V26" s="96">
        <f>Odessa!V26+MAX(145,V$2*вспомогат!$J$12)</f>
        <v>2208.6</v>
      </c>
      <c r="W26" s="96">
        <f>Odessa!W26+MAX(145,W$2*вспомогат!$J$12)</f>
        <v>2350.1999999999998</v>
      </c>
      <c r="X26" s="96">
        <f>Odessa!X26+MAX(145,X$2*вспомогат!$J$12)</f>
        <v>2491.7999999999997</v>
      </c>
      <c r="Y26" s="96">
        <f>Odessa!Y26+MAX(145,Y$2*вспомогат!$J$12)</f>
        <v>2633.4</v>
      </c>
      <c r="Z26" s="96">
        <f>Odessa!Z26+MAX(145,Z$2*вспомогат!$J$12)</f>
        <v>2775</v>
      </c>
    </row>
    <row r="27" spans="2:26">
      <c r="B27" s="85" t="s">
        <v>13</v>
      </c>
      <c r="C27" s="85" t="s">
        <v>192</v>
      </c>
      <c r="D27" s="89" t="s">
        <v>191</v>
      </c>
      <c r="E27" s="94"/>
      <c r="F27" s="95"/>
      <c r="G27" s="96">
        <f>Odessa!G27+MAX(145,G$2*вспомогат!$J$12)</f>
        <v>257.5090909090909</v>
      </c>
      <c r="H27" s="96">
        <f>Odessa!H27+MAX(145,H$2*вспомогат!$J$12)</f>
        <v>327.0181818181818</v>
      </c>
      <c r="I27" s="96">
        <f>Odessa!I27+MAX(145,I$2*вспомогат!$J$12)</f>
        <v>396.5272727272727</v>
      </c>
      <c r="J27" s="96">
        <f>Odessa!J27+MAX(145,J$2*вспомогат!$J$12)</f>
        <v>466.0363636363636</v>
      </c>
      <c r="K27" s="96">
        <f>Odessa!K27+MAX(145,K$2*вспомогат!$J$12)</f>
        <v>485.5454545454545</v>
      </c>
      <c r="L27" s="96">
        <f>Odessa!L27+MAX(145,L$2*вспомогат!$J$12)</f>
        <v>560.0545454545454</v>
      </c>
      <c r="M27" s="96">
        <f>Odessa!M27+MAX(145,M$2*вспомогат!$J$12)</f>
        <v>654.56363636363631</v>
      </c>
      <c r="N27" s="96">
        <f>Odessa!N27+MAX(145,N$2*вспомогат!$J$12)</f>
        <v>749.07272727272721</v>
      </c>
      <c r="O27" s="96">
        <f>Odessa!O27+MAX(145,O$2*вспомогат!$J$12)</f>
        <v>843.58181818181811</v>
      </c>
      <c r="P27" s="96">
        <f>Odessa!P27+MAX(145,P$2*вспомогат!$J$12)</f>
        <v>938.09090909090901</v>
      </c>
      <c r="Q27" s="96">
        <f>Odessa!Q27+MAX(145,Q$2*вспомогат!$J$12)</f>
        <v>982.59999999999991</v>
      </c>
      <c r="R27" s="96">
        <f>Odessa!R27+MAX(145,R$2*вспомогат!$J$12)</f>
        <v>1077.1090909090908</v>
      </c>
      <c r="S27" s="96">
        <f>Odessa!S27+MAX(145,S$2*вспомогат!$J$12)</f>
        <v>1171.6181818181817</v>
      </c>
      <c r="T27" s="96">
        <f>Odessa!T27+MAX(145,T$2*вспомогат!$J$12)</f>
        <v>1266.1272727272726</v>
      </c>
      <c r="U27" s="96">
        <f>Odessa!U27+MAX(145,U$2*вспомогат!$J$12)</f>
        <v>1360.6363636363635</v>
      </c>
      <c r="V27" s="96">
        <f>Odessa!V27+MAX(145,V$2*вспомогат!$J$12)</f>
        <v>1455.1454545454544</v>
      </c>
      <c r="W27" s="96">
        <f>Odessa!W27+MAX(145,W$2*вспомогат!$J$12)</f>
        <v>1549.6545454545453</v>
      </c>
      <c r="X27" s="96">
        <f>Odessa!X27+MAX(145,X$2*вспомогат!$J$12)</f>
        <v>1644.1636363636362</v>
      </c>
      <c r="Y27" s="96">
        <f>Odessa!Y27+MAX(145,Y$2*вспомогат!$J$12)</f>
        <v>1738.6727272727271</v>
      </c>
      <c r="Z27" s="96">
        <f>Odessa!Z27+MAX(145,Z$2*вспомогат!$J$12)</f>
        <v>1833.181818181818</v>
      </c>
    </row>
    <row r="28" spans="2:26">
      <c r="B28" s="88" t="s">
        <v>38</v>
      </c>
      <c r="C28" s="88" t="s">
        <v>39</v>
      </c>
      <c r="D28" s="89" t="s">
        <v>9</v>
      </c>
      <c r="E28" s="94"/>
      <c r="F28" s="95"/>
      <c r="G28" s="96">
        <f>Odessa!G28+MAX(145,G$2*вспомогат!$J$12)</f>
        <v>371.6</v>
      </c>
      <c r="H28" s="96">
        <f>Odessa!H28+MAX(145,H$2*вспомогат!$J$12)</f>
        <v>555.20000000000005</v>
      </c>
      <c r="I28" s="96">
        <f>Odessa!I28+MAX(145,I$2*вспомогат!$J$12)</f>
        <v>738.8</v>
      </c>
      <c r="J28" s="96">
        <f>Odessa!J28+MAX(145,J$2*вспомогат!$J$12)</f>
        <v>922.4</v>
      </c>
      <c r="K28" s="96">
        <f>Odessa!K28+MAX(145,K$2*вспомогат!$J$12)</f>
        <v>1056</v>
      </c>
      <c r="L28" s="96">
        <f>Odessa!L28+MAX(145,L$2*вспомогат!$J$12)</f>
        <v>1244.5999999999999</v>
      </c>
      <c r="M28" s="96">
        <f>Odessa!M28+MAX(145,M$2*вспомогат!$J$12)</f>
        <v>1453.1999999999998</v>
      </c>
      <c r="N28" s="96">
        <f>Odessa!N28+MAX(145,N$2*вспомогат!$J$12)</f>
        <v>1661.8</v>
      </c>
      <c r="O28" s="96">
        <f>Odessa!O28+MAX(145,O$2*вспомогат!$J$12)</f>
        <v>1870.4</v>
      </c>
      <c r="P28" s="96">
        <f>Odessa!P28+MAX(145,P$2*вспомогат!$J$12)</f>
        <v>2079</v>
      </c>
      <c r="Q28" s="96">
        <f>Odessa!Q28+MAX(145,Q$2*вспомогат!$J$12)</f>
        <v>2237.6</v>
      </c>
      <c r="R28" s="96">
        <f>Odessa!R28+MAX(145,R$2*вспомогат!$J$12)</f>
        <v>2446.1999999999998</v>
      </c>
      <c r="S28" s="96">
        <f>Odessa!S28+MAX(145,S$2*вспомогат!$J$12)</f>
        <v>2654.8</v>
      </c>
      <c r="T28" s="96">
        <f>Odessa!T28+MAX(145,T$2*вспомогат!$J$12)</f>
        <v>2863.3999999999996</v>
      </c>
      <c r="U28" s="96">
        <f>Odessa!U28+MAX(145,U$2*вспомогат!$J$12)</f>
        <v>3072</v>
      </c>
      <c r="V28" s="96">
        <f>Odessa!V28+MAX(145,V$2*вспомогат!$J$12)</f>
        <v>3280.6</v>
      </c>
      <c r="W28" s="96">
        <f>Odessa!W28+MAX(145,W$2*вспомогат!$J$12)</f>
        <v>3489.2</v>
      </c>
      <c r="X28" s="96">
        <f>Odessa!X28+MAX(145,X$2*вспомогат!$J$12)</f>
        <v>3697.8</v>
      </c>
      <c r="Y28" s="96">
        <f>Odessa!Y28+MAX(145,Y$2*вспомогат!$J$12)</f>
        <v>3906.3999999999996</v>
      </c>
      <c r="Z28" s="96">
        <f>Odessa!Z28+MAX(145,Z$2*вспомогат!$J$12)</f>
        <v>4115</v>
      </c>
    </row>
    <row r="29" spans="2:26">
      <c r="B29" s="88" t="s">
        <v>40</v>
      </c>
      <c r="C29" s="88" t="s">
        <v>39</v>
      </c>
      <c r="D29" s="89" t="s">
        <v>9</v>
      </c>
      <c r="E29" s="94"/>
      <c r="F29" s="95"/>
      <c r="G29" s="96">
        <f>Odessa!G29+MAX(145,G$2*вспомогат!$J$12)</f>
        <v>369.6</v>
      </c>
      <c r="H29" s="96">
        <f>Odessa!H29+MAX(145,H$2*вспомогат!$J$12)</f>
        <v>551.20000000000005</v>
      </c>
      <c r="I29" s="96">
        <f>Odessa!I29+MAX(145,I$2*вспомогат!$J$12)</f>
        <v>732.8</v>
      </c>
      <c r="J29" s="96">
        <f>Odessa!J29+MAX(145,J$2*вспомогат!$J$12)</f>
        <v>914.4</v>
      </c>
      <c r="K29" s="96">
        <f>Odessa!K29+MAX(145,K$2*вспомогат!$J$12)</f>
        <v>1046</v>
      </c>
      <c r="L29" s="96">
        <f>Odessa!L29+MAX(145,L$2*вспомогат!$J$12)</f>
        <v>1232.5999999999999</v>
      </c>
      <c r="M29" s="96">
        <f>Odessa!M29+MAX(145,M$2*вспомогат!$J$12)</f>
        <v>1439.1999999999998</v>
      </c>
      <c r="N29" s="96">
        <f>Odessa!N29+MAX(145,N$2*вспомогат!$J$12)</f>
        <v>1645.8</v>
      </c>
      <c r="O29" s="96">
        <f>Odessa!O29+MAX(145,O$2*вспомогат!$J$12)</f>
        <v>1852.4</v>
      </c>
      <c r="P29" s="96">
        <f>Odessa!P29+MAX(145,P$2*вспомогат!$J$12)</f>
        <v>2059</v>
      </c>
      <c r="Q29" s="96">
        <f>Odessa!Q29+MAX(145,Q$2*вспомогат!$J$12)</f>
        <v>2215.6</v>
      </c>
      <c r="R29" s="96">
        <f>Odessa!R29+MAX(145,R$2*вспомогат!$J$12)</f>
        <v>2422.1999999999998</v>
      </c>
      <c r="S29" s="96">
        <f>Odessa!S29+MAX(145,S$2*вспомогат!$J$12)</f>
        <v>2628.8</v>
      </c>
      <c r="T29" s="96">
        <f>Odessa!T29+MAX(145,T$2*вспомогат!$J$12)</f>
        <v>2835.3999999999996</v>
      </c>
      <c r="U29" s="96">
        <f>Odessa!U29+MAX(145,U$2*вспомогат!$J$12)</f>
        <v>3042</v>
      </c>
      <c r="V29" s="96">
        <f>Odessa!V29+MAX(145,V$2*вспомогат!$J$12)</f>
        <v>3248.6</v>
      </c>
      <c r="W29" s="96">
        <f>Odessa!W29+MAX(145,W$2*вспомогат!$J$12)</f>
        <v>3455.2</v>
      </c>
      <c r="X29" s="96">
        <f>Odessa!X29+MAX(145,X$2*вспомогат!$J$12)</f>
        <v>3661.8</v>
      </c>
      <c r="Y29" s="96">
        <f>Odessa!Y29+MAX(145,Y$2*вспомогат!$J$12)</f>
        <v>3868.3999999999996</v>
      </c>
      <c r="Z29" s="96">
        <f>Odessa!Z29+MAX(145,Z$2*вспомогат!$J$12)</f>
        <v>4075</v>
      </c>
    </row>
    <row r="30" spans="2:26">
      <c r="B30" s="88" t="s">
        <v>41</v>
      </c>
      <c r="C30" s="88" t="s">
        <v>39</v>
      </c>
      <c r="D30" s="89" t="s">
        <v>9</v>
      </c>
      <c r="E30" s="94"/>
      <c r="F30" s="95"/>
      <c r="G30" s="96">
        <f>Odessa!G30+MAX(145,G$2*вспомогат!$J$12)</f>
        <v>330.6</v>
      </c>
      <c r="H30" s="96">
        <f>Odessa!H30+MAX(145,H$2*вспомогат!$J$12)</f>
        <v>473.2</v>
      </c>
      <c r="I30" s="96">
        <f>Odessa!I30+MAX(145,I$2*вспомогат!$J$12)</f>
        <v>615.79999999999995</v>
      </c>
      <c r="J30" s="96">
        <f>Odessa!J30+MAX(145,J$2*вспомогат!$J$12)</f>
        <v>758.4</v>
      </c>
      <c r="K30" s="96">
        <f>Odessa!K30+MAX(145,K$2*вспомогат!$J$12)</f>
        <v>851</v>
      </c>
      <c r="L30" s="96">
        <f>Odessa!L30+MAX(145,L$2*вспомогат!$J$12)</f>
        <v>998.59999999999991</v>
      </c>
      <c r="M30" s="96">
        <f>Odessa!M30+MAX(145,M$2*вспомогат!$J$12)</f>
        <v>1166.1999999999998</v>
      </c>
      <c r="N30" s="96">
        <f>Odessa!N30+MAX(145,N$2*вспомогат!$J$12)</f>
        <v>1333.8</v>
      </c>
      <c r="O30" s="96">
        <f>Odessa!O30+MAX(145,O$2*вспомогат!$J$12)</f>
        <v>1501.4</v>
      </c>
      <c r="P30" s="96">
        <f>Odessa!P30+MAX(145,P$2*вспомогат!$J$12)</f>
        <v>1669</v>
      </c>
      <c r="Q30" s="96">
        <f>Odessa!Q30+MAX(145,Q$2*вспомогат!$J$12)</f>
        <v>1786.6</v>
      </c>
      <c r="R30" s="96">
        <f>Odessa!R30+MAX(145,R$2*вспомогат!$J$12)</f>
        <v>1954.1999999999998</v>
      </c>
      <c r="S30" s="96">
        <f>Odessa!S30+MAX(145,S$2*вспомогат!$J$12)</f>
        <v>2121.8000000000002</v>
      </c>
      <c r="T30" s="96">
        <f>Odessa!T30+MAX(145,T$2*вспомогат!$J$12)</f>
        <v>2289.3999999999996</v>
      </c>
      <c r="U30" s="96">
        <f>Odessa!U30+MAX(145,U$2*вспомогат!$J$12)</f>
        <v>2457</v>
      </c>
      <c r="V30" s="96">
        <f>Odessa!V30+MAX(145,V$2*вспомогат!$J$12)</f>
        <v>2624.6</v>
      </c>
      <c r="W30" s="96">
        <f>Odessa!W30+MAX(145,W$2*вспомогат!$J$12)</f>
        <v>2792.2</v>
      </c>
      <c r="X30" s="96">
        <f>Odessa!X30+MAX(145,X$2*вспомогат!$J$12)</f>
        <v>2959.8</v>
      </c>
      <c r="Y30" s="96">
        <f>Odessa!Y30+MAX(145,Y$2*вспомогат!$J$12)</f>
        <v>3127.3999999999996</v>
      </c>
      <c r="Z30" s="96">
        <f>Odessa!Z30+MAX(145,Z$2*вспомогат!$J$12)</f>
        <v>3295</v>
      </c>
    </row>
    <row r="31" spans="2:26">
      <c r="B31" s="88" t="s">
        <v>42</v>
      </c>
      <c r="C31" s="88" t="s">
        <v>39</v>
      </c>
      <c r="D31" s="89" t="s">
        <v>9</v>
      </c>
      <c r="E31" s="94"/>
      <c r="F31" s="95"/>
      <c r="G31" s="96">
        <f>Odessa!G31+MAX(145,G$2*вспомогат!$J$12)</f>
        <v>324.60000000000002</v>
      </c>
      <c r="H31" s="96">
        <f>Odessa!H31+MAX(145,H$2*вспомогат!$J$12)</f>
        <v>461.2</v>
      </c>
      <c r="I31" s="96">
        <f>Odessa!I31+MAX(145,I$2*вспомогат!$J$12)</f>
        <v>597.79999999999995</v>
      </c>
      <c r="J31" s="96">
        <f>Odessa!J31+MAX(145,J$2*вспомогат!$J$12)</f>
        <v>734.4</v>
      </c>
      <c r="K31" s="96">
        <f>Odessa!K31+MAX(145,K$2*вспомогат!$J$12)</f>
        <v>821</v>
      </c>
      <c r="L31" s="96">
        <f>Odessa!L31+MAX(145,L$2*вспомогат!$J$12)</f>
        <v>962.59999999999991</v>
      </c>
      <c r="M31" s="96">
        <f>Odessa!M31+MAX(145,M$2*вспомогат!$J$12)</f>
        <v>1124.1999999999998</v>
      </c>
      <c r="N31" s="96">
        <f>Odessa!N31+MAX(145,N$2*вспомогат!$J$12)</f>
        <v>1285.8</v>
      </c>
      <c r="O31" s="96">
        <f>Odessa!O31+MAX(145,O$2*вспомогат!$J$12)</f>
        <v>1447.4</v>
      </c>
      <c r="P31" s="96">
        <f>Odessa!P31+MAX(145,P$2*вспомогат!$J$12)</f>
        <v>1609</v>
      </c>
      <c r="Q31" s="96">
        <f>Odessa!Q31+MAX(145,Q$2*вспомогат!$J$12)</f>
        <v>1720.6</v>
      </c>
      <c r="R31" s="96">
        <f>Odessa!R31+MAX(145,R$2*вспомогат!$J$12)</f>
        <v>1882.1999999999998</v>
      </c>
      <c r="S31" s="96">
        <f>Odessa!S31+MAX(145,S$2*вспомогат!$J$12)</f>
        <v>2043.8</v>
      </c>
      <c r="T31" s="96">
        <f>Odessa!T31+MAX(145,T$2*вспомогат!$J$12)</f>
        <v>2205.3999999999996</v>
      </c>
      <c r="U31" s="96">
        <f>Odessa!U31+MAX(145,U$2*вспомогат!$J$12)</f>
        <v>2367</v>
      </c>
      <c r="V31" s="96">
        <f>Odessa!V31+MAX(145,V$2*вспомогат!$J$12)</f>
        <v>2528.6</v>
      </c>
      <c r="W31" s="96">
        <f>Odessa!W31+MAX(145,W$2*вспомогат!$J$12)</f>
        <v>2690.2</v>
      </c>
      <c r="X31" s="96">
        <f>Odessa!X31+MAX(145,X$2*вспомогат!$J$12)</f>
        <v>2851.8</v>
      </c>
      <c r="Y31" s="96">
        <f>Odessa!Y31+MAX(145,Y$2*вспомогат!$J$12)</f>
        <v>3013.3999999999996</v>
      </c>
      <c r="Z31" s="96">
        <f>Odessa!Z31+MAX(145,Z$2*вспомогат!$J$12)</f>
        <v>3175</v>
      </c>
    </row>
    <row r="32" spans="2:26">
      <c r="B32" s="88" t="s">
        <v>43</v>
      </c>
      <c r="C32" s="88" t="s">
        <v>39</v>
      </c>
      <c r="D32" s="89" t="s">
        <v>9</v>
      </c>
      <c r="E32" s="94"/>
      <c r="F32" s="95"/>
      <c r="G32" s="96">
        <f>Odessa!G32+MAX(145,G$2*вспомогат!$J$12)</f>
        <v>369.6</v>
      </c>
      <c r="H32" s="96">
        <f>Odessa!H32+MAX(145,H$2*вспомогат!$J$12)</f>
        <v>551.20000000000005</v>
      </c>
      <c r="I32" s="96">
        <f>Odessa!I32+MAX(145,I$2*вспомогат!$J$12)</f>
        <v>732.8</v>
      </c>
      <c r="J32" s="96">
        <f>Odessa!J32+MAX(145,J$2*вспомогат!$J$12)</f>
        <v>914.4</v>
      </c>
      <c r="K32" s="96">
        <f>Odessa!K32+MAX(145,K$2*вспомогат!$J$12)</f>
        <v>1046</v>
      </c>
      <c r="L32" s="96">
        <f>Odessa!L32+MAX(145,L$2*вспомогат!$J$12)</f>
        <v>1232.5999999999999</v>
      </c>
      <c r="M32" s="96">
        <f>Odessa!M32+MAX(145,M$2*вспомогат!$J$12)</f>
        <v>1439.1999999999998</v>
      </c>
      <c r="N32" s="96">
        <f>Odessa!N32+MAX(145,N$2*вспомогат!$J$12)</f>
        <v>1645.8</v>
      </c>
      <c r="O32" s="96">
        <f>Odessa!O32+MAX(145,O$2*вспомогат!$J$12)</f>
        <v>1852.4</v>
      </c>
      <c r="P32" s="96">
        <f>Odessa!P32+MAX(145,P$2*вспомогат!$J$12)</f>
        <v>2059</v>
      </c>
      <c r="Q32" s="96">
        <f>Odessa!Q32+MAX(145,Q$2*вспомогат!$J$12)</f>
        <v>2215.6</v>
      </c>
      <c r="R32" s="96">
        <f>Odessa!R32+MAX(145,R$2*вспомогат!$J$12)</f>
        <v>2422.1999999999998</v>
      </c>
      <c r="S32" s="96">
        <f>Odessa!S32+MAX(145,S$2*вспомогат!$J$12)</f>
        <v>2628.8</v>
      </c>
      <c r="T32" s="96">
        <f>Odessa!T32+MAX(145,T$2*вспомогат!$J$12)</f>
        <v>2835.3999999999996</v>
      </c>
      <c r="U32" s="96">
        <f>Odessa!U32+MAX(145,U$2*вспомогат!$J$12)</f>
        <v>3042</v>
      </c>
      <c r="V32" s="96">
        <f>Odessa!V32+MAX(145,V$2*вспомогат!$J$12)</f>
        <v>3248.6</v>
      </c>
      <c r="W32" s="96">
        <f>Odessa!W32+MAX(145,W$2*вспомогат!$J$12)</f>
        <v>3455.2</v>
      </c>
      <c r="X32" s="96">
        <f>Odessa!X32+MAX(145,X$2*вспомогат!$J$12)</f>
        <v>3661.8</v>
      </c>
      <c r="Y32" s="96">
        <f>Odessa!Y32+MAX(145,Y$2*вспомогат!$J$12)</f>
        <v>3868.3999999999996</v>
      </c>
      <c r="Z32" s="96">
        <f>Odessa!Z32+MAX(145,Z$2*вспомогат!$J$12)</f>
        <v>4075</v>
      </c>
    </row>
    <row r="33" spans="2:26">
      <c r="B33" s="88" t="s">
        <v>44</v>
      </c>
      <c r="C33" s="88" t="s">
        <v>39</v>
      </c>
      <c r="D33" s="89" t="s">
        <v>9</v>
      </c>
      <c r="E33" s="94"/>
      <c r="F33" s="95"/>
      <c r="G33" s="96">
        <f>Odessa!G33+MAX(145,G$2*вспомогат!$J$12)</f>
        <v>322.60000000000002</v>
      </c>
      <c r="H33" s="96">
        <f>Odessa!H33+MAX(145,H$2*вспомогат!$J$12)</f>
        <v>457.2</v>
      </c>
      <c r="I33" s="96">
        <f>Odessa!I33+MAX(145,I$2*вспомогат!$J$12)</f>
        <v>591.79999999999995</v>
      </c>
      <c r="J33" s="96">
        <f>Odessa!J33+MAX(145,J$2*вспомогат!$J$12)</f>
        <v>726.4</v>
      </c>
      <c r="K33" s="96">
        <f>Odessa!K33+MAX(145,K$2*вспомогат!$J$12)</f>
        <v>811</v>
      </c>
      <c r="L33" s="96">
        <f>Odessa!L33+MAX(145,L$2*вспомогат!$J$12)</f>
        <v>950.59999999999991</v>
      </c>
      <c r="M33" s="96">
        <f>Odessa!M33+MAX(145,M$2*вспомогат!$J$12)</f>
        <v>1110.1999999999998</v>
      </c>
      <c r="N33" s="96">
        <f>Odessa!N33+MAX(145,N$2*вспомогат!$J$12)</f>
        <v>1269.8</v>
      </c>
      <c r="O33" s="96">
        <f>Odessa!O33+MAX(145,O$2*вспомогат!$J$12)</f>
        <v>1429.4</v>
      </c>
      <c r="P33" s="96">
        <f>Odessa!P33+MAX(145,P$2*вспомогат!$J$12)</f>
        <v>1589</v>
      </c>
      <c r="Q33" s="96">
        <f>Odessa!Q33+MAX(145,Q$2*вспомогат!$J$12)</f>
        <v>1698.6</v>
      </c>
      <c r="R33" s="96">
        <f>Odessa!R33+MAX(145,R$2*вспомогат!$J$12)</f>
        <v>1858.1999999999998</v>
      </c>
      <c r="S33" s="96">
        <f>Odessa!S33+MAX(145,S$2*вспомогат!$J$12)</f>
        <v>2017.8</v>
      </c>
      <c r="T33" s="96">
        <f>Odessa!T33+MAX(145,T$2*вспомогат!$J$12)</f>
        <v>2177.3999999999996</v>
      </c>
      <c r="U33" s="96">
        <f>Odessa!U33+MAX(145,U$2*вспомогат!$J$12)</f>
        <v>2337</v>
      </c>
      <c r="V33" s="96">
        <f>Odessa!V33+MAX(145,V$2*вспомогат!$J$12)</f>
        <v>2496.6</v>
      </c>
      <c r="W33" s="96">
        <f>Odessa!W33+MAX(145,W$2*вспомогат!$J$12)</f>
        <v>2656.2</v>
      </c>
      <c r="X33" s="96">
        <f>Odessa!X33+MAX(145,X$2*вспомогат!$J$12)</f>
        <v>2815.8</v>
      </c>
      <c r="Y33" s="96">
        <f>Odessa!Y33+MAX(145,Y$2*вспомогат!$J$12)</f>
        <v>2975.3999999999996</v>
      </c>
      <c r="Z33" s="96">
        <f>Odessa!Z33+MAX(145,Z$2*вспомогат!$J$12)</f>
        <v>3135</v>
      </c>
    </row>
    <row r="34" spans="2:26">
      <c r="B34" s="88" t="s">
        <v>45</v>
      </c>
      <c r="C34" s="88" t="s">
        <v>39</v>
      </c>
      <c r="D34" s="89" t="s">
        <v>9</v>
      </c>
      <c r="E34" s="94"/>
      <c r="F34" s="95"/>
      <c r="G34" s="96">
        <f>Odessa!G34+MAX(145,G$2*вспомогат!$J$12)</f>
        <v>371.6</v>
      </c>
      <c r="H34" s="96">
        <f>Odessa!H34+MAX(145,H$2*вспомогат!$J$12)</f>
        <v>555.20000000000005</v>
      </c>
      <c r="I34" s="96">
        <f>Odessa!I34+MAX(145,I$2*вспомогат!$J$12)</f>
        <v>738.8</v>
      </c>
      <c r="J34" s="96">
        <f>Odessa!J34+MAX(145,J$2*вспомогат!$J$12)</f>
        <v>922.4</v>
      </c>
      <c r="K34" s="96">
        <f>Odessa!K34+MAX(145,K$2*вспомогат!$J$12)</f>
        <v>1056</v>
      </c>
      <c r="L34" s="96">
        <f>Odessa!L34+MAX(145,L$2*вспомогат!$J$12)</f>
        <v>1244.5999999999999</v>
      </c>
      <c r="M34" s="96">
        <f>Odessa!M34+MAX(145,M$2*вспомогат!$J$12)</f>
        <v>1453.1999999999998</v>
      </c>
      <c r="N34" s="96">
        <f>Odessa!N34+MAX(145,N$2*вспомогат!$J$12)</f>
        <v>1661.8</v>
      </c>
      <c r="O34" s="96">
        <f>Odessa!O34+MAX(145,O$2*вспомогат!$J$12)</f>
        <v>1870.4</v>
      </c>
      <c r="P34" s="96">
        <f>Odessa!P34+MAX(145,P$2*вспомогат!$J$12)</f>
        <v>2079</v>
      </c>
      <c r="Q34" s="96">
        <f>Odessa!Q34+MAX(145,Q$2*вспомогат!$J$12)</f>
        <v>2237.6</v>
      </c>
      <c r="R34" s="96">
        <f>Odessa!R34+MAX(145,R$2*вспомогат!$J$12)</f>
        <v>2446.1999999999998</v>
      </c>
      <c r="S34" s="96">
        <f>Odessa!S34+MAX(145,S$2*вспомогат!$J$12)</f>
        <v>2654.8</v>
      </c>
      <c r="T34" s="96">
        <f>Odessa!T34+MAX(145,T$2*вспомогат!$J$12)</f>
        <v>2863.3999999999996</v>
      </c>
      <c r="U34" s="96">
        <f>Odessa!U34+MAX(145,U$2*вспомогат!$J$12)</f>
        <v>3072</v>
      </c>
      <c r="V34" s="96">
        <f>Odessa!V34+MAX(145,V$2*вспомогат!$J$12)</f>
        <v>3280.6</v>
      </c>
      <c r="W34" s="96">
        <f>Odessa!W34+MAX(145,W$2*вспомогат!$J$12)</f>
        <v>3489.2</v>
      </c>
      <c r="X34" s="96">
        <f>Odessa!X34+MAX(145,X$2*вспомогат!$J$12)</f>
        <v>3697.8</v>
      </c>
      <c r="Y34" s="96">
        <f>Odessa!Y34+MAX(145,Y$2*вспомогат!$J$12)</f>
        <v>3906.3999999999996</v>
      </c>
      <c r="Z34" s="96">
        <f>Odessa!Z34+MAX(145,Z$2*вспомогат!$J$12)</f>
        <v>4115</v>
      </c>
    </row>
    <row r="35" spans="2:26">
      <c r="B35" s="88" t="s">
        <v>46</v>
      </c>
      <c r="C35" s="88" t="s">
        <v>39</v>
      </c>
      <c r="D35" s="89" t="s">
        <v>9</v>
      </c>
      <c r="E35" s="94"/>
      <c r="F35" s="95"/>
      <c r="G35" s="96">
        <f>Odessa!G35+MAX(145,G$2*вспомогат!$J$12)</f>
        <v>371.6</v>
      </c>
      <c r="H35" s="96">
        <f>Odessa!H35+MAX(145,H$2*вспомогат!$J$12)</f>
        <v>555.20000000000005</v>
      </c>
      <c r="I35" s="96">
        <f>Odessa!I35+MAX(145,I$2*вспомогат!$J$12)</f>
        <v>738.8</v>
      </c>
      <c r="J35" s="96">
        <f>Odessa!J35+MAX(145,J$2*вспомогат!$J$12)</f>
        <v>922.4</v>
      </c>
      <c r="K35" s="96">
        <f>Odessa!K35+MAX(145,K$2*вспомогат!$J$12)</f>
        <v>1056</v>
      </c>
      <c r="L35" s="96">
        <f>Odessa!L35+MAX(145,L$2*вспомогат!$J$12)</f>
        <v>1244.5999999999999</v>
      </c>
      <c r="M35" s="96">
        <f>Odessa!M35+MAX(145,M$2*вспомогат!$J$12)</f>
        <v>1453.1999999999998</v>
      </c>
      <c r="N35" s="96">
        <f>Odessa!N35+MAX(145,N$2*вспомогат!$J$12)</f>
        <v>1661.8</v>
      </c>
      <c r="O35" s="96">
        <f>Odessa!O35+MAX(145,O$2*вспомогат!$J$12)</f>
        <v>1870.4</v>
      </c>
      <c r="P35" s="96">
        <f>Odessa!P35+MAX(145,P$2*вспомогат!$J$12)</f>
        <v>2079</v>
      </c>
      <c r="Q35" s="96">
        <f>Odessa!Q35+MAX(145,Q$2*вспомогат!$J$12)</f>
        <v>2237.6</v>
      </c>
      <c r="R35" s="96">
        <f>Odessa!R35+MAX(145,R$2*вспомогат!$J$12)</f>
        <v>2446.1999999999998</v>
      </c>
      <c r="S35" s="96">
        <f>Odessa!S35+MAX(145,S$2*вспомогат!$J$12)</f>
        <v>2654.8</v>
      </c>
      <c r="T35" s="96">
        <f>Odessa!T35+MAX(145,T$2*вспомогат!$J$12)</f>
        <v>2863.3999999999996</v>
      </c>
      <c r="U35" s="96">
        <f>Odessa!U35+MAX(145,U$2*вспомогат!$J$12)</f>
        <v>3072</v>
      </c>
      <c r="V35" s="96">
        <f>Odessa!V35+MAX(145,V$2*вспомогат!$J$12)</f>
        <v>3280.6</v>
      </c>
      <c r="W35" s="96">
        <f>Odessa!W35+MAX(145,W$2*вспомогат!$J$12)</f>
        <v>3489.2</v>
      </c>
      <c r="X35" s="96">
        <f>Odessa!X35+MAX(145,X$2*вспомогат!$J$12)</f>
        <v>3697.8</v>
      </c>
      <c r="Y35" s="96">
        <f>Odessa!Y35+MAX(145,Y$2*вспомогат!$J$12)</f>
        <v>3906.3999999999996</v>
      </c>
      <c r="Z35" s="96">
        <f>Odessa!Z35+MAX(145,Z$2*вспомогат!$J$12)</f>
        <v>4115</v>
      </c>
    </row>
    <row r="36" spans="2:26">
      <c r="B36" s="88" t="s">
        <v>47</v>
      </c>
      <c r="C36" s="88" t="s">
        <v>39</v>
      </c>
      <c r="D36" s="89" t="s">
        <v>9</v>
      </c>
      <c r="E36" s="94"/>
      <c r="F36" s="95"/>
      <c r="G36" s="96">
        <f>Odessa!G36+MAX(145,G$2*вспомогат!$J$12)</f>
        <v>371.6</v>
      </c>
      <c r="H36" s="96">
        <f>Odessa!H36+MAX(145,H$2*вспомогат!$J$12)</f>
        <v>555.20000000000005</v>
      </c>
      <c r="I36" s="96">
        <f>Odessa!I36+MAX(145,I$2*вспомогат!$J$12)</f>
        <v>738.8</v>
      </c>
      <c r="J36" s="96">
        <f>Odessa!J36+MAX(145,J$2*вспомогат!$J$12)</f>
        <v>922.4</v>
      </c>
      <c r="K36" s="96">
        <f>Odessa!K36+MAX(145,K$2*вспомогат!$J$12)</f>
        <v>1056</v>
      </c>
      <c r="L36" s="96">
        <f>Odessa!L36+MAX(145,L$2*вспомогат!$J$12)</f>
        <v>1244.5999999999999</v>
      </c>
      <c r="M36" s="96">
        <f>Odessa!M36+MAX(145,M$2*вспомогат!$J$12)</f>
        <v>1453.1999999999998</v>
      </c>
      <c r="N36" s="96">
        <f>Odessa!N36+MAX(145,N$2*вспомогат!$J$12)</f>
        <v>1661.8</v>
      </c>
      <c r="O36" s="96">
        <f>Odessa!O36+MAX(145,O$2*вспомогат!$J$12)</f>
        <v>1870.4</v>
      </c>
      <c r="P36" s="96">
        <f>Odessa!P36+MAX(145,P$2*вспомогат!$J$12)</f>
        <v>2079</v>
      </c>
      <c r="Q36" s="96">
        <f>Odessa!Q36+MAX(145,Q$2*вспомогат!$J$12)</f>
        <v>2237.6</v>
      </c>
      <c r="R36" s="96">
        <f>Odessa!R36+MAX(145,R$2*вспомогат!$J$12)</f>
        <v>2446.1999999999998</v>
      </c>
      <c r="S36" s="96">
        <f>Odessa!S36+MAX(145,S$2*вспомогат!$J$12)</f>
        <v>2654.8</v>
      </c>
      <c r="T36" s="96">
        <f>Odessa!T36+MAX(145,T$2*вспомогат!$J$12)</f>
        <v>2863.3999999999996</v>
      </c>
      <c r="U36" s="96">
        <f>Odessa!U36+MAX(145,U$2*вспомогат!$J$12)</f>
        <v>3072</v>
      </c>
      <c r="V36" s="96">
        <f>Odessa!V36+MAX(145,V$2*вспомогат!$J$12)</f>
        <v>3280.6</v>
      </c>
      <c r="W36" s="96">
        <f>Odessa!W36+MAX(145,W$2*вспомогат!$J$12)</f>
        <v>3489.2</v>
      </c>
      <c r="X36" s="96">
        <f>Odessa!X36+MAX(145,X$2*вспомогат!$J$12)</f>
        <v>3697.8</v>
      </c>
      <c r="Y36" s="96">
        <f>Odessa!Y36+MAX(145,Y$2*вспомогат!$J$12)</f>
        <v>3906.3999999999996</v>
      </c>
      <c r="Z36" s="96">
        <f>Odessa!Z36+MAX(145,Z$2*вспомогат!$J$12)</f>
        <v>4115</v>
      </c>
    </row>
    <row r="37" spans="2:26">
      <c r="B37" s="88" t="s">
        <v>48</v>
      </c>
      <c r="C37" s="88" t="s">
        <v>39</v>
      </c>
      <c r="D37" s="89" t="s">
        <v>9</v>
      </c>
      <c r="E37" s="94"/>
      <c r="F37" s="95"/>
      <c r="G37" s="96">
        <f>Odessa!G37+MAX(145,G$2*вспомогат!$J$12)</f>
        <v>371.6</v>
      </c>
      <c r="H37" s="96">
        <f>Odessa!H37+MAX(145,H$2*вспомогат!$J$12)</f>
        <v>555.20000000000005</v>
      </c>
      <c r="I37" s="96">
        <f>Odessa!I37+MAX(145,I$2*вспомогат!$J$12)</f>
        <v>738.8</v>
      </c>
      <c r="J37" s="96">
        <f>Odessa!J37+MAX(145,J$2*вспомогат!$J$12)</f>
        <v>922.4</v>
      </c>
      <c r="K37" s="96">
        <f>Odessa!K37+MAX(145,K$2*вспомогат!$J$12)</f>
        <v>1056</v>
      </c>
      <c r="L37" s="96">
        <f>Odessa!L37+MAX(145,L$2*вспомогат!$J$12)</f>
        <v>1244.5999999999999</v>
      </c>
      <c r="M37" s="96">
        <f>Odessa!M37+MAX(145,M$2*вспомогат!$J$12)</f>
        <v>1453.1999999999998</v>
      </c>
      <c r="N37" s="96">
        <f>Odessa!N37+MAX(145,N$2*вспомогат!$J$12)</f>
        <v>1661.8</v>
      </c>
      <c r="O37" s="96">
        <f>Odessa!O37+MAX(145,O$2*вспомогат!$J$12)</f>
        <v>1870.4</v>
      </c>
      <c r="P37" s="96">
        <f>Odessa!P37+MAX(145,P$2*вспомогат!$J$12)</f>
        <v>2079</v>
      </c>
      <c r="Q37" s="96">
        <f>Odessa!Q37+MAX(145,Q$2*вспомогат!$J$12)</f>
        <v>2237.6</v>
      </c>
      <c r="R37" s="96">
        <f>Odessa!R37+MAX(145,R$2*вспомогат!$J$12)</f>
        <v>2446.1999999999998</v>
      </c>
      <c r="S37" s="96">
        <f>Odessa!S37+MAX(145,S$2*вспомогат!$J$12)</f>
        <v>2654.8</v>
      </c>
      <c r="T37" s="96">
        <f>Odessa!T37+MAX(145,T$2*вспомогат!$J$12)</f>
        <v>2863.3999999999996</v>
      </c>
      <c r="U37" s="96">
        <f>Odessa!U37+MAX(145,U$2*вспомогат!$J$12)</f>
        <v>3072</v>
      </c>
      <c r="V37" s="96">
        <f>Odessa!V37+MAX(145,V$2*вспомогат!$J$12)</f>
        <v>3280.6</v>
      </c>
      <c r="W37" s="96">
        <f>Odessa!W37+MAX(145,W$2*вспомогат!$J$12)</f>
        <v>3489.2</v>
      </c>
      <c r="X37" s="96">
        <f>Odessa!X37+MAX(145,X$2*вспомогат!$J$12)</f>
        <v>3697.8</v>
      </c>
      <c r="Y37" s="96">
        <f>Odessa!Y37+MAX(145,Y$2*вспомогат!$J$12)</f>
        <v>3906.3999999999996</v>
      </c>
      <c r="Z37" s="96">
        <f>Odessa!Z37+MAX(145,Z$2*вспомогат!$J$12)</f>
        <v>4115</v>
      </c>
    </row>
    <row r="38" spans="2:26">
      <c r="B38" s="88" t="s">
        <v>49</v>
      </c>
      <c r="C38" s="88" t="s">
        <v>39</v>
      </c>
      <c r="D38" s="89" t="s">
        <v>9</v>
      </c>
      <c r="E38" s="94"/>
      <c r="F38" s="95"/>
      <c r="G38" s="96">
        <f>Odessa!G38+MAX(145,G$2*вспомогат!$J$12)</f>
        <v>318.60000000000002</v>
      </c>
      <c r="H38" s="96">
        <f>Odessa!H38+MAX(145,H$2*вспомогат!$J$12)</f>
        <v>449.2</v>
      </c>
      <c r="I38" s="96">
        <f>Odessa!I38+MAX(145,I$2*вспомогат!$J$12)</f>
        <v>579.79999999999995</v>
      </c>
      <c r="J38" s="96">
        <f>Odessa!J38+MAX(145,J$2*вспомогат!$J$12)</f>
        <v>710.4</v>
      </c>
      <c r="K38" s="96">
        <f>Odessa!K38+MAX(145,K$2*вспомогат!$J$12)</f>
        <v>791</v>
      </c>
      <c r="L38" s="96">
        <f>Odessa!L38+MAX(145,L$2*вспомогат!$J$12)</f>
        <v>926.59999999999991</v>
      </c>
      <c r="M38" s="96">
        <f>Odessa!M38+MAX(145,M$2*вспомогат!$J$12)</f>
        <v>1082.1999999999998</v>
      </c>
      <c r="N38" s="96">
        <f>Odessa!N38+MAX(145,N$2*вспомогат!$J$12)</f>
        <v>1237.8</v>
      </c>
      <c r="O38" s="96">
        <f>Odessa!O38+MAX(145,O$2*вспомогат!$J$12)</f>
        <v>1393.4</v>
      </c>
      <c r="P38" s="96">
        <f>Odessa!P38+MAX(145,P$2*вспомогат!$J$12)</f>
        <v>1549</v>
      </c>
      <c r="Q38" s="96">
        <f>Odessa!Q38+MAX(145,Q$2*вспомогат!$J$12)</f>
        <v>1654.6</v>
      </c>
      <c r="R38" s="96">
        <f>Odessa!R38+MAX(145,R$2*вспомогат!$J$12)</f>
        <v>1810.1999999999998</v>
      </c>
      <c r="S38" s="96">
        <f>Odessa!S38+MAX(145,S$2*вспомогат!$J$12)</f>
        <v>1965.8</v>
      </c>
      <c r="T38" s="96">
        <f>Odessa!T38+MAX(145,T$2*вспомогат!$J$12)</f>
        <v>2121.3999999999996</v>
      </c>
      <c r="U38" s="96">
        <f>Odessa!U38+MAX(145,U$2*вспомогат!$J$12)</f>
        <v>2277</v>
      </c>
      <c r="V38" s="96">
        <f>Odessa!V38+MAX(145,V$2*вспомогат!$J$12)</f>
        <v>2432.6</v>
      </c>
      <c r="W38" s="96">
        <f>Odessa!W38+MAX(145,W$2*вспомогат!$J$12)</f>
        <v>2588.1999999999998</v>
      </c>
      <c r="X38" s="96">
        <f>Odessa!X38+MAX(145,X$2*вспомогат!$J$12)</f>
        <v>2743.8</v>
      </c>
      <c r="Y38" s="96">
        <f>Odessa!Y38+MAX(145,Y$2*вспомогат!$J$12)</f>
        <v>2899.3999999999996</v>
      </c>
      <c r="Z38" s="96">
        <f>Odessa!Z38+MAX(145,Z$2*вспомогат!$J$12)</f>
        <v>3055</v>
      </c>
    </row>
    <row r="39" spans="2:26">
      <c r="B39" s="88" t="s">
        <v>50</v>
      </c>
      <c r="C39" s="88" t="s">
        <v>39</v>
      </c>
      <c r="D39" s="89" t="s">
        <v>9</v>
      </c>
      <c r="E39" s="94"/>
      <c r="F39" s="95"/>
      <c r="G39" s="96">
        <f>Odessa!G39+MAX(145,G$2*вспомогат!$J$12)</f>
        <v>360.6</v>
      </c>
      <c r="H39" s="96">
        <f>Odessa!H39+MAX(145,H$2*вспомогат!$J$12)</f>
        <v>533.20000000000005</v>
      </c>
      <c r="I39" s="96">
        <f>Odessa!I39+MAX(145,I$2*вспомогат!$J$12)</f>
        <v>705.8</v>
      </c>
      <c r="J39" s="96">
        <f>Odessa!J39+MAX(145,J$2*вспомогат!$J$12)</f>
        <v>878.4</v>
      </c>
      <c r="K39" s="96">
        <f>Odessa!K39+MAX(145,K$2*вспомогат!$J$12)</f>
        <v>1001</v>
      </c>
      <c r="L39" s="96">
        <f>Odessa!L39+MAX(145,L$2*вспомогат!$J$12)</f>
        <v>1178.5999999999999</v>
      </c>
      <c r="M39" s="96">
        <f>Odessa!M39+MAX(145,M$2*вспомогат!$J$12)</f>
        <v>1376.1999999999998</v>
      </c>
      <c r="N39" s="96">
        <f>Odessa!N39+MAX(145,N$2*вспомогат!$J$12)</f>
        <v>1573.8</v>
      </c>
      <c r="O39" s="96">
        <f>Odessa!O39+MAX(145,O$2*вспомогат!$J$12)</f>
        <v>1771.4</v>
      </c>
      <c r="P39" s="96">
        <f>Odessa!P39+MAX(145,P$2*вспомогат!$J$12)</f>
        <v>1969</v>
      </c>
      <c r="Q39" s="96">
        <f>Odessa!Q39+MAX(145,Q$2*вспомогат!$J$12)</f>
        <v>2116.6</v>
      </c>
      <c r="R39" s="96">
        <f>Odessa!R39+MAX(145,R$2*вспомогат!$J$12)</f>
        <v>2314.1999999999998</v>
      </c>
      <c r="S39" s="96">
        <f>Odessa!S39+MAX(145,S$2*вспомогат!$J$12)</f>
        <v>2511.8000000000002</v>
      </c>
      <c r="T39" s="96">
        <f>Odessa!T39+MAX(145,T$2*вспомогат!$J$12)</f>
        <v>2709.3999999999996</v>
      </c>
      <c r="U39" s="96">
        <f>Odessa!U39+MAX(145,U$2*вспомогат!$J$12)</f>
        <v>2907</v>
      </c>
      <c r="V39" s="96">
        <f>Odessa!V39+MAX(145,V$2*вспомогат!$J$12)</f>
        <v>3104.6</v>
      </c>
      <c r="W39" s="96">
        <f>Odessa!W39+MAX(145,W$2*вспомогат!$J$12)</f>
        <v>3302.2</v>
      </c>
      <c r="X39" s="96">
        <f>Odessa!X39+MAX(145,X$2*вспомогат!$J$12)</f>
        <v>3499.8</v>
      </c>
      <c r="Y39" s="96">
        <f>Odessa!Y39+MAX(145,Y$2*вспомогат!$J$12)</f>
        <v>3697.3999999999996</v>
      </c>
      <c r="Z39" s="96">
        <f>Odessa!Z39+MAX(145,Z$2*вспомогат!$J$12)</f>
        <v>3895</v>
      </c>
    </row>
    <row r="40" spans="2:26">
      <c r="B40" s="88" t="s">
        <v>51</v>
      </c>
      <c r="C40" s="88" t="s">
        <v>39</v>
      </c>
      <c r="D40" s="89" t="s">
        <v>9</v>
      </c>
      <c r="E40" s="94"/>
      <c r="F40" s="95"/>
      <c r="G40" s="96">
        <f>Odessa!G40+MAX(145,G$2*вспомогат!$J$12)</f>
        <v>330.6</v>
      </c>
      <c r="H40" s="96">
        <f>Odessa!H40+MAX(145,H$2*вспомогат!$J$12)</f>
        <v>473.2</v>
      </c>
      <c r="I40" s="96">
        <f>Odessa!I40+MAX(145,I$2*вспомогат!$J$12)</f>
        <v>615.79999999999995</v>
      </c>
      <c r="J40" s="96">
        <f>Odessa!J40+MAX(145,J$2*вспомогат!$J$12)</f>
        <v>758.4</v>
      </c>
      <c r="K40" s="96">
        <f>Odessa!K40+MAX(145,K$2*вспомогат!$J$12)</f>
        <v>851</v>
      </c>
      <c r="L40" s="96">
        <f>Odessa!L40+MAX(145,L$2*вспомогат!$J$12)</f>
        <v>998.59999999999991</v>
      </c>
      <c r="M40" s="96">
        <f>Odessa!M40+MAX(145,M$2*вспомогат!$J$12)</f>
        <v>1166.1999999999998</v>
      </c>
      <c r="N40" s="96">
        <f>Odessa!N40+MAX(145,N$2*вспомогат!$J$12)</f>
        <v>1333.8</v>
      </c>
      <c r="O40" s="96">
        <f>Odessa!O40+MAX(145,O$2*вспомогат!$J$12)</f>
        <v>1501.4</v>
      </c>
      <c r="P40" s="96">
        <f>Odessa!P40+MAX(145,P$2*вспомогат!$J$12)</f>
        <v>1669</v>
      </c>
      <c r="Q40" s="96">
        <f>Odessa!Q40+MAX(145,Q$2*вспомогат!$J$12)</f>
        <v>1786.6</v>
      </c>
      <c r="R40" s="96">
        <f>Odessa!R40+MAX(145,R$2*вспомогат!$J$12)</f>
        <v>1954.1999999999998</v>
      </c>
      <c r="S40" s="96">
        <f>Odessa!S40+MAX(145,S$2*вспомогат!$J$12)</f>
        <v>2121.8000000000002</v>
      </c>
      <c r="T40" s="96">
        <f>Odessa!T40+MAX(145,T$2*вспомогат!$J$12)</f>
        <v>2289.3999999999996</v>
      </c>
      <c r="U40" s="96">
        <f>Odessa!U40+MAX(145,U$2*вспомогат!$J$12)</f>
        <v>2457</v>
      </c>
      <c r="V40" s="96">
        <f>Odessa!V40+MAX(145,V$2*вспомогат!$J$12)</f>
        <v>2624.6</v>
      </c>
      <c r="W40" s="96">
        <f>Odessa!W40+MAX(145,W$2*вспомогат!$J$12)</f>
        <v>2792.2</v>
      </c>
      <c r="X40" s="96">
        <f>Odessa!X40+MAX(145,X$2*вспомогат!$J$12)</f>
        <v>2959.8</v>
      </c>
      <c r="Y40" s="96">
        <f>Odessa!Y40+MAX(145,Y$2*вспомогат!$J$12)</f>
        <v>3127.3999999999996</v>
      </c>
      <c r="Z40" s="96">
        <f>Odessa!Z40+MAX(145,Z$2*вспомогат!$J$12)</f>
        <v>3295</v>
      </c>
    </row>
    <row r="41" spans="2:26">
      <c r="B41" s="88" t="s">
        <v>52</v>
      </c>
      <c r="C41" s="88" t="s">
        <v>53</v>
      </c>
      <c r="D41" s="89" t="s">
        <v>9</v>
      </c>
      <c r="E41" s="94"/>
      <c r="F41" s="95"/>
      <c r="G41" s="96">
        <f>Odessa!G41+MAX(145,G$2*вспомогат!$J$12)</f>
        <v>315.60000000000002</v>
      </c>
      <c r="H41" s="96">
        <f>Odessa!H41+MAX(145,H$2*вспомогат!$J$12)</f>
        <v>443.2</v>
      </c>
      <c r="I41" s="96">
        <f>Odessa!I41+MAX(145,I$2*вспомогат!$J$12)</f>
        <v>570.79999999999995</v>
      </c>
      <c r="J41" s="96">
        <f>Odessa!J41+MAX(145,J$2*вспомогат!$J$12)</f>
        <v>698.4</v>
      </c>
      <c r="K41" s="96">
        <f>Odessa!K41+MAX(145,K$2*вспомогат!$J$12)</f>
        <v>776</v>
      </c>
      <c r="L41" s="96">
        <f>Odessa!L41+MAX(145,L$2*вспомогат!$J$12)</f>
        <v>908.59999999999991</v>
      </c>
      <c r="M41" s="96">
        <f>Odessa!M41+MAX(145,M$2*вспомогат!$J$12)</f>
        <v>1061.1999999999998</v>
      </c>
      <c r="N41" s="96">
        <f>Odessa!N41+MAX(145,N$2*вспомогат!$J$12)</f>
        <v>1213.8</v>
      </c>
      <c r="O41" s="96">
        <f>Odessa!O41+MAX(145,O$2*вспомогат!$J$12)</f>
        <v>1366.4</v>
      </c>
      <c r="P41" s="96">
        <f>Odessa!P41+MAX(145,P$2*вспомогат!$J$12)</f>
        <v>1519</v>
      </c>
      <c r="Q41" s="96">
        <f>Odessa!Q41+MAX(145,Q$2*вспомогат!$J$12)</f>
        <v>1621.6</v>
      </c>
      <c r="R41" s="96">
        <f>Odessa!R41+MAX(145,R$2*вспомогат!$J$12)</f>
        <v>1774.1999999999998</v>
      </c>
      <c r="S41" s="96">
        <f>Odessa!S41+MAX(145,S$2*вспомогат!$J$12)</f>
        <v>1926.8</v>
      </c>
      <c r="T41" s="96">
        <f>Odessa!T41+MAX(145,T$2*вспомогат!$J$12)</f>
        <v>2079.3999999999996</v>
      </c>
      <c r="U41" s="96">
        <f>Odessa!U41+MAX(145,U$2*вспомогат!$J$12)</f>
        <v>2232</v>
      </c>
      <c r="V41" s="96">
        <f>Odessa!V41+MAX(145,V$2*вспомогат!$J$12)</f>
        <v>2384.6</v>
      </c>
      <c r="W41" s="96">
        <f>Odessa!W41+MAX(145,W$2*вспомогат!$J$12)</f>
        <v>2537.1999999999998</v>
      </c>
      <c r="X41" s="96">
        <f>Odessa!X41+MAX(145,X$2*вспомогат!$J$12)</f>
        <v>2689.8</v>
      </c>
      <c r="Y41" s="96">
        <f>Odessa!Y41+MAX(145,Y$2*вспомогат!$J$12)</f>
        <v>2842.3999999999996</v>
      </c>
      <c r="Z41" s="96">
        <f>Odessa!Z41+MAX(145,Z$2*вспомогат!$J$12)</f>
        <v>2995</v>
      </c>
    </row>
    <row r="42" spans="2:26">
      <c r="B42" s="88" t="s">
        <v>54</v>
      </c>
      <c r="C42" s="88" t="s">
        <v>53</v>
      </c>
      <c r="D42" s="89" t="s">
        <v>9</v>
      </c>
      <c r="E42" s="94"/>
      <c r="F42" s="95"/>
      <c r="G42" s="96">
        <f>Odessa!G42+MAX(145,G$2*вспомогат!$J$12)</f>
        <v>315.60000000000002</v>
      </c>
      <c r="H42" s="96">
        <f>Odessa!H42+MAX(145,H$2*вспомогат!$J$12)</f>
        <v>443.2</v>
      </c>
      <c r="I42" s="96">
        <f>Odessa!I42+MAX(145,I$2*вспомогат!$J$12)</f>
        <v>570.79999999999995</v>
      </c>
      <c r="J42" s="96">
        <f>Odessa!J42+MAX(145,J$2*вспомогат!$J$12)</f>
        <v>698.4</v>
      </c>
      <c r="K42" s="96">
        <f>Odessa!K42+MAX(145,K$2*вспомогат!$J$12)</f>
        <v>776</v>
      </c>
      <c r="L42" s="96">
        <f>Odessa!L42+MAX(145,L$2*вспомогат!$J$12)</f>
        <v>908.59999999999991</v>
      </c>
      <c r="M42" s="96">
        <f>Odessa!M42+MAX(145,M$2*вспомогат!$J$12)</f>
        <v>1061.1999999999998</v>
      </c>
      <c r="N42" s="96">
        <f>Odessa!N42+MAX(145,N$2*вспомогат!$J$12)</f>
        <v>1213.8</v>
      </c>
      <c r="O42" s="96">
        <f>Odessa!O42+MAX(145,O$2*вспомогат!$J$12)</f>
        <v>1366.4</v>
      </c>
      <c r="P42" s="96">
        <f>Odessa!P42+MAX(145,P$2*вспомогат!$J$12)</f>
        <v>1519</v>
      </c>
      <c r="Q42" s="96">
        <f>Odessa!Q42+MAX(145,Q$2*вспомогат!$J$12)</f>
        <v>1621.6</v>
      </c>
      <c r="R42" s="96">
        <f>Odessa!R42+MAX(145,R$2*вспомогат!$J$12)</f>
        <v>1774.1999999999998</v>
      </c>
      <c r="S42" s="96">
        <f>Odessa!S42+MAX(145,S$2*вспомогат!$J$12)</f>
        <v>1926.8</v>
      </c>
      <c r="T42" s="96">
        <f>Odessa!T42+MAX(145,T$2*вспомогат!$J$12)</f>
        <v>2079.3999999999996</v>
      </c>
      <c r="U42" s="96">
        <f>Odessa!U42+MAX(145,U$2*вспомогат!$J$12)</f>
        <v>2232</v>
      </c>
      <c r="V42" s="96">
        <f>Odessa!V42+MAX(145,V$2*вспомогат!$J$12)</f>
        <v>2384.6</v>
      </c>
      <c r="W42" s="96">
        <f>Odessa!W42+MAX(145,W$2*вспомогат!$J$12)</f>
        <v>2537.1999999999998</v>
      </c>
      <c r="X42" s="96">
        <f>Odessa!X42+MAX(145,X$2*вспомогат!$J$12)</f>
        <v>2689.8</v>
      </c>
      <c r="Y42" s="96">
        <f>Odessa!Y42+MAX(145,Y$2*вспомогат!$J$12)</f>
        <v>2842.3999999999996</v>
      </c>
      <c r="Z42" s="96">
        <f>Odessa!Z42+MAX(145,Z$2*вспомогат!$J$12)</f>
        <v>2995</v>
      </c>
    </row>
    <row r="43" spans="2:26">
      <c r="B43" s="88" t="s">
        <v>55</v>
      </c>
      <c r="C43" s="88" t="s">
        <v>53</v>
      </c>
      <c r="D43" s="89" t="s">
        <v>9</v>
      </c>
      <c r="E43" s="94"/>
      <c r="F43" s="95"/>
      <c r="G43" s="96">
        <f>Odessa!G43+MAX(145,G$2*вспомогат!$J$12)</f>
        <v>315.60000000000002</v>
      </c>
      <c r="H43" s="96">
        <f>Odessa!H43+MAX(145,H$2*вспомогат!$J$12)</f>
        <v>443.2</v>
      </c>
      <c r="I43" s="96">
        <f>Odessa!I43+MAX(145,I$2*вспомогат!$J$12)</f>
        <v>570.79999999999995</v>
      </c>
      <c r="J43" s="96">
        <f>Odessa!J43+MAX(145,J$2*вспомогат!$J$12)</f>
        <v>698.4</v>
      </c>
      <c r="K43" s="96">
        <f>Odessa!K43+MAX(145,K$2*вспомогат!$J$12)</f>
        <v>776</v>
      </c>
      <c r="L43" s="96">
        <f>Odessa!L43+MAX(145,L$2*вспомогат!$J$12)</f>
        <v>908.59999999999991</v>
      </c>
      <c r="M43" s="96">
        <f>Odessa!M43+MAX(145,M$2*вспомогат!$J$12)</f>
        <v>1061.1999999999998</v>
      </c>
      <c r="N43" s="96">
        <f>Odessa!N43+MAX(145,N$2*вспомогат!$J$12)</f>
        <v>1213.8</v>
      </c>
      <c r="O43" s="96">
        <f>Odessa!O43+MAX(145,O$2*вспомогат!$J$12)</f>
        <v>1366.4</v>
      </c>
      <c r="P43" s="96">
        <f>Odessa!P43+MAX(145,P$2*вспомогат!$J$12)</f>
        <v>1519</v>
      </c>
      <c r="Q43" s="96">
        <f>Odessa!Q43+MAX(145,Q$2*вспомогат!$J$12)</f>
        <v>1621.6</v>
      </c>
      <c r="R43" s="96">
        <f>Odessa!R43+MAX(145,R$2*вспомогат!$J$12)</f>
        <v>1774.1999999999998</v>
      </c>
      <c r="S43" s="96">
        <f>Odessa!S43+MAX(145,S$2*вспомогат!$J$12)</f>
        <v>1926.8</v>
      </c>
      <c r="T43" s="96">
        <f>Odessa!T43+MAX(145,T$2*вспомогат!$J$12)</f>
        <v>2079.3999999999996</v>
      </c>
      <c r="U43" s="96">
        <f>Odessa!U43+MAX(145,U$2*вспомогат!$J$12)</f>
        <v>2232</v>
      </c>
      <c r="V43" s="96">
        <f>Odessa!V43+MAX(145,V$2*вспомогат!$J$12)</f>
        <v>2384.6</v>
      </c>
      <c r="W43" s="96">
        <f>Odessa!W43+MAX(145,W$2*вспомогат!$J$12)</f>
        <v>2537.1999999999998</v>
      </c>
      <c r="X43" s="96">
        <f>Odessa!X43+MAX(145,X$2*вспомогат!$J$12)</f>
        <v>2689.8</v>
      </c>
      <c r="Y43" s="96">
        <f>Odessa!Y43+MAX(145,Y$2*вспомогат!$J$12)</f>
        <v>2842.3999999999996</v>
      </c>
      <c r="Z43" s="96">
        <f>Odessa!Z43+MAX(145,Z$2*вспомогат!$J$12)</f>
        <v>2995</v>
      </c>
    </row>
    <row r="44" spans="2:26">
      <c r="B44" s="88" t="s">
        <v>56</v>
      </c>
      <c r="C44" s="88" t="s">
        <v>53</v>
      </c>
      <c r="D44" s="89" t="s">
        <v>9</v>
      </c>
      <c r="E44" s="94"/>
      <c r="F44" s="95"/>
      <c r="G44" s="96">
        <f>Odessa!G44+MAX(145,G$2*вспомогат!$J$12)</f>
        <v>315.60000000000002</v>
      </c>
      <c r="H44" s="96">
        <f>Odessa!H44+MAX(145,H$2*вспомогат!$J$12)</f>
        <v>443.2</v>
      </c>
      <c r="I44" s="96">
        <f>Odessa!I44+MAX(145,I$2*вспомогат!$J$12)</f>
        <v>570.79999999999995</v>
      </c>
      <c r="J44" s="96">
        <f>Odessa!J44+MAX(145,J$2*вспомогат!$J$12)</f>
        <v>698.4</v>
      </c>
      <c r="K44" s="96">
        <f>Odessa!K44+MAX(145,K$2*вспомогат!$J$12)</f>
        <v>776</v>
      </c>
      <c r="L44" s="96">
        <f>Odessa!L44+MAX(145,L$2*вспомогат!$J$12)</f>
        <v>908.59999999999991</v>
      </c>
      <c r="M44" s="96">
        <f>Odessa!M44+MAX(145,M$2*вспомогат!$J$12)</f>
        <v>1061.1999999999998</v>
      </c>
      <c r="N44" s="96">
        <f>Odessa!N44+MAX(145,N$2*вспомогат!$J$12)</f>
        <v>1213.8</v>
      </c>
      <c r="O44" s="96">
        <f>Odessa!O44+MAX(145,O$2*вспомогат!$J$12)</f>
        <v>1366.4</v>
      </c>
      <c r="P44" s="96">
        <f>Odessa!P44+MAX(145,P$2*вспомогат!$J$12)</f>
        <v>1519</v>
      </c>
      <c r="Q44" s="96">
        <f>Odessa!Q44+MAX(145,Q$2*вспомогат!$J$12)</f>
        <v>1621.6</v>
      </c>
      <c r="R44" s="96">
        <f>Odessa!R44+MAX(145,R$2*вспомогат!$J$12)</f>
        <v>1774.1999999999998</v>
      </c>
      <c r="S44" s="96">
        <f>Odessa!S44+MAX(145,S$2*вспомогат!$J$12)</f>
        <v>1926.8</v>
      </c>
      <c r="T44" s="96">
        <f>Odessa!T44+MAX(145,T$2*вспомогат!$J$12)</f>
        <v>2079.3999999999996</v>
      </c>
      <c r="U44" s="96">
        <f>Odessa!U44+MAX(145,U$2*вспомогат!$J$12)</f>
        <v>2232</v>
      </c>
      <c r="V44" s="96">
        <f>Odessa!V44+MAX(145,V$2*вспомогат!$J$12)</f>
        <v>2384.6</v>
      </c>
      <c r="W44" s="96">
        <f>Odessa!W44+MAX(145,W$2*вспомогат!$J$12)</f>
        <v>2537.1999999999998</v>
      </c>
      <c r="X44" s="96">
        <f>Odessa!X44+MAX(145,X$2*вспомогат!$J$12)</f>
        <v>2689.8</v>
      </c>
      <c r="Y44" s="96">
        <f>Odessa!Y44+MAX(145,Y$2*вспомогат!$J$12)</f>
        <v>2842.3999999999996</v>
      </c>
      <c r="Z44" s="96">
        <f>Odessa!Z44+MAX(145,Z$2*вспомогат!$J$12)</f>
        <v>2995</v>
      </c>
    </row>
    <row r="45" spans="2:26">
      <c r="B45" s="88" t="s">
        <v>59</v>
      </c>
      <c r="C45" s="88" t="s">
        <v>60</v>
      </c>
      <c r="D45" s="89" t="s">
        <v>13</v>
      </c>
      <c r="E45" s="94"/>
      <c r="F45" s="95"/>
      <c r="G45" s="96">
        <f>Odessa!G45+MAX(145,G$2*вспомогат!$J$12)</f>
        <v>287.5090909090909</v>
      </c>
      <c r="H45" s="96">
        <f>Odessa!H45+MAX(145,H$2*вспомогат!$J$12)</f>
        <v>387.0181818181818</v>
      </c>
      <c r="I45" s="96">
        <f>Odessa!I45+MAX(145,I$2*вспомогат!$J$12)</f>
        <v>486.5272727272727</v>
      </c>
      <c r="J45" s="96">
        <f>Odessa!J45+MAX(145,J$2*вспомогат!$J$12)</f>
        <v>586.0363636363636</v>
      </c>
      <c r="K45" s="96">
        <f>Odessa!K45+MAX(145,K$2*вспомогат!$J$12)</f>
        <v>635.5454545454545</v>
      </c>
      <c r="L45" s="96">
        <f>Odessa!L45+MAX(145,L$2*вспомогат!$J$12)</f>
        <v>740.0545454545454</v>
      </c>
      <c r="M45" s="96">
        <f>Odessa!M45+MAX(145,M$2*вспомогат!$J$12)</f>
        <v>864.56363636363631</v>
      </c>
      <c r="N45" s="96">
        <f>Odessa!N45+MAX(145,N$2*вспомогат!$J$12)</f>
        <v>989.07272727272721</v>
      </c>
      <c r="O45" s="96">
        <f>Odessa!O45+MAX(145,O$2*вспомогат!$J$12)</f>
        <v>1113.5818181818181</v>
      </c>
      <c r="P45" s="96">
        <f>Odessa!P45+MAX(145,P$2*вспомогат!$J$12)</f>
        <v>1238.090909090909</v>
      </c>
      <c r="Q45" s="96">
        <f>Odessa!Q45+MAX(145,Q$2*вспомогат!$J$12)</f>
        <v>1312.6</v>
      </c>
      <c r="R45" s="96">
        <f>Odessa!R45+MAX(145,R$2*вспомогат!$J$12)</f>
        <v>1437.1090909090908</v>
      </c>
      <c r="S45" s="96">
        <f>Odessa!S45+MAX(145,S$2*вспомогат!$J$12)</f>
        <v>1561.6181818181817</v>
      </c>
      <c r="T45" s="96">
        <f>Odessa!T45+MAX(145,T$2*вспомогат!$J$12)</f>
        <v>1686.1272727272726</v>
      </c>
      <c r="U45" s="96">
        <f>Odessa!U45+MAX(145,U$2*вспомогат!$J$12)</f>
        <v>1810.6363636363635</v>
      </c>
      <c r="V45" s="96">
        <f>Odessa!V45+MAX(145,V$2*вспомогат!$J$12)</f>
        <v>1935.1454545454544</v>
      </c>
      <c r="W45" s="96">
        <f>Odessa!W45+MAX(145,W$2*вспомогат!$J$12)</f>
        <v>2059.6545454545453</v>
      </c>
      <c r="X45" s="96">
        <f>Odessa!X45+MAX(145,X$2*вспомогат!$J$12)</f>
        <v>2184.1636363636362</v>
      </c>
      <c r="Y45" s="96">
        <f>Odessa!Y45+MAX(145,Y$2*вспомогат!$J$12)</f>
        <v>2308.6727272727271</v>
      </c>
      <c r="Z45" s="96">
        <f>Odessa!Z45+MAX(145,Z$2*вспомогат!$J$12)</f>
        <v>2433.181818181818</v>
      </c>
    </row>
    <row r="46" spans="2:26">
      <c r="B46" s="88" t="s">
        <v>61</v>
      </c>
      <c r="C46" s="88" t="s">
        <v>60</v>
      </c>
      <c r="D46" s="89" t="s">
        <v>13</v>
      </c>
      <c r="E46" s="94"/>
      <c r="F46" s="95"/>
      <c r="G46" s="96">
        <f>Odessa!G46+MAX(145,G$2*вспомогат!$J$12)</f>
        <v>287.5090909090909</v>
      </c>
      <c r="H46" s="96">
        <f>Odessa!H46+MAX(145,H$2*вспомогат!$J$12)</f>
        <v>387.0181818181818</v>
      </c>
      <c r="I46" s="96">
        <f>Odessa!I46+MAX(145,I$2*вспомогат!$J$12)</f>
        <v>486.5272727272727</v>
      </c>
      <c r="J46" s="96">
        <f>Odessa!J46+MAX(145,J$2*вспомогат!$J$12)</f>
        <v>586.0363636363636</v>
      </c>
      <c r="K46" s="96">
        <f>Odessa!K46+MAX(145,K$2*вспомогат!$J$12)</f>
        <v>635.5454545454545</v>
      </c>
      <c r="L46" s="96">
        <f>Odessa!L46+MAX(145,L$2*вспомогат!$J$12)</f>
        <v>740.0545454545454</v>
      </c>
      <c r="M46" s="96">
        <f>Odessa!M46+MAX(145,M$2*вспомогат!$J$12)</f>
        <v>864.56363636363631</v>
      </c>
      <c r="N46" s="96">
        <f>Odessa!N46+MAX(145,N$2*вспомогат!$J$12)</f>
        <v>989.07272727272721</v>
      </c>
      <c r="O46" s="96">
        <f>Odessa!O46+MAX(145,O$2*вспомогат!$J$12)</f>
        <v>1113.5818181818181</v>
      </c>
      <c r="P46" s="96">
        <f>Odessa!P46+MAX(145,P$2*вспомогат!$J$12)</f>
        <v>1238.090909090909</v>
      </c>
      <c r="Q46" s="96">
        <f>Odessa!Q46+MAX(145,Q$2*вспомогат!$J$12)</f>
        <v>1312.6</v>
      </c>
      <c r="R46" s="96">
        <f>Odessa!R46+MAX(145,R$2*вспомогат!$J$12)</f>
        <v>1437.1090909090908</v>
      </c>
      <c r="S46" s="96">
        <f>Odessa!S46+MAX(145,S$2*вспомогат!$J$12)</f>
        <v>1561.6181818181817</v>
      </c>
      <c r="T46" s="96">
        <f>Odessa!T46+MAX(145,T$2*вспомогат!$J$12)</f>
        <v>1686.1272727272726</v>
      </c>
      <c r="U46" s="96">
        <f>Odessa!U46+MAX(145,U$2*вспомогат!$J$12)</f>
        <v>1810.6363636363635</v>
      </c>
      <c r="V46" s="96">
        <f>Odessa!V46+MAX(145,V$2*вспомогат!$J$12)</f>
        <v>1935.1454545454544</v>
      </c>
      <c r="W46" s="96">
        <f>Odessa!W46+MAX(145,W$2*вспомогат!$J$12)</f>
        <v>2059.6545454545453</v>
      </c>
      <c r="X46" s="96">
        <f>Odessa!X46+MAX(145,X$2*вспомогат!$J$12)</f>
        <v>2184.1636363636362</v>
      </c>
      <c r="Y46" s="96">
        <f>Odessa!Y46+MAX(145,Y$2*вспомогат!$J$12)</f>
        <v>2308.6727272727271</v>
      </c>
      <c r="Z46" s="96">
        <f>Odessa!Z46+MAX(145,Z$2*вспомогат!$J$12)</f>
        <v>2433.181818181818</v>
      </c>
    </row>
    <row r="47" spans="2:26">
      <c r="B47" s="88" t="s">
        <v>62</v>
      </c>
      <c r="C47" s="88" t="s">
        <v>60</v>
      </c>
      <c r="D47" s="89" t="s">
        <v>13</v>
      </c>
      <c r="E47" s="94"/>
      <c r="F47" s="95"/>
      <c r="G47" s="96">
        <f>Odessa!G47+MAX(145,G$2*вспомогат!$J$12)</f>
        <v>287.5090909090909</v>
      </c>
      <c r="H47" s="96">
        <f>Odessa!H47+MAX(145,H$2*вспомогат!$J$12)</f>
        <v>387.0181818181818</v>
      </c>
      <c r="I47" s="96">
        <f>Odessa!I47+MAX(145,I$2*вспомогат!$J$12)</f>
        <v>486.5272727272727</v>
      </c>
      <c r="J47" s="96">
        <f>Odessa!J47+MAX(145,J$2*вспомогат!$J$12)</f>
        <v>586.0363636363636</v>
      </c>
      <c r="K47" s="96">
        <f>Odessa!K47+MAX(145,K$2*вспомогат!$J$12)</f>
        <v>635.5454545454545</v>
      </c>
      <c r="L47" s="96">
        <f>Odessa!L47+MAX(145,L$2*вспомогат!$J$12)</f>
        <v>740.0545454545454</v>
      </c>
      <c r="M47" s="96">
        <f>Odessa!M47+MAX(145,M$2*вспомогат!$J$12)</f>
        <v>864.56363636363631</v>
      </c>
      <c r="N47" s="96">
        <f>Odessa!N47+MAX(145,N$2*вспомогат!$J$12)</f>
        <v>989.07272727272721</v>
      </c>
      <c r="O47" s="96">
        <f>Odessa!O47+MAX(145,O$2*вспомогат!$J$12)</f>
        <v>1113.5818181818181</v>
      </c>
      <c r="P47" s="96">
        <f>Odessa!P47+MAX(145,P$2*вспомогат!$J$12)</f>
        <v>1238.090909090909</v>
      </c>
      <c r="Q47" s="96">
        <f>Odessa!Q47+MAX(145,Q$2*вспомогат!$J$12)</f>
        <v>1312.6</v>
      </c>
      <c r="R47" s="96">
        <f>Odessa!R47+MAX(145,R$2*вспомогат!$J$12)</f>
        <v>1437.1090909090908</v>
      </c>
      <c r="S47" s="96">
        <f>Odessa!S47+MAX(145,S$2*вспомогат!$J$12)</f>
        <v>1561.6181818181817</v>
      </c>
      <c r="T47" s="96">
        <f>Odessa!T47+MAX(145,T$2*вспомогат!$J$12)</f>
        <v>1686.1272727272726</v>
      </c>
      <c r="U47" s="96">
        <f>Odessa!U47+MAX(145,U$2*вспомогат!$J$12)</f>
        <v>1810.6363636363635</v>
      </c>
      <c r="V47" s="96">
        <f>Odessa!V47+MAX(145,V$2*вспомогат!$J$12)</f>
        <v>1935.1454545454544</v>
      </c>
      <c r="W47" s="96">
        <f>Odessa!W47+MAX(145,W$2*вспомогат!$J$12)</f>
        <v>2059.6545454545453</v>
      </c>
      <c r="X47" s="96">
        <f>Odessa!X47+MAX(145,X$2*вспомогат!$J$12)</f>
        <v>2184.1636363636362</v>
      </c>
      <c r="Y47" s="96">
        <f>Odessa!Y47+MAX(145,Y$2*вспомогат!$J$12)</f>
        <v>2308.6727272727271</v>
      </c>
      <c r="Z47" s="96">
        <f>Odessa!Z47+MAX(145,Z$2*вспомогат!$J$12)</f>
        <v>2433.181818181818</v>
      </c>
    </row>
    <row r="48" spans="2:26">
      <c r="B48" s="88" t="s">
        <v>63</v>
      </c>
      <c r="C48" s="88" t="s">
        <v>60</v>
      </c>
      <c r="D48" s="89" t="s">
        <v>13</v>
      </c>
      <c r="E48" s="94"/>
      <c r="F48" s="95"/>
      <c r="G48" s="96">
        <f>Odessa!G48+MAX(145,G$2*вспомогат!$J$12)</f>
        <v>287.5090909090909</v>
      </c>
      <c r="H48" s="96">
        <f>Odessa!H48+MAX(145,H$2*вспомогат!$J$12)</f>
        <v>387.0181818181818</v>
      </c>
      <c r="I48" s="96">
        <f>Odessa!I48+MAX(145,I$2*вспомогат!$J$12)</f>
        <v>486.5272727272727</v>
      </c>
      <c r="J48" s="96">
        <f>Odessa!J48+MAX(145,J$2*вспомогат!$J$12)</f>
        <v>586.0363636363636</v>
      </c>
      <c r="K48" s="96">
        <f>Odessa!K48+MAX(145,K$2*вспомогат!$J$12)</f>
        <v>635.5454545454545</v>
      </c>
      <c r="L48" s="96">
        <f>Odessa!L48+MAX(145,L$2*вспомогат!$J$12)</f>
        <v>740.0545454545454</v>
      </c>
      <c r="M48" s="96">
        <f>Odessa!M48+MAX(145,M$2*вспомогат!$J$12)</f>
        <v>864.56363636363631</v>
      </c>
      <c r="N48" s="96">
        <f>Odessa!N48+MAX(145,N$2*вспомогат!$J$12)</f>
        <v>989.07272727272721</v>
      </c>
      <c r="O48" s="96">
        <f>Odessa!O48+MAX(145,O$2*вспомогат!$J$12)</f>
        <v>1113.5818181818181</v>
      </c>
      <c r="P48" s="96">
        <f>Odessa!P48+MAX(145,P$2*вспомогат!$J$12)</f>
        <v>1238.090909090909</v>
      </c>
      <c r="Q48" s="96">
        <f>Odessa!Q48+MAX(145,Q$2*вспомогат!$J$12)</f>
        <v>1312.6</v>
      </c>
      <c r="R48" s="96">
        <f>Odessa!R48+MAX(145,R$2*вспомогат!$J$12)</f>
        <v>1437.1090909090908</v>
      </c>
      <c r="S48" s="96">
        <f>Odessa!S48+MAX(145,S$2*вспомогат!$J$12)</f>
        <v>1561.6181818181817</v>
      </c>
      <c r="T48" s="96">
        <f>Odessa!T48+MAX(145,T$2*вспомогат!$J$12)</f>
        <v>1686.1272727272726</v>
      </c>
      <c r="U48" s="96">
        <f>Odessa!U48+MAX(145,U$2*вспомогат!$J$12)</f>
        <v>1810.6363636363635</v>
      </c>
      <c r="V48" s="96">
        <f>Odessa!V48+MAX(145,V$2*вспомогат!$J$12)</f>
        <v>1935.1454545454544</v>
      </c>
      <c r="W48" s="96">
        <f>Odessa!W48+MAX(145,W$2*вспомогат!$J$12)</f>
        <v>2059.6545454545453</v>
      </c>
      <c r="X48" s="96">
        <f>Odessa!X48+MAX(145,X$2*вспомогат!$J$12)</f>
        <v>2184.1636363636362</v>
      </c>
      <c r="Y48" s="96">
        <f>Odessa!Y48+MAX(145,Y$2*вспомогат!$J$12)</f>
        <v>2308.6727272727271</v>
      </c>
      <c r="Z48" s="96">
        <f>Odessa!Z48+MAX(145,Z$2*вспомогат!$J$12)</f>
        <v>2433.181818181818</v>
      </c>
    </row>
    <row r="49" spans="2:26">
      <c r="B49" s="88" t="s">
        <v>64</v>
      </c>
      <c r="C49" s="88" t="s">
        <v>60</v>
      </c>
      <c r="D49" s="89" t="s">
        <v>13</v>
      </c>
      <c r="E49" s="94"/>
      <c r="F49" s="95"/>
      <c r="G49" s="96">
        <f>Odessa!G49+MAX(145,G$2*вспомогат!$J$12)</f>
        <v>287.5090909090909</v>
      </c>
      <c r="H49" s="96">
        <f>Odessa!H49+MAX(145,H$2*вспомогат!$J$12)</f>
        <v>387.0181818181818</v>
      </c>
      <c r="I49" s="96">
        <f>Odessa!I49+MAX(145,I$2*вспомогат!$J$12)</f>
        <v>486.5272727272727</v>
      </c>
      <c r="J49" s="96">
        <f>Odessa!J49+MAX(145,J$2*вспомогат!$J$12)</f>
        <v>586.0363636363636</v>
      </c>
      <c r="K49" s="96">
        <f>Odessa!K49+MAX(145,K$2*вспомогат!$J$12)</f>
        <v>635.5454545454545</v>
      </c>
      <c r="L49" s="96">
        <f>Odessa!L49+MAX(145,L$2*вспомогат!$J$12)</f>
        <v>740.0545454545454</v>
      </c>
      <c r="M49" s="96">
        <f>Odessa!M49+MAX(145,M$2*вспомогат!$J$12)</f>
        <v>864.56363636363631</v>
      </c>
      <c r="N49" s="96">
        <f>Odessa!N49+MAX(145,N$2*вспомогат!$J$12)</f>
        <v>989.07272727272721</v>
      </c>
      <c r="O49" s="96">
        <f>Odessa!O49+MAX(145,O$2*вспомогат!$J$12)</f>
        <v>1113.5818181818181</v>
      </c>
      <c r="P49" s="96">
        <f>Odessa!P49+MAX(145,P$2*вспомогат!$J$12)</f>
        <v>1238.090909090909</v>
      </c>
      <c r="Q49" s="96">
        <f>Odessa!Q49+MAX(145,Q$2*вспомогат!$J$12)</f>
        <v>1312.6</v>
      </c>
      <c r="R49" s="96">
        <f>Odessa!R49+MAX(145,R$2*вспомогат!$J$12)</f>
        <v>1437.1090909090908</v>
      </c>
      <c r="S49" s="96">
        <f>Odessa!S49+MAX(145,S$2*вспомогат!$J$12)</f>
        <v>1561.6181818181817</v>
      </c>
      <c r="T49" s="96">
        <f>Odessa!T49+MAX(145,T$2*вспомогат!$J$12)</f>
        <v>1686.1272727272726</v>
      </c>
      <c r="U49" s="96">
        <f>Odessa!U49+MAX(145,U$2*вспомогат!$J$12)</f>
        <v>1810.6363636363635</v>
      </c>
      <c r="V49" s="96">
        <f>Odessa!V49+MAX(145,V$2*вспомогат!$J$12)</f>
        <v>1935.1454545454544</v>
      </c>
      <c r="W49" s="96">
        <f>Odessa!W49+MAX(145,W$2*вспомогат!$J$12)</f>
        <v>2059.6545454545453</v>
      </c>
      <c r="X49" s="96">
        <f>Odessa!X49+MAX(145,X$2*вспомогат!$J$12)</f>
        <v>2184.1636363636362</v>
      </c>
      <c r="Y49" s="96">
        <f>Odessa!Y49+MAX(145,Y$2*вспомогат!$J$12)</f>
        <v>2308.6727272727271</v>
      </c>
      <c r="Z49" s="96">
        <f>Odessa!Z49+MAX(145,Z$2*вспомогат!$J$12)</f>
        <v>2433.181818181818</v>
      </c>
    </row>
    <row r="50" spans="2:26">
      <c r="B50" s="88" t="s">
        <v>65</v>
      </c>
      <c r="C50" s="88" t="s">
        <v>66</v>
      </c>
      <c r="D50" s="89" t="s">
        <v>9</v>
      </c>
      <c r="E50" s="94"/>
      <c r="F50" s="95"/>
      <c r="G50" s="96" t="e">
        <f>Odessa!G50+MAX(145,G$2*вспомогат!$J$12)</f>
        <v>#VALUE!</v>
      </c>
      <c r="H50" s="96" t="e">
        <f>Odessa!H50+MAX(145,H$2*вспомогат!$J$12)</f>
        <v>#VALUE!</v>
      </c>
      <c r="I50" s="96" t="e">
        <f>Odessa!I50+MAX(145,I$2*вспомогат!$J$12)</f>
        <v>#VALUE!</v>
      </c>
      <c r="J50" s="96" t="e">
        <f>Odessa!J50+MAX(145,J$2*вспомогат!$J$12)</f>
        <v>#VALUE!</v>
      </c>
      <c r="K50" s="96" t="e">
        <f>Odessa!K50+MAX(145,K$2*вспомогат!$J$12)</f>
        <v>#VALUE!</v>
      </c>
      <c r="L50" s="96" t="e">
        <f>Odessa!L50+MAX(145,L$2*вспомогат!$J$12)</f>
        <v>#VALUE!</v>
      </c>
      <c r="M50" s="96" t="e">
        <f>Odessa!M50+MAX(145,M$2*вспомогат!$J$12)</f>
        <v>#VALUE!</v>
      </c>
      <c r="N50" s="96" t="e">
        <f>Odessa!N50+MAX(145,N$2*вспомогат!$J$12)</f>
        <v>#VALUE!</v>
      </c>
      <c r="O50" s="96" t="e">
        <f>Odessa!O50+MAX(145,O$2*вспомогат!$J$12)</f>
        <v>#VALUE!</v>
      </c>
      <c r="P50" s="96" t="e">
        <f>Odessa!P50+MAX(145,P$2*вспомогат!$J$12)</f>
        <v>#VALUE!</v>
      </c>
      <c r="Q50" s="96" t="e">
        <f>Odessa!Q50+MAX(145,Q$2*вспомогат!$J$12)</f>
        <v>#VALUE!</v>
      </c>
      <c r="R50" s="96" t="e">
        <f>Odessa!R50+MAX(145,R$2*вспомогат!$J$12)</f>
        <v>#VALUE!</v>
      </c>
      <c r="S50" s="96" t="e">
        <f>Odessa!S50+MAX(145,S$2*вспомогат!$J$12)</f>
        <v>#VALUE!</v>
      </c>
      <c r="T50" s="96" t="e">
        <f>Odessa!T50+MAX(145,T$2*вспомогат!$J$12)</f>
        <v>#VALUE!</v>
      </c>
      <c r="U50" s="96" t="e">
        <f>Odessa!U50+MAX(145,U$2*вспомогат!$J$12)</f>
        <v>#VALUE!</v>
      </c>
      <c r="V50" s="96" t="e">
        <f>Odessa!V50+MAX(145,V$2*вспомогат!$J$12)</f>
        <v>#VALUE!</v>
      </c>
      <c r="W50" s="96" t="e">
        <f>Odessa!W50+MAX(145,W$2*вспомогат!$J$12)</f>
        <v>#VALUE!</v>
      </c>
      <c r="X50" s="96" t="e">
        <f>Odessa!X50+MAX(145,X$2*вспомогат!$J$12)</f>
        <v>#VALUE!</v>
      </c>
      <c r="Y50" s="96" t="e">
        <f>Odessa!Y50+MAX(145,Y$2*вспомогат!$J$12)</f>
        <v>#VALUE!</v>
      </c>
      <c r="Z50" s="96" t="e">
        <f>Odessa!Z50+MAX(145,Z$2*вспомогат!$J$12)</f>
        <v>#VALUE!</v>
      </c>
    </row>
    <row r="51" spans="2:26">
      <c r="B51" s="88" t="s">
        <v>67</v>
      </c>
      <c r="C51" s="88" t="s">
        <v>68</v>
      </c>
      <c r="D51" s="89" t="s">
        <v>9</v>
      </c>
      <c r="E51" s="94"/>
      <c r="F51" s="95"/>
      <c r="G51" s="96">
        <f>Odessa!G51+MAX(145,G$2*вспомогат!$J$12)</f>
        <v>321.60000000000002</v>
      </c>
      <c r="H51" s="96">
        <f>Odessa!H51+MAX(145,H$2*вспомогат!$J$12)</f>
        <v>455.2</v>
      </c>
      <c r="I51" s="96">
        <f>Odessa!I51+MAX(145,I$2*вспомогат!$J$12)</f>
        <v>588.79999999999995</v>
      </c>
      <c r="J51" s="96">
        <f>Odessa!J51+MAX(145,J$2*вспомогат!$J$12)</f>
        <v>722.4</v>
      </c>
      <c r="K51" s="96">
        <f>Odessa!K51+MAX(145,K$2*вспомогат!$J$12)</f>
        <v>806</v>
      </c>
      <c r="L51" s="96">
        <f>Odessa!L51+MAX(145,L$2*вспомогат!$J$12)</f>
        <v>944.59999999999991</v>
      </c>
      <c r="M51" s="96">
        <f>Odessa!M51+MAX(145,M$2*вспомогат!$J$12)</f>
        <v>1103.1999999999998</v>
      </c>
      <c r="N51" s="96">
        <f>Odessa!N51+MAX(145,N$2*вспомогат!$J$12)</f>
        <v>1261.8</v>
      </c>
      <c r="O51" s="96">
        <f>Odessa!O51+MAX(145,O$2*вспомогат!$J$12)</f>
        <v>1420.4</v>
      </c>
      <c r="P51" s="96">
        <f>Odessa!P51+MAX(145,P$2*вспомогат!$J$12)</f>
        <v>1579</v>
      </c>
      <c r="Q51" s="96">
        <f>Odessa!Q51+MAX(145,Q$2*вспомогат!$J$12)</f>
        <v>1687.6</v>
      </c>
      <c r="R51" s="96">
        <f>Odessa!R51+MAX(145,R$2*вспомогат!$J$12)</f>
        <v>1846.1999999999998</v>
      </c>
      <c r="S51" s="96">
        <f>Odessa!S51+MAX(145,S$2*вспомогат!$J$12)</f>
        <v>2004.8</v>
      </c>
      <c r="T51" s="96">
        <f>Odessa!T51+MAX(145,T$2*вспомогат!$J$12)</f>
        <v>2163.3999999999996</v>
      </c>
      <c r="U51" s="96">
        <f>Odessa!U51+MAX(145,U$2*вспомогат!$J$12)</f>
        <v>2322</v>
      </c>
      <c r="V51" s="96">
        <f>Odessa!V51+MAX(145,V$2*вспомогат!$J$12)</f>
        <v>2480.6</v>
      </c>
      <c r="W51" s="96">
        <f>Odessa!W51+MAX(145,W$2*вспомогат!$J$12)</f>
        <v>2639.2</v>
      </c>
      <c r="X51" s="96">
        <f>Odessa!X51+MAX(145,X$2*вспомогат!$J$12)</f>
        <v>2797.8</v>
      </c>
      <c r="Y51" s="96">
        <f>Odessa!Y51+MAX(145,Y$2*вспомогат!$J$12)</f>
        <v>2956.3999999999996</v>
      </c>
      <c r="Z51" s="96">
        <f>Odessa!Z51+MAX(145,Z$2*вспомогат!$J$12)</f>
        <v>3115</v>
      </c>
    </row>
    <row r="52" spans="2:26">
      <c r="B52" s="88" t="s">
        <v>69</v>
      </c>
      <c r="C52" s="88" t="s">
        <v>68</v>
      </c>
      <c r="D52" s="89" t="s">
        <v>9</v>
      </c>
      <c r="E52" s="94"/>
      <c r="F52" s="95"/>
      <c r="G52" s="96">
        <f>Odessa!G52+MAX(145,G$2*вспомогат!$J$12)</f>
        <v>311.60000000000002</v>
      </c>
      <c r="H52" s="96">
        <f>Odessa!H52+MAX(145,H$2*вспомогат!$J$12)</f>
        <v>435.2</v>
      </c>
      <c r="I52" s="96">
        <f>Odessa!I52+MAX(145,I$2*вспомогат!$J$12)</f>
        <v>558.79999999999995</v>
      </c>
      <c r="J52" s="96">
        <f>Odessa!J52+MAX(145,J$2*вспомогат!$J$12)</f>
        <v>682.4</v>
      </c>
      <c r="K52" s="96">
        <f>Odessa!K52+MAX(145,K$2*вспомогат!$J$12)</f>
        <v>756</v>
      </c>
      <c r="L52" s="96">
        <f>Odessa!L52+MAX(145,L$2*вспомогат!$J$12)</f>
        <v>884.59999999999991</v>
      </c>
      <c r="M52" s="96">
        <f>Odessa!M52+MAX(145,M$2*вспомогат!$J$12)</f>
        <v>1033.1999999999998</v>
      </c>
      <c r="N52" s="96">
        <f>Odessa!N52+MAX(145,N$2*вспомогат!$J$12)</f>
        <v>1181.8</v>
      </c>
      <c r="O52" s="96">
        <f>Odessa!O52+MAX(145,O$2*вспомогат!$J$12)</f>
        <v>1330.4</v>
      </c>
      <c r="P52" s="96">
        <f>Odessa!P52+MAX(145,P$2*вспомогат!$J$12)</f>
        <v>1479</v>
      </c>
      <c r="Q52" s="96">
        <f>Odessa!Q52+MAX(145,Q$2*вспомогат!$J$12)</f>
        <v>1577.6</v>
      </c>
      <c r="R52" s="96">
        <f>Odessa!R52+MAX(145,R$2*вспомогат!$J$12)</f>
        <v>1726.1999999999998</v>
      </c>
      <c r="S52" s="96">
        <f>Odessa!S52+MAX(145,S$2*вспомогат!$J$12)</f>
        <v>1874.8</v>
      </c>
      <c r="T52" s="96">
        <f>Odessa!T52+MAX(145,T$2*вспомогат!$J$12)</f>
        <v>2023.3999999999999</v>
      </c>
      <c r="U52" s="96">
        <f>Odessa!U52+MAX(145,U$2*вспомогат!$J$12)</f>
        <v>2172</v>
      </c>
      <c r="V52" s="96">
        <f>Odessa!V52+MAX(145,V$2*вспомогат!$J$12)</f>
        <v>2320.6</v>
      </c>
      <c r="W52" s="96">
        <f>Odessa!W52+MAX(145,W$2*вспомогат!$J$12)</f>
        <v>2469.1999999999998</v>
      </c>
      <c r="X52" s="96">
        <f>Odessa!X52+MAX(145,X$2*вспомогат!$J$12)</f>
        <v>2617.8000000000002</v>
      </c>
      <c r="Y52" s="96">
        <f>Odessa!Y52+MAX(145,Y$2*вспомогат!$J$12)</f>
        <v>2766.3999999999996</v>
      </c>
      <c r="Z52" s="96">
        <f>Odessa!Z52+MAX(145,Z$2*вспомогат!$J$12)</f>
        <v>2915</v>
      </c>
    </row>
    <row r="53" spans="2:26">
      <c r="B53" s="88" t="s">
        <v>70</v>
      </c>
      <c r="C53" s="88" t="s">
        <v>68</v>
      </c>
      <c r="D53" s="89" t="s">
        <v>9</v>
      </c>
      <c r="E53" s="94"/>
      <c r="F53" s="95"/>
      <c r="G53" s="96">
        <f>Odessa!G53+MAX(145,G$2*вспомогат!$J$12)</f>
        <v>306.60000000000002</v>
      </c>
      <c r="H53" s="96">
        <f>Odessa!H53+MAX(145,H$2*вспомогат!$J$12)</f>
        <v>425.2</v>
      </c>
      <c r="I53" s="96">
        <f>Odessa!I53+MAX(145,I$2*вспомогат!$J$12)</f>
        <v>543.79999999999995</v>
      </c>
      <c r="J53" s="96">
        <f>Odessa!J53+MAX(145,J$2*вспомогат!$J$12)</f>
        <v>662.4</v>
      </c>
      <c r="K53" s="96">
        <f>Odessa!K53+MAX(145,K$2*вспомогат!$J$12)</f>
        <v>731</v>
      </c>
      <c r="L53" s="96">
        <f>Odessa!L53+MAX(145,L$2*вспомогат!$J$12)</f>
        <v>854.59999999999991</v>
      </c>
      <c r="M53" s="96">
        <f>Odessa!M53+MAX(145,M$2*вспомогат!$J$12)</f>
        <v>998.19999999999993</v>
      </c>
      <c r="N53" s="96">
        <f>Odessa!N53+MAX(145,N$2*вспомогат!$J$12)</f>
        <v>1141.8</v>
      </c>
      <c r="O53" s="96">
        <f>Odessa!O53+MAX(145,O$2*вспомогат!$J$12)</f>
        <v>1285.4000000000001</v>
      </c>
      <c r="P53" s="96">
        <f>Odessa!P53+MAX(145,P$2*вспомогат!$J$12)</f>
        <v>1429</v>
      </c>
      <c r="Q53" s="96">
        <f>Odessa!Q53+MAX(145,Q$2*вспомогат!$J$12)</f>
        <v>1522.6</v>
      </c>
      <c r="R53" s="96">
        <f>Odessa!R53+MAX(145,R$2*вспомогат!$J$12)</f>
        <v>1666.1999999999998</v>
      </c>
      <c r="S53" s="96">
        <f>Odessa!S53+MAX(145,S$2*вспомогат!$J$12)</f>
        <v>1809.8</v>
      </c>
      <c r="T53" s="96">
        <f>Odessa!T53+MAX(145,T$2*вспомогат!$J$12)</f>
        <v>1953.3999999999999</v>
      </c>
      <c r="U53" s="96">
        <f>Odessa!U53+MAX(145,U$2*вспомогат!$J$12)</f>
        <v>2097</v>
      </c>
      <c r="V53" s="96">
        <f>Odessa!V53+MAX(145,V$2*вспомогат!$J$12)</f>
        <v>2240.6</v>
      </c>
      <c r="W53" s="96">
        <f>Odessa!W53+MAX(145,W$2*вспомогат!$J$12)</f>
        <v>2384.1999999999998</v>
      </c>
      <c r="X53" s="96">
        <f>Odessa!X53+MAX(145,X$2*вспомогат!$J$12)</f>
        <v>2527.8000000000002</v>
      </c>
      <c r="Y53" s="96">
        <f>Odessa!Y53+MAX(145,Y$2*вспомогат!$J$12)</f>
        <v>2671.3999999999996</v>
      </c>
      <c r="Z53" s="96">
        <f>Odessa!Z53+MAX(145,Z$2*вспомогат!$J$12)</f>
        <v>2815</v>
      </c>
    </row>
    <row r="54" spans="2:26">
      <c r="B54" s="88" t="s">
        <v>71</v>
      </c>
      <c r="C54" s="88" t="s">
        <v>72</v>
      </c>
      <c r="D54" s="89" t="s">
        <v>9</v>
      </c>
      <c r="E54" s="94"/>
      <c r="F54" s="95"/>
      <c r="G54" s="96">
        <f>Odessa!G54+MAX(145,G$2*вспомогат!$J$12)</f>
        <v>330.6</v>
      </c>
      <c r="H54" s="96">
        <f>Odessa!H54+MAX(145,H$2*вспомогат!$J$12)</f>
        <v>473.2</v>
      </c>
      <c r="I54" s="96">
        <f>Odessa!I54+MAX(145,I$2*вспомогат!$J$12)</f>
        <v>615.79999999999995</v>
      </c>
      <c r="J54" s="96">
        <f>Odessa!J54+MAX(145,J$2*вспомогат!$J$12)</f>
        <v>758.4</v>
      </c>
      <c r="K54" s="96">
        <f>Odessa!K54+MAX(145,K$2*вспомогат!$J$12)</f>
        <v>851</v>
      </c>
      <c r="L54" s="96">
        <f>Odessa!L54+MAX(145,L$2*вспомогат!$J$12)</f>
        <v>998.59999999999991</v>
      </c>
      <c r="M54" s="96">
        <f>Odessa!M54+MAX(145,M$2*вспомогат!$J$12)</f>
        <v>1166.1999999999998</v>
      </c>
      <c r="N54" s="96">
        <f>Odessa!N54+MAX(145,N$2*вспомогат!$J$12)</f>
        <v>1333.8</v>
      </c>
      <c r="O54" s="96">
        <f>Odessa!O54+MAX(145,O$2*вспомогат!$J$12)</f>
        <v>1501.4</v>
      </c>
      <c r="P54" s="96">
        <f>Odessa!P54+MAX(145,P$2*вспомогат!$J$12)</f>
        <v>1669</v>
      </c>
      <c r="Q54" s="96">
        <f>Odessa!Q54+MAX(145,Q$2*вспомогат!$J$12)</f>
        <v>1786.6</v>
      </c>
      <c r="R54" s="96">
        <f>Odessa!R54+MAX(145,R$2*вспомогат!$J$12)</f>
        <v>1954.1999999999998</v>
      </c>
      <c r="S54" s="96">
        <f>Odessa!S54+MAX(145,S$2*вспомогат!$J$12)</f>
        <v>2121.8000000000002</v>
      </c>
      <c r="T54" s="96">
        <f>Odessa!T54+MAX(145,T$2*вспомогат!$J$12)</f>
        <v>2289.3999999999996</v>
      </c>
      <c r="U54" s="96">
        <f>Odessa!U54+MAX(145,U$2*вспомогат!$J$12)</f>
        <v>2457</v>
      </c>
      <c r="V54" s="96">
        <f>Odessa!V54+MAX(145,V$2*вспомогат!$J$12)</f>
        <v>2624.6</v>
      </c>
      <c r="W54" s="96">
        <f>Odessa!W54+MAX(145,W$2*вспомогат!$J$12)</f>
        <v>2792.2</v>
      </c>
      <c r="X54" s="96">
        <f>Odessa!X54+MAX(145,X$2*вспомогат!$J$12)</f>
        <v>2959.8</v>
      </c>
      <c r="Y54" s="96">
        <f>Odessa!Y54+MAX(145,Y$2*вспомогат!$J$12)</f>
        <v>3127.3999999999996</v>
      </c>
      <c r="Z54" s="96">
        <f>Odessa!Z54+MAX(145,Z$2*вспомогат!$J$12)</f>
        <v>3295</v>
      </c>
    </row>
    <row r="55" spans="2:26">
      <c r="B55" s="88" t="s">
        <v>73</v>
      </c>
      <c r="C55" s="88" t="s">
        <v>74</v>
      </c>
      <c r="D55" s="89" t="s">
        <v>9</v>
      </c>
      <c r="E55" s="94"/>
      <c r="F55" s="95"/>
      <c r="G55" s="96">
        <f>Odessa!G55+MAX(145,G$2*вспомогат!$J$12)</f>
        <v>328.6</v>
      </c>
      <c r="H55" s="96">
        <f>Odessa!H55+MAX(145,H$2*вспомогат!$J$12)</f>
        <v>469.2</v>
      </c>
      <c r="I55" s="96">
        <f>Odessa!I55+MAX(145,I$2*вспомогат!$J$12)</f>
        <v>609.79999999999995</v>
      </c>
      <c r="J55" s="96">
        <f>Odessa!J55+MAX(145,J$2*вспомогат!$J$12)</f>
        <v>750.4</v>
      </c>
      <c r="K55" s="96">
        <f>Odessa!K55+MAX(145,K$2*вспомогат!$J$12)</f>
        <v>841</v>
      </c>
      <c r="L55" s="96">
        <f>Odessa!L55+MAX(145,L$2*вспомогат!$J$12)</f>
        <v>986.59999999999991</v>
      </c>
      <c r="M55" s="96">
        <f>Odessa!M55+MAX(145,M$2*вспомогат!$J$12)</f>
        <v>1152.1999999999998</v>
      </c>
      <c r="N55" s="96">
        <f>Odessa!N55+MAX(145,N$2*вспомогат!$J$12)</f>
        <v>1317.8</v>
      </c>
      <c r="O55" s="96">
        <f>Odessa!O55+MAX(145,O$2*вспомогат!$J$12)</f>
        <v>1483.4</v>
      </c>
      <c r="P55" s="96">
        <f>Odessa!P55+MAX(145,P$2*вспомогат!$J$12)</f>
        <v>1649</v>
      </c>
      <c r="Q55" s="96">
        <f>Odessa!Q55+MAX(145,Q$2*вспомогат!$J$12)</f>
        <v>1764.6</v>
      </c>
      <c r="R55" s="96">
        <f>Odessa!R55+MAX(145,R$2*вспомогат!$J$12)</f>
        <v>1930.1999999999998</v>
      </c>
      <c r="S55" s="96">
        <f>Odessa!S55+MAX(145,S$2*вспомогат!$J$12)</f>
        <v>2095.8000000000002</v>
      </c>
      <c r="T55" s="96">
        <f>Odessa!T55+MAX(145,T$2*вспомогат!$J$12)</f>
        <v>2261.3999999999996</v>
      </c>
      <c r="U55" s="96">
        <f>Odessa!U55+MAX(145,U$2*вспомогат!$J$12)</f>
        <v>2427</v>
      </c>
      <c r="V55" s="96">
        <f>Odessa!V55+MAX(145,V$2*вспомогат!$J$12)</f>
        <v>2592.6</v>
      </c>
      <c r="W55" s="96">
        <f>Odessa!W55+MAX(145,W$2*вспомогат!$J$12)</f>
        <v>2758.2</v>
      </c>
      <c r="X55" s="96">
        <f>Odessa!X55+MAX(145,X$2*вспомогат!$J$12)</f>
        <v>2923.8</v>
      </c>
      <c r="Y55" s="96">
        <f>Odessa!Y55+MAX(145,Y$2*вспомогат!$J$12)</f>
        <v>3089.3999999999996</v>
      </c>
      <c r="Z55" s="96">
        <f>Odessa!Z55+MAX(145,Z$2*вспомогат!$J$12)</f>
        <v>3255</v>
      </c>
    </row>
    <row r="56" spans="2:26">
      <c r="B56" s="88" t="s">
        <v>76</v>
      </c>
      <c r="C56" s="88" t="s">
        <v>77</v>
      </c>
      <c r="D56" s="89" t="s">
        <v>9</v>
      </c>
      <c r="E56" s="94"/>
      <c r="F56" s="95"/>
      <c r="G56" s="96">
        <f>Odessa!G56+MAX(145,G$2*вспомогат!$J$12)</f>
        <v>347.6</v>
      </c>
      <c r="H56" s="96">
        <f>Odessa!H56+MAX(145,H$2*вспомогат!$J$12)</f>
        <v>507.2</v>
      </c>
      <c r="I56" s="96">
        <f>Odessa!I56+MAX(145,I$2*вспомогат!$J$12)</f>
        <v>666.8</v>
      </c>
      <c r="J56" s="96">
        <f>Odessa!J56+MAX(145,J$2*вспомогат!$J$12)</f>
        <v>826.4</v>
      </c>
      <c r="K56" s="96">
        <f>Odessa!K56+MAX(145,K$2*вспомогат!$J$12)</f>
        <v>936</v>
      </c>
      <c r="L56" s="96">
        <f>Odessa!L56+MAX(145,L$2*вспомогат!$J$12)</f>
        <v>1100.5999999999999</v>
      </c>
      <c r="M56" s="96">
        <f>Odessa!M56+MAX(145,M$2*вспомогат!$J$12)</f>
        <v>1285.1999999999998</v>
      </c>
      <c r="N56" s="96">
        <f>Odessa!N56+MAX(145,N$2*вспомогат!$J$12)</f>
        <v>1469.8</v>
      </c>
      <c r="O56" s="96">
        <f>Odessa!O56+MAX(145,O$2*вспомогат!$J$12)</f>
        <v>1654.4</v>
      </c>
      <c r="P56" s="96">
        <f>Odessa!P56+MAX(145,P$2*вспомогат!$J$12)</f>
        <v>1839</v>
      </c>
      <c r="Q56" s="96">
        <f>Odessa!Q56+MAX(145,Q$2*вспомогат!$J$12)</f>
        <v>1973.6</v>
      </c>
      <c r="R56" s="96">
        <f>Odessa!R56+MAX(145,R$2*вспомогат!$J$12)</f>
        <v>2158.1999999999998</v>
      </c>
      <c r="S56" s="96">
        <f>Odessa!S56+MAX(145,S$2*вспомогат!$J$12)</f>
        <v>2342.8000000000002</v>
      </c>
      <c r="T56" s="96">
        <f>Odessa!T56+MAX(145,T$2*вспомогат!$J$12)</f>
        <v>2527.3999999999996</v>
      </c>
      <c r="U56" s="96">
        <f>Odessa!U56+MAX(145,U$2*вспомогат!$J$12)</f>
        <v>2712</v>
      </c>
      <c r="V56" s="96">
        <f>Odessa!V56+MAX(145,V$2*вспомогат!$J$12)</f>
        <v>2896.6</v>
      </c>
      <c r="W56" s="96">
        <f>Odessa!W56+MAX(145,W$2*вспомогат!$J$12)</f>
        <v>3081.2</v>
      </c>
      <c r="X56" s="96">
        <f>Odessa!X56+MAX(145,X$2*вспомогат!$J$12)</f>
        <v>3265.8</v>
      </c>
      <c r="Y56" s="96">
        <f>Odessa!Y56+MAX(145,Y$2*вспомогат!$J$12)</f>
        <v>3450.3999999999996</v>
      </c>
      <c r="Z56" s="96">
        <f>Odessa!Z56+MAX(145,Z$2*вспомогат!$J$12)</f>
        <v>3635</v>
      </c>
    </row>
    <row r="57" spans="2:26">
      <c r="B57" s="88" t="s">
        <v>78</v>
      </c>
      <c r="C57" s="88" t="s">
        <v>77</v>
      </c>
      <c r="D57" s="89" t="s">
        <v>9</v>
      </c>
      <c r="E57" s="94"/>
      <c r="F57" s="95"/>
      <c r="G57" s="96">
        <f>Odessa!G57+MAX(145,G$2*вспомогат!$J$12)</f>
        <v>351.6</v>
      </c>
      <c r="H57" s="96">
        <f>Odessa!H57+MAX(145,H$2*вспомогат!$J$12)</f>
        <v>515.20000000000005</v>
      </c>
      <c r="I57" s="96">
        <f>Odessa!I57+MAX(145,I$2*вспомогат!$J$12)</f>
        <v>678.8</v>
      </c>
      <c r="J57" s="96">
        <f>Odessa!J57+MAX(145,J$2*вспомогат!$J$12)</f>
        <v>842.4</v>
      </c>
      <c r="K57" s="96">
        <f>Odessa!K57+MAX(145,K$2*вспомогат!$J$12)</f>
        <v>956</v>
      </c>
      <c r="L57" s="96">
        <f>Odessa!L57+MAX(145,L$2*вспомогат!$J$12)</f>
        <v>1124.5999999999999</v>
      </c>
      <c r="M57" s="96">
        <f>Odessa!M57+MAX(145,M$2*вспомогат!$J$12)</f>
        <v>1313.1999999999998</v>
      </c>
      <c r="N57" s="96">
        <f>Odessa!N57+MAX(145,N$2*вспомогат!$J$12)</f>
        <v>1501.8</v>
      </c>
      <c r="O57" s="96">
        <f>Odessa!O57+MAX(145,O$2*вспомогат!$J$12)</f>
        <v>1690.4</v>
      </c>
      <c r="P57" s="96">
        <f>Odessa!P57+MAX(145,P$2*вспомогат!$J$12)</f>
        <v>1879</v>
      </c>
      <c r="Q57" s="96">
        <f>Odessa!Q57+MAX(145,Q$2*вспомогат!$J$12)</f>
        <v>2017.6</v>
      </c>
      <c r="R57" s="96">
        <f>Odessa!R57+MAX(145,R$2*вспомогат!$J$12)</f>
        <v>2206.1999999999998</v>
      </c>
      <c r="S57" s="96">
        <f>Odessa!S57+MAX(145,S$2*вспомогат!$J$12)</f>
        <v>2394.8000000000002</v>
      </c>
      <c r="T57" s="96">
        <f>Odessa!T57+MAX(145,T$2*вспомогат!$J$12)</f>
        <v>2583.3999999999996</v>
      </c>
      <c r="U57" s="96">
        <f>Odessa!U57+MAX(145,U$2*вспомогат!$J$12)</f>
        <v>2772</v>
      </c>
      <c r="V57" s="96">
        <f>Odessa!V57+MAX(145,V$2*вспомогат!$J$12)</f>
        <v>2960.6</v>
      </c>
      <c r="W57" s="96">
        <f>Odessa!W57+MAX(145,W$2*вспомогат!$J$12)</f>
        <v>3149.2</v>
      </c>
      <c r="X57" s="96">
        <f>Odessa!X57+MAX(145,X$2*вспомогат!$J$12)</f>
        <v>3337.8</v>
      </c>
      <c r="Y57" s="96">
        <f>Odessa!Y57+MAX(145,Y$2*вспомогат!$J$12)</f>
        <v>3526.3999999999996</v>
      </c>
      <c r="Z57" s="96">
        <f>Odessa!Z57+MAX(145,Z$2*вспомогат!$J$12)</f>
        <v>3715</v>
      </c>
    </row>
    <row r="58" spans="2:26">
      <c r="B58" s="88" t="s">
        <v>79</v>
      </c>
      <c r="C58" s="88" t="s">
        <v>80</v>
      </c>
      <c r="D58" s="89" t="s">
        <v>9</v>
      </c>
      <c r="E58" s="94"/>
      <c r="F58" s="95"/>
      <c r="G58" s="96">
        <f>Odessa!G58+MAX(145,G$2*вспомогат!$J$12)</f>
        <v>316.60000000000002</v>
      </c>
      <c r="H58" s="96">
        <f>Odessa!H58+MAX(145,H$2*вспомогат!$J$12)</f>
        <v>445.2</v>
      </c>
      <c r="I58" s="96">
        <f>Odessa!I58+MAX(145,I$2*вспомогат!$J$12)</f>
        <v>573.79999999999995</v>
      </c>
      <c r="J58" s="96">
        <f>Odessa!J58+MAX(145,J$2*вспомогат!$J$12)</f>
        <v>702.4</v>
      </c>
      <c r="K58" s="96">
        <f>Odessa!K58+MAX(145,K$2*вспомогат!$J$12)</f>
        <v>781</v>
      </c>
      <c r="L58" s="96">
        <f>Odessa!L58+MAX(145,L$2*вспомогат!$J$12)</f>
        <v>914.59999999999991</v>
      </c>
      <c r="M58" s="96">
        <f>Odessa!M58+MAX(145,M$2*вспомогат!$J$12)</f>
        <v>1068.1999999999998</v>
      </c>
      <c r="N58" s="96">
        <f>Odessa!N58+MAX(145,N$2*вспомогат!$J$12)</f>
        <v>1221.8</v>
      </c>
      <c r="O58" s="96">
        <f>Odessa!O58+MAX(145,O$2*вспомогат!$J$12)</f>
        <v>1375.4</v>
      </c>
      <c r="P58" s="96">
        <f>Odessa!P58+MAX(145,P$2*вспомогат!$J$12)</f>
        <v>1529</v>
      </c>
      <c r="Q58" s="96">
        <f>Odessa!Q58+MAX(145,Q$2*вспомогат!$J$12)</f>
        <v>1632.6</v>
      </c>
      <c r="R58" s="96">
        <f>Odessa!R58+MAX(145,R$2*вспомогат!$J$12)</f>
        <v>1786.1999999999998</v>
      </c>
      <c r="S58" s="96">
        <f>Odessa!S58+MAX(145,S$2*вспомогат!$J$12)</f>
        <v>1939.8</v>
      </c>
      <c r="T58" s="96">
        <f>Odessa!T58+MAX(145,T$2*вспомогат!$J$12)</f>
        <v>2093.3999999999996</v>
      </c>
      <c r="U58" s="96">
        <f>Odessa!U58+MAX(145,U$2*вспомогат!$J$12)</f>
        <v>2247</v>
      </c>
      <c r="V58" s="96">
        <f>Odessa!V58+MAX(145,V$2*вспомогат!$J$12)</f>
        <v>2400.6</v>
      </c>
      <c r="W58" s="96">
        <f>Odessa!W58+MAX(145,W$2*вспомогат!$J$12)</f>
        <v>2554.1999999999998</v>
      </c>
      <c r="X58" s="96">
        <f>Odessa!X58+MAX(145,X$2*вспомогат!$J$12)</f>
        <v>2707.8</v>
      </c>
      <c r="Y58" s="96">
        <f>Odessa!Y58+MAX(145,Y$2*вспомогат!$J$12)</f>
        <v>2861.3999999999996</v>
      </c>
      <c r="Z58" s="96">
        <f>Odessa!Z58+MAX(145,Z$2*вспомогат!$J$12)</f>
        <v>3015</v>
      </c>
    </row>
    <row r="59" spans="2:26">
      <c r="B59" s="88" t="s">
        <v>81</v>
      </c>
      <c r="C59" s="88" t="s">
        <v>82</v>
      </c>
      <c r="D59" s="89" t="s">
        <v>9</v>
      </c>
      <c r="E59" s="94"/>
      <c r="F59" s="95"/>
      <c r="G59" s="96">
        <f>Odessa!G59+MAX(145,G$2*вспомогат!$J$12)</f>
        <v>318.60000000000002</v>
      </c>
      <c r="H59" s="96">
        <f>Odessa!H59+MAX(145,H$2*вспомогат!$J$12)</f>
        <v>449.2</v>
      </c>
      <c r="I59" s="96">
        <f>Odessa!I59+MAX(145,I$2*вспомогат!$J$12)</f>
        <v>579.79999999999995</v>
      </c>
      <c r="J59" s="96">
        <f>Odessa!J59+MAX(145,J$2*вспомогат!$J$12)</f>
        <v>710.4</v>
      </c>
      <c r="K59" s="96">
        <f>Odessa!K59+MAX(145,K$2*вспомогат!$J$12)</f>
        <v>791</v>
      </c>
      <c r="L59" s="96">
        <f>Odessa!L59+MAX(145,L$2*вспомогат!$J$12)</f>
        <v>926.59999999999991</v>
      </c>
      <c r="M59" s="96">
        <f>Odessa!M59+MAX(145,M$2*вспомогат!$J$12)</f>
        <v>1082.1999999999998</v>
      </c>
      <c r="N59" s="96">
        <f>Odessa!N59+MAX(145,N$2*вспомогат!$J$12)</f>
        <v>1237.8</v>
      </c>
      <c r="O59" s="96">
        <f>Odessa!O59+MAX(145,O$2*вспомогат!$J$12)</f>
        <v>1393.4</v>
      </c>
      <c r="P59" s="96">
        <f>Odessa!P59+MAX(145,P$2*вспомогат!$J$12)</f>
        <v>1549</v>
      </c>
      <c r="Q59" s="96">
        <f>Odessa!Q59+MAX(145,Q$2*вспомогат!$J$12)</f>
        <v>1654.6</v>
      </c>
      <c r="R59" s="96">
        <f>Odessa!R59+MAX(145,R$2*вспомогат!$J$12)</f>
        <v>1810.1999999999998</v>
      </c>
      <c r="S59" s="96">
        <f>Odessa!S59+MAX(145,S$2*вспомогат!$J$12)</f>
        <v>1965.8</v>
      </c>
      <c r="T59" s="96">
        <f>Odessa!T59+MAX(145,T$2*вспомогат!$J$12)</f>
        <v>2121.3999999999996</v>
      </c>
      <c r="U59" s="96">
        <f>Odessa!U59+MAX(145,U$2*вспомогат!$J$12)</f>
        <v>2277</v>
      </c>
      <c r="V59" s="96">
        <f>Odessa!V59+MAX(145,V$2*вспомогат!$J$12)</f>
        <v>2432.6</v>
      </c>
      <c r="W59" s="96">
        <f>Odessa!W59+MAX(145,W$2*вспомогат!$J$12)</f>
        <v>2588.1999999999998</v>
      </c>
      <c r="X59" s="96">
        <f>Odessa!X59+MAX(145,X$2*вспомогат!$J$12)</f>
        <v>2743.8</v>
      </c>
      <c r="Y59" s="96">
        <f>Odessa!Y59+MAX(145,Y$2*вспомогат!$J$12)</f>
        <v>2899.3999999999996</v>
      </c>
      <c r="Z59" s="96">
        <f>Odessa!Z59+MAX(145,Z$2*вспомогат!$J$12)</f>
        <v>3055</v>
      </c>
    </row>
    <row r="60" spans="2:26">
      <c r="B60" s="88" t="s">
        <v>83</v>
      </c>
      <c r="C60" s="88" t="s">
        <v>82</v>
      </c>
      <c r="D60" s="89" t="s">
        <v>13</v>
      </c>
      <c r="E60" s="94"/>
      <c r="F60" s="95"/>
      <c r="G60" s="96">
        <f>Odessa!G60+MAX(145,G$2*вспомогат!$J$12)</f>
        <v>282.5090909090909</v>
      </c>
      <c r="H60" s="96">
        <f>Odessa!H60+MAX(145,H$2*вспомогат!$J$12)</f>
        <v>377.0181818181818</v>
      </c>
      <c r="I60" s="96">
        <f>Odessa!I60+MAX(145,I$2*вспомогат!$J$12)</f>
        <v>471.5272727272727</v>
      </c>
      <c r="J60" s="96">
        <f>Odessa!J60+MAX(145,J$2*вспомогат!$J$12)</f>
        <v>566.0363636363636</v>
      </c>
      <c r="K60" s="96">
        <f>Odessa!K60+MAX(145,K$2*вспомогат!$J$12)</f>
        <v>610.5454545454545</v>
      </c>
      <c r="L60" s="96">
        <f>Odessa!L60+MAX(145,L$2*вспомогат!$J$12)</f>
        <v>710.0545454545454</v>
      </c>
      <c r="M60" s="96">
        <f>Odessa!M60+MAX(145,M$2*вспомогат!$J$12)</f>
        <v>829.56363636363631</v>
      </c>
      <c r="N60" s="96">
        <f>Odessa!N60+MAX(145,N$2*вспомогат!$J$12)</f>
        <v>949.07272727272721</v>
      </c>
      <c r="O60" s="96">
        <f>Odessa!O60+MAX(145,O$2*вспомогат!$J$12)</f>
        <v>1068.5818181818181</v>
      </c>
      <c r="P60" s="96">
        <f>Odessa!P60+MAX(145,P$2*вспомогат!$J$12)</f>
        <v>1188.090909090909</v>
      </c>
      <c r="Q60" s="96">
        <f>Odessa!Q60+MAX(145,Q$2*вспомогат!$J$12)</f>
        <v>1257.5999999999999</v>
      </c>
      <c r="R60" s="96">
        <f>Odessa!R60+MAX(145,R$2*вспомогат!$J$12)</f>
        <v>1377.1090909090908</v>
      </c>
      <c r="S60" s="96">
        <f>Odessa!S60+MAX(145,S$2*вспомогат!$J$12)</f>
        <v>1496.6181818181817</v>
      </c>
      <c r="T60" s="96">
        <f>Odessa!T60+MAX(145,T$2*вспомогат!$J$12)</f>
        <v>1616.1272727272726</v>
      </c>
      <c r="U60" s="96">
        <f>Odessa!U60+MAX(145,U$2*вспомогат!$J$12)</f>
        <v>1735.6363636363635</v>
      </c>
      <c r="V60" s="96">
        <f>Odessa!V60+MAX(145,V$2*вспомогат!$J$12)</f>
        <v>1855.1454545454544</v>
      </c>
      <c r="W60" s="96">
        <f>Odessa!W60+MAX(145,W$2*вспомогат!$J$12)</f>
        <v>1974.6545454545453</v>
      </c>
      <c r="X60" s="96">
        <f>Odessa!X60+MAX(145,X$2*вспомогат!$J$12)</f>
        <v>2094.1636363636362</v>
      </c>
      <c r="Y60" s="96">
        <f>Odessa!Y60+MAX(145,Y$2*вспомогат!$J$12)</f>
        <v>2213.6727272727271</v>
      </c>
      <c r="Z60" s="96">
        <f>Odessa!Z60+MAX(145,Z$2*вспомогат!$J$12)</f>
        <v>2333.181818181818</v>
      </c>
    </row>
    <row r="61" spans="2:26">
      <c r="B61" s="88" t="s">
        <v>84</v>
      </c>
      <c r="C61" s="88" t="s">
        <v>85</v>
      </c>
      <c r="D61" s="89" t="s">
        <v>9</v>
      </c>
      <c r="E61" s="94"/>
      <c r="F61" s="95"/>
      <c r="G61" s="96">
        <f>Odessa!G61+MAX(145,G$2*вспомогат!$J$12)</f>
        <v>345.6</v>
      </c>
      <c r="H61" s="96">
        <f>Odessa!H61+MAX(145,H$2*вспомогат!$J$12)</f>
        <v>503.2</v>
      </c>
      <c r="I61" s="96">
        <f>Odessa!I61+MAX(145,I$2*вспомогат!$J$12)</f>
        <v>660.8</v>
      </c>
      <c r="J61" s="96">
        <f>Odessa!J61+MAX(145,J$2*вспомогат!$J$12)</f>
        <v>818.4</v>
      </c>
      <c r="K61" s="96">
        <f>Odessa!K61+MAX(145,K$2*вспомогат!$J$12)</f>
        <v>926</v>
      </c>
      <c r="L61" s="96">
        <f>Odessa!L61+MAX(145,L$2*вспомогат!$J$12)</f>
        <v>1088.5999999999999</v>
      </c>
      <c r="M61" s="96">
        <f>Odessa!M61+MAX(145,M$2*вспомогат!$J$12)</f>
        <v>1271.1999999999998</v>
      </c>
      <c r="N61" s="96">
        <f>Odessa!N61+MAX(145,N$2*вспомогат!$J$12)</f>
        <v>1453.8</v>
      </c>
      <c r="O61" s="96">
        <f>Odessa!O61+MAX(145,O$2*вспомогат!$J$12)</f>
        <v>1636.4</v>
      </c>
      <c r="P61" s="96">
        <f>Odessa!P61+MAX(145,P$2*вспомогат!$J$12)</f>
        <v>1819</v>
      </c>
      <c r="Q61" s="96">
        <f>Odessa!Q61+MAX(145,Q$2*вспомогат!$J$12)</f>
        <v>1951.6</v>
      </c>
      <c r="R61" s="96">
        <f>Odessa!R61+MAX(145,R$2*вспомогат!$J$12)</f>
        <v>2134.1999999999998</v>
      </c>
      <c r="S61" s="96">
        <f>Odessa!S61+MAX(145,S$2*вспомогат!$J$12)</f>
        <v>2316.8000000000002</v>
      </c>
      <c r="T61" s="96">
        <f>Odessa!T61+MAX(145,T$2*вспомогат!$J$12)</f>
        <v>2499.3999999999996</v>
      </c>
      <c r="U61" s="96">
        <f>Odessa!U61+MAX(145,U$2*вспомогат!$J$12)</f>
        <v>2682</v>
      </c>
      <c r="V61" s="96">
        <f>Odessa!V61+MAX(145,V$2*вспомогат!$J$12)</f>
        <v>2864.6</v>
      </c>
      <c r="W61" s="96">
        <f>Odessa!W61+MAX(145,W$2*вспомогат!$J$12)</f>
        <v>3047.2</v>
      </c>
      <c r="X61" s="96">
        <f>Odessa!X61+MAX(145,X$2*вспомогат!$J$12)</f>
        <v>3229.8</v>
      </c>
      <c r="Y61" s="96">
        <f>Odessa!Y61+MAX(145,Y$2*вспомогат!$J$12)</f>
        <v>3412.3999999999996</v>
      </c>
      <c r="Z61" s="96">
        <f>Odessa!Z61+MAX(145,Z$2*вспомогат!$J$12)</f>
        <v>3595</v>
      </c>
    </row>
    <row r="62" spans="2:26">
      <c r="B62" s="88" t="s">
        <v>86</v>
      </c>
      <c r="C62" s="88" t="s">
        <v>85</v>
      </c>
      <c r="D62" s="89" t="s">
        <v>9</v>
      </c>
      <c r="E62" s="94"/>
      <c r="F62" s="95"/>
      <c r="G62" s="96">
        <f>Odessa!G62+MAX(145,G$2*вспомогат!$J$12)</f>
        <v>345.6</v>
      </c>
      <c r="H62" s="96">
        <f>Odessa!H62+MAX(145,H$2*вспомогат!$J$12)</f>
        <v>503.2</v>
      </c>
      <c r="I62" s="96">
        <f>Odessa!I62+MAX(145,I$2*вспомогат!$J$12)</f>
        <v>660.8</v>
      </c>
      <c r="J62" s="96">
        <f>Odessa!J62+MAX(145,J$2*вспомогат!$J$12)</f>
        <v>818.4</v>
      </c>
      <c r="K62" s="96">
        <f>Odessa!K62+MAX(145,K$2*вспомогат!$J$12)</f>
        <v>926</v>
      </c>
      <c r="L62" s="96">
        <f>Odessa!L62+MAX(145,L$2*вспомогат!$J$12)</f>
        <v>1088.5999999999999</v>
      </c>
      <c r="M62" s="96">
        <f>Odessa!M62+MAX(145,M$2*вспомогат!$J$12)</f>
        <v>1271.1999999999998</v>
      </c>
      <c r="N62" s="96">
        <f>Odessa!N62+MAX(145,N$2*вспомогат!$J$12)</f>
        <v>1453.8</v>
      </c>
      <c r="O62" s="96">
        <f>Odessa!O62+MAX(145,O$2*вспомогат!$J$12)</f>
        <v>1636.4</v>
      </c>
      <c r="P62" s="96">
        <f>Odessa!P62+MAX(145,P$2*вспомогат!$J$12)</f>
        <v>1819</v>
      </c>
      <c r="Q62" s="96">
        <f>Odessa!Q62+MAX(145,Q$2*вспомогат!$J$12)</f>
        <v>1951.6</v>
      </c>
      <c r="R62" s="96">
        <f>Odessa!R62+MAX(145,R$2*вспомогат!$J$12)</f>
        <v>2134.1999999999998</v>
      </c>
      <c r="S62" s="96">
        <f>Odessa!S62+MAX(145,S$2*вспомогат!$J$12)</f>
        <v>2316.8000000000002</v>
      </c>
      <c r="T62" s="96">
        <f>Odessa!T62+MAX(145,T$2*вспомогат!$J$12)</f>
        <v>2499.3999999999996</v>
      </c>
      <c r="U62" s="96">
        <f>Odessa!U62+MAX(145,U$2*вспомогат!$J$12)</f>
        <v>2682</v>
      </c>
      <c r="V62" s="96">
        <f>Odessa!V62+MAX(145,V$2*вспомогат!$J$12)</f>
        <v>2864.6</v>
      </c>
      <c r="W62" s="96">
        <f>Odessa!W62+MAX(145,W$2*вспомогат!$J$12)</f>
        <v>3047.2</v>
      </c>
      <c r="X62" s="96">
        <f>Odessa!X62+MAX(145,X$2*вспомогат!$J$12)</f>
        <v>3229.8</v>
      </c>
      <c r="Y62" s="96">
        <f>Odessa!Y62+MAX(145,Y$2*вспомогат!$J$12)</f>
        <v>3412.3999999999996</v>
      </c>
      <c r="Z62" s="96">
        <f>Odessa!Z62+MAX(145,Z$2*вспомогат!$J$12)</f>
        <v>3595</v>
      </c>
    </row>
    <row r="63" spans="2:26">
      <c r="B63" s="88" t="s">
        <v>87</v>
      </c>
      <c r="C63" s="88" t="s">
        <v>85</v>
      </c>
      <c r="D63" s="89" t="s">
        <v>9</v>
      </c>
      <c r="E63" s="94"/>
      <c r="F63" s="95"/>
      <c r="G63" s="96">
        <f>Odessa!G63+MAX(145,G$2*вспомогат!$J$12)</f>
        <v>393.6</v>
      </c>
      <c r="H63" s="96">
        <f>Odessa!H63+MAX(145,H$2*вспомогат!$J$12)</f>
        <v>599.20000000000005</v>
      </c>
      <c r="I63" s="96">
        <f>Odessa!I63+MAX(145,I$2*вспомогат!$J$12)</f>
        <v>804.8</v>
      </c>
      <c r="J63" s="96">
        <f>Odessa!J63+MAX(145,J$2*вспомогат!$J$12)</f>
        <v>1010.4</v>
      </c>
      <c r="K63" s="96">
        <f>Odessa!K63+MAX(145,K$2*вспомогат!$J$12)</f>
        <v>1166</v>
      </c>
      <c r="L63" s="96">
        <f>Odessa!L63+MAX(145,L$2*вспомогат!$J$12)</f>
        <v>1376.6</v>
      </c>
      <c r="M63" s="96">
        <f>Odessa!M63+MAX(145,M$2*вспомогат!$J$12)</f>
        <v>1607.1999999999998</v>
      </c>
      <c r="N63" s="96">
        <f>Odessa!N63+MAX(145,N$2*вспомогат!$J$12)</f>
        <v>1837.8</v>
      </c>
      <c r="O63" s="96">
        <f>Odessa!O63+MAX(145,O$2*вспомогат!$J$12)</f>
        <v>2068.4</v>
      </c>
      <c r="P63" s="96">
        <f>Odessa!P63+MAX(145,P$2*вспомогат!$J$12)</f>
        <v>2299</v>
      </c>
      <c r="Q63" s="96">
        <f>Odessa!Q63+MAX(145,Q$2*вспомогат!$J$12)</f>
        <v>2479.6</v>
      </c>
      <c r="R63" s="96">
        <f>Odessa!R63+MAX(145,R$2*вспомогат!$J$12)</f>
        <v>2710.2</v>
      </c>
      <c r="S63" s="96">
        <f>Odessa!S63+MAX(145,S$2*вспомогат!$J$12)</f>
        <v>2940.8</v>
      </c>
      <c r="T63" s="96">
        <f>Odessa!T63+MAX(145,T$2*вспомогат!$J$12)</f>
        <v>3171.3999999999996</v>
      </c>
      <c r="U63" s="96">
        <f>Odessa!U63+MAX(145,U$2*вспомогат!$J$12)</f>
        <v>3402</v>
      </c>
      <c r="V63" s="96">
        <f>Odessa!V63+MAX(145,V$2*вспомогат!$J$12)</f>
        <v>3632.6</v>
      </c>
      <c r="W63" s="96">
        <f>Odessa!W63+MAX(145,W$2*вспомогат!$J$12)</f>
        <v>3863.2</v>
      </c>
      <c r="X63" s="96">
        <f>Odessa!X63+MAX(145,X$2*вспомогат!$J$12)</f>
        <v>4093.8</v>
      </c>
      <c r="Y63" s="96">
        <f>Odessa!Y63+MAX(145,Y$2*вспомогат!$J$12)</f>
        <v>4324.3999999999996</v>
      </c>
      <c r="Z63" s="96">
        <f>Odessa!Z63+MAX(145,Z$2*вспомогат!$J$12)</f>
        <v>4555</v>
      </c>
    </row>
    <row r="64" spans="2:26">
      <c r="B64" s="88" t="s">
        <v>88</v>
      </c>
      <c r="C64" s="88" t="s">
        <v>85</v>
      </c>
      <c r="D64" s="89" t="s">
        <v>9</v>
      </c>
      <c r="E64" s="94"/>
      <c r="F64" s="95"/>
      <c r="G64" s="96">
        <f>Odessa!G64+MAX(145,G$2*вспомогат!$J$12)</f>
        <v>416.6</v>
      </c>
      <c r="H64" s="96">
        <f>Odessa!H64+MAX(145,H$2*вспомогат!$J$12)</f>
        <v>645.20000000000005</v>
      </c>
      <c r="I64" s="96">
        <f>Odessa!I64+MAX(145,I$2*вспомогат!$J$12)</f>
        <v>873.8</v>
      </c>
      <c r="J64" s="96">
        <f>Odessa!J64+MAX(145,J$2*вспомогат!$J$12)</f>
        <v>1102.4000000000001</v>
      </c>
      <c r="K64" s="96">
        <f>Odessa!K64+MAX(145,K$2*вспомогат!$J$12)</f>
        <v>1281</v>
      </c>
      <c r="L64" s="96">
        <f>Odessa!L64+MAX(145,L$2*вспомогат!$J$12)</f>
        <v>1514.6</v>
      </c>
      <c r="M64" s="96">
        <f>Odessa!M64+MAX(145,M$2*вспомогат!$J$12)</f>
        <v>1768.1999999999998</v>
      </c>
      <c r="N64" s="96">
        <f>Odessa!N64+MAX(145,N$2*вспомогат!$J$12)</f>
        <v>2021.8</v>
      </c>
      <c r="O64" s="96">
        <f>Odessa!O64+MAX(145,O$2*вспомогат!$J$12)</f>
        <v>2275.4</v>
      </c>
      <c r="P64" s="96">
        <f>Odessa!P64+MAX(145,P$2*вспомогат!$J$12)</f>
        <v>2529</v>
      </c>
      <c r="Q64" s="96">
        <f>Odessa!Q64+MAX(145,Q$2*вспомогат!$J$12)</f>
        <v>2732.6</v>
      </c>
      <c r="R64" s="96">
        <f>Odessa!R64+MAX(145,R$2*вспомогат!$J$12)</f>
        <v>2986.2</v>
      </c>
      <c r="S64" s="96">
        <f>Odessa!S64+MAX(145,S$2*вспомогат!$J$12)</f>
        <v>3239.8</v>
      </c>
      <c r="T64" s="96">
        <f>Odessa!T64+MAX(145,T$2*вспомогат!$J$12)</f>
        <v>3493.3999999999996</v>
      </c>
      <c r="U64" s="96">
        <f>Odessa!U64+MAX(145,U$2*вспомогат!$J$12)</f>
        <v>3747</v>
      </c>
      <c r="V64" s="96">
        <f>Odessa!V64+MAX(145,V$2*вспомогат!$J$12)</f>
        <v>4000.6</v>
      </c>
      <c r="W64" s="96">
        <f>Odessa!W64+MAX(145,W$2*вспомогат!$J$12)</f>
        <v>4254.2</v>
      </c>
      <c r="X64" s="96">
        <f>Odessa!X64+MAX(145,X$2*вспомогат!$J$12)</f>
        <v>4507.8</v>
      </c>
      <c r="Y64" s="96">
        <f>Odessa!Y64+MAX(145,Y$2*вспомогат!$J$12)</f>
        <v>4761.3999999999996</v>
      </c>
      <c r="Z64" s="96">
        <f>Odessa!Z64+MAX(145,Z$2*вспомогат!$J$12)</f>
        <v>5015</v>
      </c>
    </row>
    <row r="65" spans="2:26">
      <c r="B65" s="88" t="s">
        <v>89</v>
      </c>
      <c r="C65" s="88" t="s">
        <v>90</v>
      </c>
      <c r="D65" s="89" t="s">
        <v>13</v>
      </c>
      <c r="E65" s="94"/>
      <c r="F65" s="95"/>
      <c r="G65" s="96">
        <f>Odessa!G65+MAX(145,G$2*вспомогат!$J$12)</f>
        <v>282.5090909090909</v>
      </c>
      <c r="H65" s="96">
        <f>Odessa!H65+MAX(145,H$2*вспомогат!$J$12)</f>
        <v>377.0181818181818</v>
      </c>
      <c r="I65" s="96">
        <f>Odessa!I65+MAX(145,I$2*вспомогат!$J$12)</f>
        <v>471.5272727272727</v>
      </c>
      <c r="J65" s="96">
        <f>Odessa!J65+MAX(145,J$2*вспомогат!$J$12)</f>
        <v>566.0363636363636</v>
      </c>
      <c r="K65" s="96">
        <f>Odessa!K65+MAX(145,K$2*вспомогат!$J$12)</f>
        <v>610.5454545454545</v>
      </c>
      <c r="L65" s="96">
        <f>Odessa!L65+MAX(145,L$2*вспомогат!$J$12)</f>
        <v>710.0545454545454</v>
      </c>
      <c r="M65" s="96">
        <f>Odessa!M65+MAX(145,M$2*вспомогат!$J$12)</f>
        <v>829.56363636363631</v>
      </c>
      <c r="N65" s="96">
        <f>Odessa!N65+MAX(145,N$2*вспомогат!$J$12)</f>
        <v>949.07272727272721</v>
      </c>
      <c r="O65" s="96">
        <f>Odessa!O65+MAX(145,O$2*вспомогат!$J$12)</f>
        <v>1068.5818181818181</v>
      </c>
      <c r="P65" s="96">
        <f>Odessa!P65+MAX(145,P$2*вспомогат!$J$12)</f>
        <v>1188.090909090909</v>
      </c>
      <c r="Q65" s="96">
        <f>Odessa!Q65+MAX(145,Q$2*вспомогат!$J$12)</f>
        <v>1257.5999999999999</v>
      </c>
      <c r="R65" s="96">
        <f>Odessa!R65+MAX(145,R$2*вспомогат!$J$12)</f>
        <v>1377.1090909090908</v>
      </c>
      <c r="S65" s="96">
        <f>Odessa!S65+MAX(145,S$2*вспомогат!$J$12)</f>
        <v>1496.6181818181817</v>
      </c>
      <c r="T65" s="96">
        <f>Odessa!T65+MAX(145,T$2*вспомогат!$J$12)</f>
        <v>1616.1272727272726</v>
      </c>
      <c r="U65" s="96">
        <f>Odessa!U65+MAX(145,U$2*вспомогат!$J$12)</f>
        <v>1735.6363636363635</v>
      </c>
      <c r="V65" s="96">
        <f>Odessa!V65+MAX(145,V$2*вспомогат!$J$12)</f>
        <v>1855.1454545454544</v>
      </c>
      <c r="W65" s="96">
        <f>Odessa!W65+MAX(145,W$2*вспомогат!$J$12)</f>
        <v>1974.6545454545453</v>
      </c>
      <c r="X65" s="96">
        <f>Odessa!X65+MAX(145,X$2*вспомогат!$J$12)</f>
        <v>2094.1636363636362</v>
      </c>
      <c r="Y65" s="96">
        <f>Odessa!Y65+MAX(145,Y$2*вспомогат!$J$12)</f>
        <v>2213.6727272727271</v>
      </c>
      <c r="Z65" s="96">
        <f>Odessa!Z65+MAX(145,Z$2*вспомогат!$J$12)</f>
        <v>2333.181818181818</v>
      </c>
    </row>
    <row r="66" spans="2:26">
      <c r="B66" s="88" t="s">
        <v>91</v>
      </c>
      <c r="C66" s="88" t="s">
        <v>90</v>
      </c>
      <c r="D66" s="89" t="s">
        <v>13</v>
      </c>
      <c r="E66" s="94"/>
      <c r="F66" s="95"/>
      <c r="G66" s="96">
        <f>Odessa!G66+MAX(145,G$2*вспомогат!$J$12)</f>
        <v>287.5090909090909</v>
      </c>
      <c r="H66" s="96">
        <f>Odessa!H66+MAX(145,H$2*вспомогат!$J$12)</f>
        <v>387.0181818181818</v>
      </c>
      <c r="I66" s="96">
        <f>Odessa!I66+MAX(145,I$2*вспомогат!$J$12)</f>
        <v>486.5272727272727</v>
      </c>
      <c r="J66" s="96">
        <f>Odessa!J66+MAX(145,J$2*вспомогат!$J$12)</f>
        <v>586.0363636363636</v>
      </c>
      <c r="K66" s="96">
        <f>Odessa!K66+MAX(145,K$2*вспомогат!$J$12)</f>
        <v>635.5454545454545</v>
      </c>
      <c r="L66" s="96">
        <f>Odessa!L66+MAX(145,L$2*вспомогат!$J$12)</f>
        <v>740.0545454545454</v>
      </c>
      <c r="M66" s="96">
        <f>Odessa!M66+MAX(145,M$2*вспомогат!$J$12)</f>
        <v>864.56363636363631</v>
      </c>
      <c r="N66" s="96">
        <f>Odessa!N66+MAX(145,N$2*вспомогат!$J$12)</f>
        <v>989.07272727272721</v>
      </c>
      <c r="O66" s="96">
        <f>Odessa!O66+MAX(145,O$2*вспомогат!$J$12)</f>
        <v>1113.5818181818181</v>
      </c>
      <c r="P66" s="96">
        <f>Odessa!P66+MAX(145,P$2*вспомогат!$J$12)</f>
        <v>1238.090909090909</v>
      </c>
      <c r="Q66" s="96">
        <f>Odessa!Q66+MAX(145,Q$2*вспомогат!$J$12)</f>
        <v>1312.6</v>
      </c>
      <c r="R66" s="96">
        <f>Odessa!R66+MAX(145,R$2*вспомогат!$J$12)</f>
        <v>1437.1090909090908</v>
      </c>
      <c r="S66" s="96">
        <f>Odessa!S66+MAX(145,S$2*вспомогат!$J$12)</f>
        <v>1561.6181818181817</v>
      </c>
      <c r="T66" s="96">
        <f>Odessa!T66+MAX(145,T$2*вспомогат!$J$12)</f>
        <v>1686.1272727272726</v>
      </c>
      <c r="U66" s="96">
        <f>Odessa!U66+MAX(145,U$2*вспомогат!$J$12)</f>
        <v>1810.6363636363635</v>
      </c>
      <c r="V66" s="96">
        <f>Odessa!V66+MAX(145,V$2*вспомогат!$J$12)</f>
        <v>1935.1454545454544</v>
      </c>
      <c r="W66" s="96">
        <f>Odessa!W66+MAX(145,W$2*вспомогат!$J$12)</f>
        <v>2059.6545454545453</v>
      </c>
      <c r="X66" s="96">
        <f>Odessa!X66+MAX(145,X$2*вспомогат!$J$12)</f>
        <v>2184.1636363636362</v>
      </c>
      <c r="Y66" s="96">
        <f>Odessa!Y66+MAX(145,Y$2*вспомогат!$J$12)</f>
        <v>2308.6727272727271</v>
      </c>
      <c r="Z66" s="96">
        <f>Odessa!Z66+MAX(145,Z$2*вспомогат!$J$12)</f>
        <v>2433.181818181818</v>
      </c>
    </row>
    <row r="67" spans="2:26">
      <c r="B67" s="85" t="s">
        <v>9</v>
      </c>
      <c r="C67" s="85" t="s">
        <v>115</v>
      </c>
      <c r="D67" s="89" t="s">
        <v>191</v>
      </c>
      <c r="E67" s="94"/>
      <c r="F67" s="95"/>
      <c r="G67" s="96">
        <f>Odessa!G67+MAX(145,G$2*вспомогат!$J$12)</f>
        <v>281.60000000000002</v>
      </c>
      <c r="H67" s="96">
        <f>Odessa!H67+MAX(145,H$2*вспомогат!$J$12)</f>
        <v>375.2</v>
      </c>
      <c r="I67" s="96">
        <f>Odessa!I67+MAX(145,I$2*вспомогат!$J$12)</f>
        <v>468.79999999999995</v>
      </c>
      <c r="J67" s="96">
        <f>Odessa!J67+MAX(145,J$2*вспомогат!$J$12)</f>
        <v>562.4</v>
      </c>
      <c r="K67" s="96">
        <f>Odessa!K67+MAX(145,K$2*вспомогат!$J$12)</f>
        <v>606</v>
      </c>
      <c r="L67" s="96">
        <f>Odessa!L67+MAX(145,L$2*вспомогат!$J$12)</f>
        <v>704.59999999999991</v>
      </c>
      <c r="M67" s="96">
        <f>Odessa!M67+MAX(145,M$2*вспомогат!$J$12)</f>
        <v>823.19999999999993</v>
      </c>
      <c r="N67" s="96">
        <f>Odessa!N67+MAX(145,N$2*вспомогат!$J$12)</f>
        <v>941.8</v>
      </c>
      <c r="O67" s="96">
        <f>Odessa!O67+MAX(145,O$2*вспомогат!$J$12)</f>
        <v>1060.4000000000001</v>
      </c>
      <c r="P67" s="96">
        <f>Odessa!P67+MAX(145,P$2*вспомогат!$J$12)</f>
        <v>1179</v>
      </c>
      <c r="Q67" s="96">
        <f>Odessa!Q67+MAX(145,Q$2*вспомогат!$J$12)</f>
        <v>1247.5999999999999</v>
      </c>
      <c r="R67" s="96">
        <f>Odessa!R67+MAX(145,R$2*вспомогат!$J$12)</f>
        <v>1366.1999999999998</v>
      </c>
      <c r="S67" s="96">
        <f>Odessa!S67+MAX(145,S$2*вспомогат!$J$12)</f>
        <v>1484.8</v>
      </c>
      <c r="T67" s="96">
        <f>Odessa!T67+MAX(145,T$2*вспомогат!$J$12)</f>
        <v>1603.3999999999999</v>
      </c>
      <c r="U67" s="96">
        <f>Odessa!U67+MAX(145,U$2*вспомогат!$J$12)</f>
        <v>1722</v>
      </c>
      <c r="V67" s="96">
        <f>Odessa!V67+MAX(145,V$2*вспомогат!$J$12)</f>
        <v>1840.6</v>
      </c>
      <c r="W67" s="96">
        <f>Odessa!W67+MAX(145,W$2*вспомогат!$J$12)</f>
        <v>1959.1999999999998</v>
      </c>
      <c r="X67" s="96">
        <f>Odessa!X67+MAX(145,X$2*вспомогат!$J$12)</f>
        <v>2077.8000000000002</v>
      </c>
      <c r="Y67" s="96">
        <f>Odessa!Y67+MAX(145,Y$2*вспомогат!$J$12)</f>
        <v>2196.3999999999996</v>
      </c>
      <c r="Z67" s="96">
        <f>Odessa!Z67+MAX(145,Z$2*вспомогат!$J$12)</f>
        <v>2315</v>
      </c>
    </row>
    <row r="68" spans="2:26">
      <c r="B68" s="88" t="s">
        <v>92</v>
      </c>
      <c r="C68" s="88" t="s">
        <v>93</v>
      </c>
      <c r="D68" s="89" t="s">
        <v>9</v>
      </c>
      <c r="E68" s="94"/>
      <c r="F68" s="95"/>
      <c r="G68" s="96">
        <f>Odessa!G68+MAX(145,G$2*вспомогат!$J$12)</f>
        <v>323.60000000000002</v>
      </c>
      <c r="H68" s="96">
        <f>Odessa!H68+MAX(145,H$2*вспомогат!$J$12)</f>
        <v>459.2</v>
      </c>
      <c r="I68" s="96">
        <f>Odessa!I68+MAX(145,I$2*вспомогат!$J$12)</f>
        <v>594.79999999999995</v>
      </c>
      <c r="J68" s="96">
        <f>Odessa!J68+MAX(145,J$2*вспомогат!$J$12)</f>
        <v>730.4</v>
      </c>
      <c r="K68" s="96">
        <f>Odessa!K68+MAX(145,K$2*вспомогат!$J$12)</f>
        <v>816</v>
      </c>
      <c r="L68" s="96">
        <f>Odessa!L68+MAX(145,L$2*вспомогат!$J$12)</f>
        <v>956.59999999999991</v>
      </c>
      <c r="M68" s="96">
        <f>Odessa!M68+MAX(145,M$2*вспомогат!$J$12)</f>
        <v>1117.1999999999998</v>
      </c>
      <c r="N68" s="96">
        <f>Odessa!N68+MAX(145,N$2*вспомогат!$J$12)</f>
        <v>1277.8</v>
      </c>
      <c r="O68" s="96">
        <f>Odessa!O68+MAX(145,O$2*вспомогат!$J$12)</f>
        <v>1438.4</v>
      </c>
      <c r="P68" s="96">
        <f>Odessa!P68+MAX(145,P$2*вспомогат!$J$12)</f>
        <v>1599</v>
      </c>
      <c r="Q68" s="96">
        <f>Odessa!Q68+MAX(145,Q$2*вспомогат!$J$12)</f>
        <v>1709.6</v>
      </c>
      <c r="R68" s="96">
        <f>Odessa!R68+MAX(145,R$2*вспомогат!$J$12)</f>
        <v>1870.1999999999998</v>
      </c>
      <c r="S68" s="96">
        <f>Odessa!S68+MAX(145,S$2*вспомогат!$J$12)</f>
        <v>2030.8</v>
      </c>
      <c r="T68" s="96">
        <f>Odessa!T68+MAX(145,T$2*вспомогат!$J$12)</f>
        <v>2191.3999999999996</v>
      </c>
      <c r="U68" s="96">
        <f>Odessa!U68+MAX(145,U$2*вспомогат!$J$12)</f>
        <v>2352</v>
      </c>
      <c r="V68" s="96">
        <f>Odessa!V68+MAX(145,V$2*вспомогат!$J$12)</f>
        <v>2512.6</v>
      </c>
      <c r="W68" s="96">
        <f>Odessa!W68+MAX(145,W$2*вспомогат!$J$12)</f>
        <v>2673.2</v>
      </c>
      <c r="X68" s="96">
        <f>Odessa!X68+MAX(145,X$2*вспомогат!$J$12)</f>
        <v>2833.8</v>
      </c>
      <c r="Y68" s="96">
        <f>Odessa!Y68+MAX(145,Y$2*вспомогат!$J$12)</f>
        <v>2994.3999999999996</v>
      </c>
      <c r="Z68" s="96">
        <f>Odessa!Z68+MAX(145,Z$2*вспомогат!$J$12)</f>
        <v>3155</v>
      </c>
    </row>
    <row r="69" spans="2:26">
      <c r="B69" s="88" t="s">
        <v>94</v>
      </c>
      <c r="C69" s="88" t="s">
        <v>95</v>
      </c>
      <c r="D69" s="89" t="s">
        <v>13</v>
      </c>
      <c r="E69" s="94"/>
      <c r="F69" s="95"/>
      <c r="G69" s="96">
        <f>Odessa!G69+MAX(145,G$2*вспомогат!$J$12)</f>
        <v>282.5090909090909</v>
      </c>
      <c r="H69" s="96">
        <f>Odessa!H69+MAX(145,H$2*вспомогат!$J$12)</f>
        <v>377.0181818181818</v>
      </c>
      <c r="I69" s="96">
        <f>Odessa!I69+MAX(145,I$2*вспомогат!$J$12)</f>
        <v>471.5272727272727</v>
      </c>
      <c r="J69" s="96">
        <f>Odessa!J69+MAX(145,J$2*вспомогат!$J$12)</f>
        <v>566.0363636363636</v>
      </c>
      <c r="K69" s="96">
        <f>Odessa!K69+MAX(145,K$2*вспомогат!$J$12)</f>
        <v>610.5454545454545</v>
      </c>
      <c r="L69" s="96">
        <f>Odessa!L69+MAX(145,L$2*вспомогат!$J$12)</f>
        <v>710.0545454545454</v>
      </c>
      <c r="M69" s="96">
        <f>Odessa!M69+MAX(145,M$2*вспомогат!$J$12)</f>
        <v>829.56363636363631</v>
      </c>
      <c r="N69" s="96">
        <f>Odessa!N69+MAX(145,N$2*вспомогат!$J$12)</f>
        <v>949.07272727272721</v>
      </c>
      <c r="O69" s="96">
        <f>Odessa!O69+MAX(145,O$2*вспомогат!$J$12)</f>
        <v>1068.5818181818181</v>
      </c>
      <c r="P69" s="96">
        <f>Odessa!P69+MAX(145,P$2*вспомогат!$J$12)</f>
        <v>1188.090909090909</v>
      </c>
      <c r="Q69" s="96">
        <f>Odessa!Q69+MAX(145,Q$2*вспомогат!$J$12)</f>
        <v>1257.5999999999999</v>
      </c>
      <c r="R69" s="96">
        <f>Odessa!R69+MAX(145,R$2*вспомогат!$J$12)</f>
        <v>1377.1090909090908</v>
      </c>
      <c r="S69" s="96">
        <f>Odessa!S69+MAX(145,S$2*вспомогат!$J$12)</f>
        <v>1496.6181818181817</v>
      </c>
      <c r="T69" s="96">
        <f>Odessa!T69+MAX(145,T$2*вспомогат!$J$12)</f>
        <v>1616.1272727272726</v>
      </c>
      <c r="U69" s="96">
        <f>Odessa!U69+MAX(145,U$2*вспомогат!$J$12)</f>
        <v>1735.6363636363635</v>
      </c>
      <c r="V69" s="96">
        <f>Odessa!V69+MAX(145,V$2*вспомогат!$J$12)</f>
        <v>1855.1454545454544</v>
      </c>
      <c r="W69" s="96">
        <f>Odessa!W69+MAX(145,W$2*вспомогат!$J$12)</f>
        <v>1974.6545454545453</v>
      </c>
      <c r="X69" s="96">
        <f>Odessa!X69+MAX(145,X$2*вспомогат!$J$12)</f>
        <v>2094.1636363636362</v>
      </c>
      <c r="Y69" s="96">
        <f>Odessa!Y69+MAX(145,Y$2*вспомогат!$J$12)</f>
        <v>2213.6727272727271</v>
      </c>
      <c r="Z69" s="96">
        <f>Odessa!Z69+MAX(145,Z$2*вспомогат!$J$12)</f>
        <v>2333.181818181818</v>
      </c>
    </row>
    <row r="70" spans="2:26">
      <c r="B70" s="88" t="s">
        <v>96</v>
      </c>
      <c r="C70" s="88" t="s">
        <v>95</v>
      </c>
      <c r="D70" s="89" t="s">
        <v>13</v>
      </c>
      <c r="E70" s="94"/>
      <c r="F70" s="95"/>
      <c r="G70" s="96">
        <f>Odessa!G70+MAX(145,G$2*вспомогат!$J$12)</f>
        <v>282.5090909090909</v>
      </c>
      <c r="H70" s="96">
        <f>Odessa!H70+MAX(145,H$2*вспомогат!$J$12)</f>
        <v>377.0181818181818</v>
      </c>
      <c r="I70" s="96">
        <f>Odessa!I70+MAX(145,I$2*вспомогат!$J$12)</f>
        <v>471.5272727272727</v>
      </c>
      <c r="J70" s="96">
        <f>Odessa!J70+MAX(145,J$2*вспомогат!$J$12)</f>
        <v>566.0363636363636</v>
      </c>
      <c r="K70" s="96">
        <f>Odessa!K70+MAX(145,K$2*вспомогат!$J$12)</f>
        <v>610.5454545454545</v>
      </c>
      <c r="L70" s="96">
        <f>Odessa!L70+MAX(145,L$2*вспомогат!$J$12)</f>
        <v>710.0545454545454</v>
      </c>
      <c r="M70" s="96">
        <f>Odessa!M70+MAX(145,M$2*вспомогат!$J$12)</f>
        <v>829.56363636363631</v>
      </c>
      <c r="N70" s="96">
        <f>Odessa!N70+MAX(145,N$2*вспомогат!$J$12)</f>
        <v>949.07272727272721</v>
      </c>
      <c r="O70" s="96">
        <f>Odessa!O70+MAX(145,O$2*вспомогат!$J$12)</f>
        <v>1068.5818181818181</v>
      </c>
      <c r="P70" s="96">
        <f>Odessa!P70+MAX(145,P$2*вспомогат!$J$12)</f>
        <v>1188.090909090909</v>
      </c>
      <c r="Q70" s="96">
        <f>Odessa!Q70+MAX(145,Q$2*вспомогат!$J$12)</f>
        <v>1257.5999999999999</v>
      </c>
      <c r="R70" s="96">
        <f>Odessa!R70+MAX(145,R$2*вспомогат!$J$12)</f>
        <v>1377.1090909090908</v>
      </c>
      <c r="S70" s="96">
        <f>Odessa!S70+MAX(145,S$2*вспомогат!$J$12)</f>
        <v>1496.6181818181817</v>
      </c>
      <c r="T70" s="96">
        <f>Odessa!T70+MAX(145,T$2*вспомогат!$J$12)</f>
        <v>1616.1272727272726</v>
      </c>
      <c r="U70" s="96">
        <f>Odessa!U70+MAX(145,U$2*вспомогат!$J$12)</f>
        <v>1735.6363636363635</v>
      </c>
      <c r="V70" s="96">
        <f>Odessa!V70+MAX(145,V$2*вспомогат!$J$12)</f>
        <v>1855.1454545454544</v>
      </c>
      <c r="W70" s="96">
        <f>Odessa!W70+MAX(145,W$2*вспомогат!$J$12)</f>
        <v>1974.6545454545453</v>
      </c>
      <c r="X70" s="96">
        <f>Odessa!X70+MAX(145,X$2*вспомогат!$J$12)</f>
        <v>2094.1636363636362</v>
      </c>
      <c r="Y70" s="96">
        <f>Odessa!Y70+MAX(145,Y$2*вспомогат!$J$12)</f>
        <v>2213.6727272727271</v>
      </c>
      <c r="Z70" s="96">
        <f>Odessa!Z70+MAX(145,Z$2*вспомогат!$J$12)</f>
        <v>2333.181818181818</v>
      </c>
    </row>
    <row r="71" spans="2:26">
      <c r="B71" s="88" t="s">
        <v>97</v>
      </c>
      <c r="C71" s="88" t="s">
        <v>95</v>
      </c>
      <c r="D71" s="89" t="s">
        <v>13</v>
      </c>
      <c r="E71" s="94"/>
      <c r="F71" s="95"/>
      <c r="G71" s="96">
        <f>Odessa!G71+MAX(145,G$2*вспомогат!$J$12)</f>
        <v>282.5090909090909</v>
      </c>
      <c r="H71" s="96">
        <f>Odessa!H71+MAX(145,H$2*вспомогат!$J$12)</f>
        <v>377.0181818181818</v>
      </c>
      <c r="I71" s="96">
        <f>Odessa!I71+MAX(145,I$2*вспомогат!$J$12)</f>
        <v>471.5272727272727</v>
      </c>
      <c r="J71" s="96">
        <f>Odessa!J71+MAX(145,J$2*вспомогат!$J$12)</f>
        <v>566.0363636363636</v>
      </c>
      <c r="K71" s="96">
        <f>Odessa!K71+MAX(145,K$2*вспомогат!$J$12)</f>
        <v>610.5454545454545</v>
      </c>
      <c r="L71" s="96">
        <f>Odessa!L71+MAX(145,L$2*вспомогат!$J$12)</f>
        <v>710.0545454545454</v>
      </c>
      <c r="M71" s="96">
        <f>Odessa!M71+MAX(145,M$2*вспомогат!$J$12)</f>
        <v>829.56363636363631</v>
      </c>
      <c r="N71" s="96">
        <f>Odessa!N71+MAX(145,N$2*вспомогат!$J$12)</f>
        <v>949.07272727272721</v>
      </c>
      <c r="O71" s="96">
        <f>Odessa!O71+MAX(145,O$2*вспомогат!$J$12)</f>
        <v>1068.5818181818181</v>
      </c>
      <c r="P71" s="96">
        <f>Odessa!P71+MAX(145,P$2*вспомогат!$J$12)</f>
        <v>1188.090909090909</v>
      </c>
      <c r="Q71" s="96">
        <f>Odessa!Q71+MAX(145,Q$2*вспомогат!$J$12)</f>
        <v>1257.5999999999999</v>
      </c>
      <c r="R71" s="96">
        <f>Odessa!R71+MAX(145,R$2*вспомогат!$J$12)</f>
        <v>1377.1090909090908</v>
      </c>
      <c r="S71" s="96">
        <f>Odessa!S71+MAX(145,S$2*вспомогат!$J$12)</f>
        <v>1496.6181818181817</v>
      </c>
      <c r="T71" s="96">
        <f>Odessa!T71+MAX(145,T$2*вспомогат!$J$12)</f>
        <v>1616.1272727272726</v>
      </c>
      <c r="U71" s="96">
        <f>Odessa!U71+MAX(145,U$2*вспомогат!$J$12)</f>
        <v>1735.6363636363635</v>
      </c>
      <c r="V71" s="96">
        <f>Odessa!V71+MAX(145,V$2*вспомогат!$J$12)</f>
        <v>1855.1454545454544</v>
      </c>
      <c r="W71" s="96">
        <f>Odessa!W71+MAX(145,W$2*вспомогат!$J$12)</f>
        <v>1974.6545454545453</v>
      </c>
      <c r="X71" s="96">
        <f>Odessa!X71+MAX(145,X$2*вспомогат!$J$12)</f>
        <v>2094.1636363636362</v>
      </c>
      <c r="Y71" s="96">
        <f>Odessa!Y71+MAX(145,Y$2*вспомогат!$J$12)</f>
        <v>2213.6727272727271</v>
      </c>
      <c r="Z71" s="96">
        <f>Odessa!Z71+MAX(145,Z$2*вспомогат!$J$12)</f>
        <v>2333.181818181818</v>
      </c>
    </row>
    <row r="72" spans="2:26">
      <c r="B72" s="88" t="s">
        <v>98</v>
      </c>
      <c r="C72" s="88" t="s">
        <v>99</v>
      </c>
      <c r="D72" s="89" t="s">
        <v>13</v>
      </c>
      <c r="E72" s="94"/>
      <c r="F72" s="95"/>
      <c r="G72" s="96">
        <f>Odessa!G72+MAX(145,G$2*вспомогат!$J$12)</f>
        <v>282.5090909090909</v>
      </c>
      <c r="H72" s="96">
        <f>Odessa!H72+MAX(145,H$2*вспомогат!$J$12)</f>
        <v>377.0181818181818</v>
      </c>
      <c r="I72" s="96">
        <f>Odessa!I72+MAX(145,I$2*вспомогат!$J$12)</f>
        <v>471.5272727272727</v>
      </c>
      <c r="J72" s="96">
        <f>Odessa!J72+MAX(145,J$2*вспомогат!$J$12)</f>
        <v>566.0363636363636</v>
      </c>
      <c r="K72" s="96">
        <f>Odessa!K72+MAX(145,K$2*вспомогат!$J$12)</f>
        <v>610.5454545454545</v>
      </c>
      <c r="L72" s="96">
        <f>Odessa!L72+MAX(145,L$2*вспомогат!$J$12)</f>
        <v>710.0545454545454</v>
      </c>
      <c r="M72" s="96">
        <f>Odessa!M72+MAX(145,M$2*вспомогат!$J$12)</f>
        <v>829.56363636363631</v>
      </c>
      <c r="N72" s="96">
        <f>Odessa!N72+MAX(145,N$2*вспомогат!$J$12)</f>
        <v>949.07272727272721</v>
      </c>
      <c r="O72" s="96">
        <f>Odessa!O72+MAX(145,O$2*вспомогат!$J$12)</f>
        <v>1068.5818181818181</v>
      </c>
      <c r="P72" s="96">
        <f>Odessa!P72+MAX(145,P$2*вспомогат!$J$12)</f>
        <v>1188.090909090909</v>
      </c>
      <c r="Q72" s="96">
        <f>Odessa!Q72+MAX(145,Q$2*вспомогат!$J$12)</f>
        <v>1257.5999999999999</v>
      </c>
      <c r="R72" s="96">
        <f>Odessa!R72+MAX(145,R$2*вспомогат!$J$12)</f>
        <v>1377.1090909090908</v>
      </c>
      <c r="S72" s="96">
        <f>Odessa!S72+MAX(145,S$2*вспомогат!$J$12)</f>
        <v>1496.6181818181817</v>
      </c>
      <c r="T72" s="96">
        <f>Odessa!T72+MAX(145,T$2*вспомогат!$J$12)</f>
        <v>1616.1272727272726</v>
      </c>
      <c r="U72" s="96">
        <f>Odessa!U72+MAX(145,U$2*вспомогат!$J$12)</f>
        <v>1735.6363636363635</v>
      </c>
      <c r="V72" s="96">
        <f>Odessa!V72+MAX(145,V$2*вспомогат!$J$12)</f>
        <v>1855.1454545454544</v>
      </c>
      <c r="W72" s="96">
        <f>Odessa!W72+MAX(145,W$2*вспомогат!$J$12)</f>
        <v>1974.6545454545453</v>
      </c>
      <c r="X72" s="96">
        <f>Odessa!X72+MAX(145,X$2*вспомогат!$J$12)</f>
        <v>2094.1636363636362</v>
      </c>
      <c r="Y72" s="96">
        <f>Odessa!Y72+MAX(145,Y$2*вспомогат!$J$12)</f>
        <v>2213.6727272727271</v>
      </c>
      <c r="Z72" s="96">
        <f>Odessa!Z72+MAX(145,Z$2*вспомогат!$J$12)</f>
        <v>2333.181818181818</v>
      </c>
    </row>
    <row r="73" spans="2:26">
      <c r="B73" s="88" t="s">
        <v>100</v>
      </c>
      <c r="C73" s="88" t="s">
        <v>101</v>
      </c>
      <c r="D73" s="89" t="s">
        <v>9</v>
      </c>
      <c r="E73" s="94"/>
      <c r="F73" s="95"/>
      <c r="G73" s="96">
        <f>Odessa!G73+MAX(145,G$2*вспомогат!$J$12)</f>
        <v>326.60000000000002</v>
      </c>
      <c r="H73" s="96">
        <f>Odessa!H73+MAX(145,H$2*вспомогат!$J$12)</f>
        <v>465.2</v>
      </c>
      <c r="I73" s="96">
        <f>Odessa!I73+MAX(145,I$2*вспомогат!$J$12)</f>
        <v>603.79999999999995</v>
      </c>
      <c r="J73" s="96">
        <f>Odessa!J73+MAX(145,J$2*вспомогат!$J$12)</f>
        <v>742.4</v>
      </c>
      <c r="K73" s="96">
        <f>Odessa!K73+MAX(145,K$2*вспомогат!$J$12)</f>
        <v>831</v>
      </c>
      <c r="L73" s="96">
        <f>Odessa!L73+MAX(145,L$2*вспомогат!$J$12)</f>
        <v>974.59999999999991</v>
      </c>
      <c r="M73" s="96">
        <f>Odessa!M73+MAX(145,M$2*вспомогат!$J$12)</f>
        <v>1138.1999999999998</v>
      </c>
      <c r="N73" s="96">
        <f>Odessa!N73+MAX(145,N$2*вспомогат!$J$12)</f>
        <v>1301.8</v>
      </c>
      <c r="O73" s="96">
        <f>Odessa!O73+MAX(145,O$2*вспомогат!$J$12)</f>
        <v>1465.4</v>
      </c>
      <c r="P73" s="96">
        <f>Odessa!P73+MAX(145,P$2*вспомогат!$J$12)</f>
        <v>1629</v>
      </c>
      <c r="Q73" s="96">
        <f>Odessa!Q73+MAX(145,Q$2*вспомогат!$J$12)</f>
        <v>1742.6</v>
      </c>
      <c r="R73" s="96">
        <f>Odessa!R73+MAX(145,R$2*вспомогат!$J$12)</f>
        <v>1906.1999999999998</v>
      </c>
      <c r="S73" s="96">
        <f>Odessa!S73+MAX(145,S$2*вспомогат!$J$12)</f>
        <v>2069.8000000000002</v>
      </c>
      <c r="T73" s="96">
        <f>Odessa!T73+MAX(145,T$2*вспомогат!$J$12)</f>
        <v>2233.3999999999996</v>
      </c>
      <c r="U73" s="96">
        <f>Odessa!U73+MAX(145,U$2*вспомогат!$J$12)</f>
        <v>2397</v>
      </c>
      <c r="V73" s="96">
        <f>Odessa!V73+MAX(145,V$2*вспомогат!$J$12)</f>
        <v>2560.6</v>
      </c>
      <c r="W73" s="96">
        <f>Odessa!W73+MAX(145,W$2*вспомогат!$J$12)</f>
        <v>2724.2</v>
      </c>
      <c r="X73" s="96">
        <f>Odessa!X73+MAX(145,X$2*вспомогат!$J$12)</f>
        <v>2887.8</v>
      </c>
      <c r="Y73" s="96">
        <f>Odessa!Y73+MAX(145,Y$2*вспомогат!$J$12)</f>
        <v>3051.3999999999996</v>
      </c>
      <c r="Z73" s="96">
        <f>Odessa!Z73+MAX(145,Z$2*вспомогат!$J$12)</f>
        <v>3215</v>
      </c>
    </row>
    <row r="74" spans="2:26">
      <c r="B74" s="88" t="s">
        <v>102</v>
      </c>
      <c r="C74" s="88" t="s">
        <v>103</v>
      </c>
      <c r="D74" s="89" t="s">
        <v>13</v>
      </c>
      <c r="E74" s="94"/>
      <c r="F74" s="95"/>
      <c r="G74" s="96">
        <f>Odessa!G74+MAX(145,G$2*вспомогат!$J$12)</f>
        <v>327.5090909090909</v>
      </c>
      <c r="H74" s="96">
        <f>Odessa!H74+MAX(145,H$2*вспомогат!$J$12)</f>
        <v>467.0181818181818</v>
      </c>
      <c r="I74" s="96">
        <f>Odessa!I74+MAX(145,I$2*вспомогат!$J$12)</f>
        <v>606.5272727272727</v>
      </c>
      <c r="J74" s="96">
        <f>Odessa!J74+MAX(145,J$2*вспомогат!$J$12)</f>
        <v>746.0363636363636</v>
      </c>
      <c r="K74" s="96">
        <f>Odessa!K74+MAX(145,K$2*вспомогат!$J$12)</f>
        <v>835.5454545454545</v>
      </c>
      <c r="L74" s="96">
        <f>Odessa!L74+MAX(145,L$2*вспомогат!$J$12)</f>
        <v>980.0545454545454</v>
      </c>
      <c r="M74" s="96">
        <f>Odessa!M74+MAX(145,M$2*вспомогат!$J$12)</f>
        <v>1144.5636363636363</v>
      </c>
      <c r="N74" s="96">
        <f>Odessa!N74+MAX(145,N$2*вспомогат!$J$12)</f>
        <v>1309.0727272727272</v>
      </c>
      <c r="O74" s="96">
        <f>Odessa!O74+MAX(145,O$2*вспомогат!$J$12)</f>
        <v>1473.5818181818181</v>
      </c>
      <c r="P74" s="96">
        <f>Odessa!P74+MAX(145,P$2*вспомогат!$J$12)</f>
        <v>1638.090909090909</v>
      </c>
      <c r="Q74" s="96">
        <f>Odessa!Q74+MAX(145,Q$2*вспомогат!$J$12)</f>
        <v>1752.6</v>
      </c>
      <c r="R74" s="96">
        <f>Odessa!R74+MAX(145,R$2*вспомогат!$J$12)</f>
        <v>1917.1090909090908</v>
      </c>
      <c r="S74" s="96">
        <f>Odessa!S74+MAX(145,S$2*вспомогат!$J$12)</f>
        <v>2081.6181818181817</v>
      </c>
      <c r="T74" s="96">
        <f>Odessa!T74+MAX(145,T$2*вспомогат!$J$12)</f>
        <v>2246.1272727272726</v>
      </c>
      <c r="U74" s="96">
        <f>Odessa!U74+MAX(145,U$2*вспомогат!$J$12)</f>
        <v>2410.6363636363635</v>
      </c>
      <c r="V74" s="96">
        <f>Odessa!V74+MAX(145,V$2*вспомогат!$J$12)</f>
        <v>2575.1454545454544</v>
      </c>
      <c r="W74" s="96">
        <f>Odessa!W74+MAX(145,W$2*вспомогат!$J$12)</f>
        <v>2739.6545454545453</v>
      </c>
      <c r="X74" s="96">
        <f>Odessa!X74+MAX(145,X$2*вспомогат!$J$12)</f>
        <v>2904.1636363636362</v>
      </c>
      <c r="Y74" s="96">
        <f>Odessa!Y74+MAX(145,Y$2*вспомогат!$J$12)</f>
        <v>3068.6727272727271</v>
      </c>
      <c r="Z74" s="96">
        <f>Odessa!Z74+MAX(145,Z$2*вспомогат!$J$12)</f>
        <v>3233.181818181818</v>
      </c>
    </row>
    <row r="75" spans="2:26">
      <c r="B75" s="88" t="s">
        <v>105</v>
      </c>
      <c r="C75" s="88" t="s">
        <v>103</v>
      </c>
      <c r="D75" s="89" t="s">
        <v>230</v>
      </c>
      <c r="E75" s="94"/>
      <c r="F75" s="95"/>
      <c r="G75" s="96">
        <f>Odessa!G75+MAX(145,G$2*вспомогат!$J$12)</f>
        <v>431.6</v>
      </c>
      <c r="H75" s="96">
        <f>Odessa!H75+MAX(145,H$2*вспомогат!$J$12)</f>
        <v>675.2</v>
      </c>
      <c r="I75" s="96">
        <f>Odessa!I75+MAX(145,I$2*вспомогат!$J$12)</f>
        <v>918.8</v>
      </c>
      <c r="J75" s="96">
        <f>Odessa!J75+MAX(145,J$2*вспомогат!$J$12)</f>
        <v>1162.4000000000001</v>
      </c>
      <c r="K75" s="96">
        <f>Odessa!K75+MAX(145,K$2*вспомогат!$J$12)</f>
        <v>1356</v>
      </c>
      <c r="L75" s="96">
        <f>Odessa!L75+MAX(145,L$2*вспомогат!$J$12)</f>
        <v>1604.6</v>
      </c>
      <c r="M75" s="96">
        <f>Odessa!M75+MAX(145,M$2*вспомогат!$J$12)</f>
        <v>1873.1999999999998</v>
      </c>
      <c r="N75" s="96">
        <f>Odessa!N75+MAX(145,N$2*вспомогат!$J$12)</f>
        <v>2141.8000000000002</v>
      </c>
      <c r="O75" s="96">
        <f>Odessa!O75+MAX(145,O$2*вспомогат!$J$12)</f>
        <v>2410.3999999999996</v>
      </c>
      <c r="P75" s="96">
        <f>Odessa!P75+MAX(145,P$2*вспомогат!$J$12)</f>
        <v>2629</v>
      </c>
      <c r="Q75" s="96">
        <f>Odessa!Q75+MAX(145,Q$2*вспомогат!$J$12)</f>
        <v>2897.6</v>
      </c>
      <c r="R75" s="96">
        <f>Odessa!R75+MAX(145,R$2*вспомогат!$J$12)</f>
        <v>3166.2</v>
      </c>
      <c r="S75" s="96">
        <f>Odessa!S75+MAX(145,S$2*вспомогат!$J$12)</f>
        <v>3434.8</v>
      </c>
      <c r="T75" s="96">
        <f>Odessa!T75+MAX(145,T$2*вспомогат!$J$12)</f>
        <v>3703.3999999999996</v>
      </c>
      <c r="U75" s="96">
        <f>Odessa!U75+MAX(145,U$2*вспомогат!$J$12)</f>
        <v>3972</v>
      </c>
      <c r="V75" s="96">
        <f>Odessa!V75+MAX(145,V$2*вспомогат!$J$12)</f>
        <v>4240.6000000000004</v>
      </c>
      <c r="W75" s="96">
        <f>Odessa!W75+MAX(145,W$2*вспомогат!$J$12)</f>
        <v>4509.2</v>
      </c>
      <c r="X75" s="96">
        <f>Odessa!X75+MAX(145,X$2*вспомогат!$J$12)</f>
        <v>4777.7999999999993</v>
      </c>
      <c r="Y75" s="96">
        <f>Odessa!Y75+MAX(145,Y$2*вспомогат!$J$12)</f>
        <v>5046.3999999999996</v>
      </c>
      <c r="Z75" s="96">
        <f>Odessa!Z75+MAX(145,Z$2*вспомогат!$J$12)</f>
        <v>5315</v>
      </c>
    </row>
    <row r="76" spans="2:26">
      <c r="B76" s="88" t="s">
        <v>106</v>
      </c>
      <c r="C76" s="88" t="s">
        <v>103</v>
      </c>
      <c r="D76" s="89" t="s">
        <v>9</v>
      </c>
      <c r="E76" s="94"/>
      <c r="F76" s="95"/>
      <c r="G76" s="96">
        <f>Odessa!G76+MAX(145,G$2*вспомогат!$J$12)</f>
        <v>381.6</v>
      </c>
      <c r="H76" s="96">
        <f>Odessa!H76+MAX(145,H$2*вспомогат!$J$12)</f>
        <v>575.20000000000005</v>
      </c>
      <c r="I76" s="96">
        <f>Odessa!I76+MAX(145,I$2*вспомогат!$J$12)</f>
        <v>768.8</v>
      </c>
      <c r="J76" s="96">
        <f>Odessa!J76+MAX(145,J$2*вспомогат!$J$12)</f>
        <v>962.4</v>
      </c>
      <c r="K76" s="96">
        <f>Odessa!K76+MAX(145,K$2*вспомогат!$J$12)</f>
        <v>1106</v>
      </c>
      <c r="L76" s="96">
        <f>Odessa!L76+MAX(145,L$2*вспомогат!$J$12)</f>
        <v>1304.5999999999999</v>
      </c>
      <c r="M76" s="96">
        <f>Odessa!M76+MAX(145,M$2*вспомогат!$J$12)</f>
        <v>1523.1999999999998</v>
      </c>
      <c r="N76" s="96">
        <f>Odessa!N76+MAX(145,N$2*вспомогат!$J$12)</f>
        <v>1741.8</v>
      </c>
      <c r="O76" s="96">
        <f>Odessa!O76+MAX(145,O$2*вспомогат!$J$12)</f>
        <v>1960.4</v>
      </c>
      <c r="P76" s="96">
        <f>Odessa!P76+MAX(145,P$2*вспомогат!$J$12)</f>
        <v>2179</v>
      </c>
      <c r="Q76" s="96">
        <f>Odessa!Q76+MAX(145,Q$2*вспомогат!$J$12)</f>
        <v>2347.6</v>
      </c>
      <c r="R76" s="96">
        <f>Odessa!R76+MAX(145,R$2*вспомогат!$J$12)</f>
        <v>2566.1999999999998</v>
      </c>
      <c r="S76" s="96">
        <f>Odessa!S76+MAX(145,S$2*вспомогат!$J$12)</f>
        <v>2784.8</v>
      </c>
      <c r="T76" s="96">
        <f>Odessa!T76+MAX(145,T$2*вспомогат!$J$12)</f>
        <v>3003.3999999999996</v>
      </c>
      <c r="U76" s="96">
        <f>Odessa!U76+MAX(145,U$2*вспомогат!$J$12)</f>
        <v>3222</v>
      </c>
      <c r="V76" s="96">
        <f>Odessa!V76+MAX(145,V$2*вспомогат!$J$12)</f>
        <v>3440.6</v>
      </c>
      <c r="W76" s="96">
        <f>Odessa!W76+MAX(145,W$2*вспомогат!$J$12)</f>
        <v>3659.2</v>
      </c>
      <c r="X76" s="96">
        <f>Odessa!X76+MAX(145,X$2*вспомогат!$J$12)</f>
        <v>3877.8</v>
      </c>
      <c r="Y76" s="96">
        <f>Odessa!Y76+MAX(145,Y$2*вспомогат!$J$12)</f>
        <v>4096.3999999999996</v>
      </c>
      <c r="Z76" s="96">
        <f>Odessa!Z76+MAX(145,Z$2*вспомогат!$J$12)</f>
        <v>4315</v>
      </c>
    </row>
    <row r="77" spans="2:26">
      <c r="B77" s="88" t="s">
        <v>107</v>
      </c>
      <c r="C77" s="88" t="s">
        <v>103</v>
      </c>
      <c r="D77" s="89" t="s">
        <v>9</v>
      </c>
      <c r="E77" s="94"/>
      <c r="F77" s="95"/>
      <c r="G77" s="96">
        <f>Odessa!G77+MAX(145,G$2*вспомогат!$J$12)</f>
        <v>381.6</v>
      </c>
      <c r="H77" s="96">
        <f>Odessa!H77+MAX(145,H$2*вспомогат!$J$12)</f>
        <v>575.20000000000005</v>
      </c>
      <c r="I77" s="96">
        <f>Odessa!I77+MAX(145,I$2*вспомогат!$J$12)</f>
        <v>768.8</v>
      </c>
      <c r="J77" s="96">
        <f>Odessa!J77+MAX(145,J$2*вспомогат!$J$12)</f>
        <v>962.4</v>
      </c>
      <c r="K77" s="96">
        <f>Odessa!K77+MAX(145,K$2*вспомогат!$J$12)</f>
        <v>1106</v>
      </c>
      <c r="L77" s="96">
        <f>Odessa!L77+MAX(145,L$2*вспомогат!$J$12)</f>
        <v>1304.5999999999999</v>
      </c>
      <c r="M77" s="96">
        <f>Odessa!M77+MAX(145,M$2*вспомогат!$J$12)</f>
        <v>1523.1999999999998</v>
      </c>
      <c r="N77" s="96">
        <f>Odessa!N77+MAX(145,N$2*вспомогат!$J$12)</f>
        <v>1741.8</v>
      </c>
      <c r="O77" s="96">
        <f>Odessa!O77+MAX(145,O$2*вспомогат!$J$12)</f>
        <v>1960.4</v>
      </c>
      <c r="P77" s="96">
        <f>Odessa!P77+MAX(145,P$2*вспомогат!$J$12)</f>
        <v>2179</v>
      </c>
      <c r="Q77" s="96">
        <f>Odessa!Q77+MAX(145,Q$2*вспомогат!$J$12)</f>
        <v>2347.6</v>
      </c>
      <c r="R77" s="96">
        <f>Odessa!R77+MAX(145,R$2*вспомогат!$J$12)</f>
        <v>2566.1999999999998</v>
      </c>
      <c r="S77" s="96">
        <f>Odessa!S77+MAX(145,S$2*вспомогат!$J$12)</f>
        <v>2784.8</v>
      </c>
      <c r="T77" s="96">
        <f>Odessa!T77+MAX(145,T$2*вспомогат!$J$12)</f>
        <v>3003.3999999999996</v>
      </c>
      <c r="U77" s="96">
        <f>Odessa!U77+MAX(145,U$2*вспомогат!$J$12)</f>
        <v>3222</v>
      </c>
      <c r="V77" s="96">
        <f>Odessa!V77+MAX(145,V$2*вспомогат!$J$12)</f>
        <v>3440.6</v>
      </c>
      <c r="W77" s="96">
        <f>Odessa!W77+MAX(145,W$2*вспомогат!$J$12)</f>
        <v>3659.2</v>
      </c>
      <c r="X77" s="96">
        <f>Odessa!X77+MAX(145,X$2*вспомогат!$J$12)</f>
        <v>3877.8</v>
      </c>
      <c r="Y77" s="96">
        <f>Odessa!Y77+MAX(145,Y$2*вспомогат!$J$12)</f>
        <v>4096.3999999999996</v>
      </c>
      <c r="Z77" s="96">
        <f>Odessa!Z77+MAX(145,Z$2*вспомогат!$J$12)</f>
        <v>4315</v>
      </c>
    </row>
    <row r="78" spans="2:26">
      <c r="B78" s="88" t="s">
        <v>108</v>
      </c>
      <c r="C78" s="88" t="s">
        <v>103</v>
      </c>
      <c r="D78" s="89" t="s">
        <v>9</v>
      </c>
      <c r="E78" s="94"/>
      <c r="F78" s="95"/>
      <c r="G78" s="96">
        <f>Odessa!G78+MAX(145,G$2*вспомогат!$J$12)</f>
        <v>351.6</v>
      </c>
      <c r="H78" s="96">
        <f>Odessa!H78+MAX(145,H$2*вспомогат!$J$12)</f>
        <v>515.20000000000005</v>
      </c>
      <c r="I78" s="96">
        <f>Odessa!I78+MAX(145,I$2*вспомогат!$J$12)</f>
        <v>678.8</v>
      </c>
      <c r="J78" s="96">
        <f>Odessa!J78+MAX(145,J$2*вспомогат!$J$12)</f>
        <v>842.4</v>
      </c>
      <c r="K78" s="96">
        <f>Odessa!K78+MAX(145,K$2*вспомогат!$J$12)</f>
        <v>956</v>
      </c>
      <c r="L78" s="96">
        <f>Odessa!L78+MAX(145,L$2*вспомогат!$J$12)</f>
        <v>1124.5999999999999</v>
      </c>
      <c r="M78" s="96">
        <f>Odessa!M78+MAX(145,M$2*вспомогат!$J$12)</f>
        <v>1313.1999999999998</v>
      </c>
      <c r="N78" s="96">
        <f>Odessa!N78+MAX(145,N$2*вспомогат!$J$12)</f>
        <v>1501.8</v>
      </c>
      <c r="O78" s="96">
        <f>Odessa!O78+MAX(145,O$2*вспомогат!$J$12)</f>
        <v>1690.4</v>
      </c>
      <c r="P78" s="96">
        <f>Odessa!P78+MAX(145,P$2*вспомогат!$J$12)</f>
        <v>1879</v>
      </c>
      <c r="Q78" s="96">
        <f>Odessa!Q78+MAX(145,Q$2*вспомогат!$J$12)</f>
        <v>2017.6</v>
      </c>
      <c r="R78" s="96">
        <f>Odessa!R78+MAX(145,R$2*вспомогат!$J$12)</f>
        <v>2206.1999999999998</v>
      </c>
      <c r="S78" s="96">
        <f>Odessa!S78+MAX(145,S$2*вспомогат!$J$12)</f>
        <v>2394.8000000000002</v>
      </c>
      <c r="T78" s="96">
        <f>Odessa!T78+MAX(145,T$2*вспомогат!$J$12)</f>
        <v>2583.3999999999996</v>
      </c>
      <c r="U78" s="96">
        <f>Odessa!U78+MAX(145,U$2*вспомогат!$J$12)</f>
        <v>2772</v>
      </c>
      <c r="V78" s="96">
        <f>Odessa!V78+MAX(145,V$2*вспомогат!$J$12)</f>
        <v>2960.6</v>
      </c>
      <c r="W78" s="96">
        <f>Odessa!W78+MAX(145,W$2*вспомогат!$J$12)</f>
        <v>3149.2</v>
      </c>
      <c r="X78" s="96">
        <f>Odessa!X78+MAX(145,X$2*вспомогат!$J$12)</f>
        <v>3337.8</v>
      </c>
      <c r="Y78" s="96">
        <f>Odessa!Y78+MAX(145,Y$2*вспомогат!$J$12)</f>
        <v>3526.3999999999996</v>
      </c>
      <c r="Z78" s="96">
        <f>Odessa!Z78+MAX(145,Z$2*вспомогат!$J$12)</f>
        <v>3715</v>
      </c>
    </row>
    <row r="79" spans="2:26">
      <c r="B79" s="88" t="s">
        <v>109</v>
      </c>
      <c r="C79" s="88" t="s">
        <v>110</v>
      </c>
      <c r="D79" s="89" t="s">
        <v>9</v>
      </c>
      <c r="E79" s="94"/>
      <c r="F79" s="95"/>
      <c r="G79" s="96">
        <f>Odessa!G79+MAX(145,G$2*вспомогат!$J$12)</f>
        <v>328.6</v>
      </c>
      <c r="H79" s="96">
        <f>Odessa!H79+MAX(145,H$2*вспомогат!$J$12)</f>
        <v>469.2</v>
      </c>
      <c r="I79" s="96">
        <f>Odessa!I79+MAX(145,I$2*вспомогат!$J$12)</f>
        <v>609.79999999999995</v>
      </c>
      <c r="J79" s="96">
        <f>Odessa!J79+MAX(145,J$2*вспомогат!$J$12)</f>
        <v>750.4</v>
      </c>
      <c r="K79" s="96">
        <f>Odessa!K79+MAX(145,K$2*вспомогат!$J$12)</f>
        <v>841</v>
      </c>
      <c r="L79" s="96">
        <f>Odessa!L79+MAX(145,L$2*вспомогат!$J$12)</f>
        <v>986.59999999999991</v>
      </c>
      <c r="M79" s="96">
        <f>Odessa!M79+MAX(145,M$2*вспомогат!$J$12)</f>
        <v>1152.1999999999998</v>
      </c>
      <c r="N79" s="96">
        <f>Odessa!N79+MAX(145,N$2*вспомогат!$J$12)</f>
        <v>1317.8</v>
      </c>
      <c r="O79" s="96">
        <f>Odessa!O79+MAX(145,O$2*вспомогат!$J$12)</f>
        <v>1483.4</v>
      </c>
      <c r="P79" s="96">
        <f>Odessa!P79+MAX(145,P$2*вспомогат!$J$12)</f>
        <v>1649</v>
      </c>
      <c r="Q79" s="96">
        <f>Odessa!Q79+MAX(145,Q$2*вспомогат!$J$12)</f>
        <v>1764.6</v>
      </c>
      <c r="R79" s="96">
        <f>Odessa!R79+MAX(145,R$2*вспомогат!$J$12)</f>
        <v>1930.1999999999998</v>
      </c>
      <c r="S79" s="96">
        <f>Odessa!S79+MAX(145,S$2*вспомогат!$J$12)</f>
        <v>2095.8000000000002</v>
      </c>
      <c r="T79" s="96">
        <f>Odessa!T79+MAX(145,T$2*вспомогат!$J$12)</f>
        <v>2261.3999999999996</v>
      </c>
      <c r="U79" s="96">
        <f>Odessa!U79+MAX(145,U$2*вспомогат!$J$12)</f>
        <v>2427</v>
      </c>
      <c r="V79" s="96">
        <f>Odessa!V79+MAX(145,V$2*вспомогат!$J$12)</f>
        <v>2592.6</v>
      </c>
      <c r="W79" s="96">
        <f>Odessa!W79+MAX(145,W$2*вспомогат!$J$12)</f>
        <v>2758.2</v>
      </c>
      <c r="X79" s="96">
        <f>Odessa!X79+MAX(145,X$2*вспомогат!$J$12)</f>
        <v>2923.8</v>
      </c>
      <c r="Y79" s="96">
        <f>Odessa!Y79+MAX(145,Y$2*вспомогат!$J$12)</f>
        <v>3089.3999999999996</v>
      </c>
      <c r="Z79" s="96">
        <f>Odessa!Z79+MAX(145,Z$2*вспомогат!$J$12)</f>
        <v>3255</v>
      </c>
    </row>
    <row r="80" spans="2:26">
      <c r="B80" s="88" t="s">
        <v>111</v>
      </c>
      <c r="C80" s="88" t="s">
        <v>110</v>
      </c>
      <c r="D80" s="89" t="s">
        <v>13</v>
      </c>
      <c r="E80" s="94"/>
      <c r="F80" s="95"/>
      <c r="G80" s="96">
        <f>Odessa!G80+MAX(145,G$2*вспомогат!$J$12)</f>
        <v>282.5090909090909</v>
      </c>
      <c r="H80" s="96">
        <f>Odessa!H80+MAX(145,H$2*вспомогат!$J$12)</f>
        <v>377.0181818181818</v>
      </c>
      <c r="I80" s="96">
        <f>Odessa!I80+MAX(145,I$2*вспомогат!$J$12)</f>
        <v>471.5272727272727</v>
      </c>
      <c r="J80" s="96">
        <f>Odessa!J80+MAX(145,J$2*вспомогат!$J$12)</f>
        <v>566.0363636363636</v>
      </c>
      <c r="K80" s="96">
        <f>Odessa!K80+MAX(145,K$2*вспомогат!$J$12)</f>
        <v>610.5454545454545</v>
      </c>
      <c r="L80" s="96">
        <f>Odessa!L80+MAX(145,L$2*вспомогат!$J$12)</f>
        <v>710.0545454545454</v>
      </c>
      <c r="M80" s="96">
        <f>Odessa!M80+MAX(145,M$2*вспомогат!$J$12)</f>
        <v>829.56363636363631</v>
      </c>
      <c r="N80" s="96">
        <f>Odessa!N80+MAX(145,N$2*вспомогат!$J$12)</f>
        <v>949.07272727272721</v>
      </c>
      <c r="O80" s="96">
        <f>Odessa!O80+MAX(145,O$2*вспомогат!$J$12)</f>
        <v>1068.5818181818181</v>
      </c>
      <c r="P80" s="96">
        <f>Odessa!P80+MAX(145,P$2*вспомогат!$J$12)</f>
        <v>1188.090909090909</v>
      </c>
      <c r="Q80" s="96">
        <f>Odessa!Q80+MAX(145,Q$2*вспомогат!$J$12)</f>
        <v>1257.5999999999999</v>
      </c>
      <c r="R80" s="96">
        <f>Odessa!R80+MAX(145,R$2*вспомогат!$J$12)</f>
        <v>1377.1090909090908</v>
      </c>
      <c r="S80" s="96">
        <f>Odessa!S80+MAX(145,S$2*вспомогат!$J$12)</f>
        <v>1496.6181818181817</v>
      </c>
      <c r="T80" s="96">
        <f>Odessa!T80+MAX(145,T$2*вспомогат!$J$12)</f>
        <v>1616.1272727272726</v>
      </c>
      <c r="U80" s="96">
        <f>Odessa!U80+MAX(145,U$2*вспомогат!$J$12)</f>
        <v>1735.6363636363635</v>
      </c>
      <c r="V80" s="96">
        <f>Odessa!V80+MAX(145,V$2*вспомогат!$J$12)</f>
        <v>1855.1454545454544</v>
      </c>
      <c r="W80" s="96">
        <f>Odessa!W80+MAX(145,W$2*вспомогат!$J$12)</f>
        <v>1974.6545454545453</v>
      </c>
      <c r="X80" s="96">
        <f>Odessa!X80+MAX(145,X$2*вспомогат!$J$12)</f>
        <v>2094.1636363636362</v>
      </c>
      <c r="Y80" s="96">
        <f>Odessa!Y80+MAX(145,Y$2*вспомогат!$J$12)</f>
        <v>2213.6727272727271</v>
      </c>
      <c r="Z80" s="96">
        <f>Odessa!Z80+MAX(145,Z$2*вспомогат!$J$12)</f>
        <v>2333.181818181818</v>
      </c>
    </row>
    <row r="81" spans="2:26">
      <c r="B81" s="88" t="s">
        <v>112</v>
      </c>
      <c r="C81" s="88" t="s">
        <v>110</v>
      </c>
      <c r="D81" s="89" t="s">
        <v>13</v>
      </c>
      <c r="E81" s="94"/>
      <c r="F81" s="95"/>
      <c r="G81" s="96">
        <f>Odessa!G81+MAX(145,G$2*вспомогат!$J$12)</f>
        <v>282.5090909090909</v>
      </c>
      <c r="H81" s="96">
        <f>Odessa!H81+MAX(145,H$2*вспомогат!$J$12)</f>
        <v>377.0181818181818</v>
      </c>
      <c r="I81" s="96">
        <f>Odessa!I81+MAX(145,I$2*вспомогат!$J$12)</f>
        <v>471.5272727272727</v>
      </c>
      <c r="J81" s="96">
        <f>Odessa!J81+MAX(145,J$2*вспомогат!$J$12)</f>
        <v>566.0363636363636</v>
      </c>
      <c r="K81" s="96">
        <f>Odessa!K81+MAX(145,K$2*вспомогат!$J$12)</f>
        <v>610.5454545454545</v>
      </c>
      <c r="L81" s="96">
        <f>Odessa!L81+MAX(145,L$2*вспомогат!$J$12)</f>
        <v>710.0545454545454</v>
      </c>
      <c r="M81" s="96">
        <f>Odessa!M81+MAX(145,M$2*вспомогат!$J$12)</f>
        <v>829.56363636363631</v>
      </c>
      <c r="N81" s="96">
        <f>Odessa!N81+MAX(145,N$2*вспомогат!$J$12)</f>
        <v>949.07272727272721</v>
      </c>
      <c r="O81" s="96">
        <f>Odessa!O81+MAX(145,O$2*вспомогат!$J$12)</f>
        <v>1068.5818181818181</v>
      </c>
      <c r="P81" s="96">
        <f>Odessa!P81+MAX(145,P$2*вспомогат!$J$12)</f>
        <v>1188.090909090909</v>
      </c>
      <c r="Q81" s="96">
        <f>Odessa!Q81+MAX(145,Q$2*вспомогат!$J$12)</f>
        <v>1257.5999999999999</v>
      </c>
      <c r="R81" s="96">
        <f>Odessa!R81+MAX(145,R$2*вспомогат!$J$12)</f>
        <v>1377.1090909090908</v>
      </c>
      <c r="S81" s="96">
        <f>Odessa!S81+MAX(145,S$2*вспомогат!$J$12)</f>
        <v>1496.6181818181817</v>
      </c>
      <c r="T81" s="96">
        <f>Odessa!T81+MAX(145,T$2*вспомогат!$J$12)</f>
        <v>1616.1272727272726</v>
      </c>
      <c r="U81" s="96">
        <f>Odessa!U81+MAX(145,U$2*вспомогат!$J$12)</f>
        <v>1735.6363636363635</v>
      </c>
      <c r="V81" s="96">
        <f>Odessa!V81+MAX(145,V$2*вспомогат!$J$12)</f>
        <v>1855.1454545454544</v>
      </c>
      <c r="W81" s="96">
        <f>Odessa!W81+MAX(145,W$2*вспомогат!$J$12)</f>
        <v>1974.6545454545453</v>
      </c>
      <c r="X81" s="96">
        <f>Odessa!X81+MAX(145,X$2*вспомогат!$J$12)</f>
        <v>2094.1636363636362</v>
      </c>
      <c r="Y81" s="96">
        <f>Odessa!Y81+MAX(145,Y$2*вспомогат!$J$12)</f>
        <v>2213.6727272727271</v>
      </c>
      <c r="Z81" s="96">
        <f>Odessa!Z81+MAX(145,Z$2*вспомогат!$J$12)</f>
        <v>2333.181818181818</v>
      </c>
    </row>
    <row r="82" spans="2:26">
      <c r="B82" s="88" t="s">
        <v>166</v>
      </c>
      <c r="C82" s="88" t="s">
        <v>60</v>
      </c>
      <c r="D82" s="89" t="s">
        <v>13</v>
      </c>
      <c r="E82" s="94"/>
      <c r="F82" s="95"/>
      <c r="G82" s="96">
        <f>Odessa!G82+MAX(145,G$2*вспомогат!$J$12)</f>
        <v>287.5090909090909</v>
      </c>
      <c r="H82" s="96">
        <f>Odessa!H82+MAX(145,H$2*вспомогат!$J$12)</f>
        <v>387.0181818181818</v>
      </c>
      <c r="I82" s="96">
        <f>Odessa!I82+MAX(145,I$2*вспомогат!$J$12)</f>
        <v>486.5272727272727</v>
      </c>
      <c r="J82" s="96">
        <f>Odessa!J82+MAX(145,J$2*вспомогат!$J$12)</f>
        <v>586.0363636363636</v>
      </c>
      <c r="K82" s="96">
        <f>Odessa!K82+MAX(145,K$2*вспомогат!$J$12)</f>
        <v>635.5454545454545</v>
      </c>
      <c r="L82" s="96">
        <f>Odessa!L82+MAX(145,L$2*вспомогат!$J$12)</f>
        <v>740.0545454545454</v>
      </c>
      <c r="M82" s="96">
        <f>Odessa!M82+MAX(145,M$2*вспомогат!$J$12)</f>
        <v>864.56363636363631</v>
      </c>
      <c r="N82" s="96">
        <f>Odessa!N82+MAX(145,N$2*вспомогат!$J$12)</f>
        <v>989.07272727272721</v>
      </c>
      <c r="O82" s="96">
        <f>Odessa!O82+MAX(145,O$2*вспомогат!$J$12)</f>
        <v>1113.5818181818181</v>
      </c>
      <c r="P82" s="96">
        <f>Odessa!P82+MAX(145,P$2*вспомогат!$J$12)</f>
        <v>1238.090909090909</v>
      </c>
      <c r="Q82" s="96">
        <f>Odessa!Q82+MAX(145,Q$2*вспомогат!$J$12)</f>
        <v>1312.6</v>
      </c>
      <c r="R82" s="96">
        <f>Odessa!R82+MAX(145,R$2*вспомогат!$J$12)</f>
        <v>1437.1090909090908</v>
      </c>
      <c r="S82" s="96">
        <f>Odessa!S82+MAX(145,S$2*вспомогат!$J$12)</f>
        <v>1561.6181818181817</v>
      </c>
      <c r="T82" s="96">
        <f>Odessa!T82+MAX(145,T$2*вспомогат!$J$12)</f>
        <v>1686.1272727272726</v>
      </c>
      <c r="U82" s="96">
        <f>Odessa!U82+MAX(145,U$2*вспомогат!$J$12)</f>
        <v>1810.6363636363635</v>
      </c>
      <c r="V82" s="96">
        <f>Odessa!V82+MAX(145,V$2*вспомогат!$J$12)</f>
        <v>1935.1454545454544</v>
      </c>
      <c r="W82" s="96">
        <f>Odessa!W82+MAX(145,W$2*вспомогат!$J$12)</f>
        <v>2059.6545454545453</v>
      </c>
      <c r="X82" s="96">
        <f>Odessa!X82+MAX(145,X$2*вспомогат!$J$12)</f>
        <v>2184.1636363636362</v>
      </c>
      <c r="Y82" s="96">
        <f>Odessa!Y82+MAX(145,Y$2*вспомогат!$J$12)</f>
        <v>2308.6727272727271</v>
      </c>
      <c r="Z82" s="96">
        <f>Odessa!Z82+MAX(145,Z$2*вспомогат!$J$12)</f>
        <v>2433.181818181818</v>
      </c>
    </row>
    <row r="83" spans="2:26">
      <c r="B83" s="88" t="s">
        <v>167</v>
      </c>
      <c r="C83" s="88" t="s">
        <v>60</v>
      </c>
      <c r="D83" s="89" t="s">
        <v>13</v>
      </c>
      <c r="E83" s="94"/>
      <c r="F83" s="95"/>
      <c r="G83" s="96">
        <f>Odessa!G83+MAX(145,G$2*вспомогат!$J$12)</f>
        <v>287.5090909090909</v>
      </c>
      <c r="H83" s="96">
        <f>Odessa!H83+MAX(145,H$2*вспомогат!$J$12)</f>
        <v>387.0181818181818</v>
      </c>
      <c r="I83" s="96">
        <f>Odessa!I83+MAX(145,I$2*вспомогат!$J$12)</f>
        <v>486.5272727272727</v>
      </c>
      <c r="J83" s="96">
        <f>Odessa!J83+MAX(145,J$2*вспомогат!$J$12)</f>
        <v>586.0363636363636</v>
      </c>
      <c r="K83" s="96">
        <f>Odessa!K83+MAX(145,K$2*вспомогат!$J$12)</f>
        <v>635.5454545454545</v>
      </c>
      <c r="L83" s="96">
        <f>Odessa!L83+MAX(145,L$2*вспомогат!$J$12)</f>
        <v>740.0545454545454</v>
      </c>
      <c r="M83" s="96">
        <f>Odessa!M83+MAX(145,M$2*вспомогат!$J$12)</f>
        <v>864.56363636363631</v>
      </c>
      <c r="N83" s="96">
        <f>Odessa!N83+MAX(145,N$2*вспомогат!$J$12)</f>
        <v>989.07272727272721</v>
      </c>
      <c r="O83" s="96">
        <f>Odessa!O83+MAX(145,O$2*вспомогат!$J$12)</f>
        <v>1113.5818181818181</v>
      </c>
      <c r="P83" s="96">
        <f>Odessa!P83+MAX(145,P$2*вспомогат!$J$12)</f>
        <v>1238.090909090909</v>
      </c>
      <c r="Q83" s="96">
        <f>Odessa!Q83+MAX(145,Q$2*вспомогат!$J$12)</f>
        <v>1312.6</v>
      </c>
      <c r="R83" s="96">
        <f>Odessa!R83+MAX(145,R$2*вспомогат!$J$12)</f>
        <v>1437.1090909090908</v>
      </c>
      <c r="S83" s="96">
        <f>Odessa!S83+MAX(145,S$2*вспомогат!$J$12)</f>
        <v>1561.6181818181817</v>
      </c>
      <c r="T83" s="96">
        <f>Odessa!T83+MAX(145,T$2*вспомогат!$J$12)</f>
        <v>1686.1272727272726</v>
      </c>
      <c r="U83" s="96">
        <f>Odessa!U83+MAX(145,U$2*вспомогат!$J$12)</f>
        <v>1810.6363636363635</v>
      </c>
      <c r="V83" s="96">
        <f>Odessa!V83+MAX(145,V$2*вспомогат!$J$12)</f>
        <v>1935.1454545454544</v>
      </c>
      <c r="W83" s="96">
        <f>Odessa!W83+MAX(145,W$2*вспомогат!$J$12)</f>
        <v>2059.6545454545453</v>
      </c>
      <c r="X83" s="96">
        <f>Odessa!X83+MAX(145,X$2*вспомогат!$J$12)</f>
        <v>2184.1636363636362</v>
      </c>
      <c r="Y83" s="96">
        <f>Odessa!Y83+MAX(145,Y$2*вспомогат!$J$12)</f>
        <v>2308.6727272727271</v>
      </c>
      <c r="Z83" s="96">
        <f>Odessa!Z83+MAX(145,Z$2*вспомогат!$J$12)</f>
        <v>2433.181818181818</v>
      </c>
    </row>
    <row r="84" spans="2:26">
      <c r="B84" s="88" t="s">
        <v>164</v>
      </c>
      <c r="C84" s="88" t="s">
        <v>24</v>
      </c>
      <c r="D84" s="89" t="s">
        <v>13</v>
      </c>
      <c r="E84" s="94"/>
      <c r="F84" s="95"/>
      <c r="G84" s="96">
        <f>Odessa!G84+MAX(145,G$2*вспомогат!$J$12)</f>
        <v>302.5090909090909</v>
      </c>
      <c r="H84" s="96">
        <f>Odessa!H84+MAX(145,H$2*вспомогат!$J$12)</f>
        <v>417.0181818181818</v>
      </c>
      <c r="I84" s="96">
        <f>Odessa!I84+MAX(145,I$2*вспомогат!$J$12)</f>
        <v>531.5272727272727</v>
      </c>
      <c r="J84" s="96">
        <f>Odessa!J84+MAX(145,J$2*вспомогат!$J$12)</f>
        <v>646.0363636363636</v>
      </c>
      <c r="K84" s="96">
        <f>Odessa!K84+MAX(145,K$2*вспомогат!$J$12)</f>
        <v>710.5454545454545</v>
      </c>
      <c r="L84" s="96">
        <f>Odessa!L84+MAX(145,L$2*вспомогат!$J$12)</f>
        <v>830.0545454545454</v>
      </c>
      <c r="M84" s="96">
        <f>Odessa!M84+MAX(145,M$2*вспомогат!$J$12)</f>
        <v>969.56363636363631</v>
      </c>
      <c r="N84" s="96">
        <f>Odessa!N84+MAX(145,N$2*вспомогат!$J$12)</f>
        <v>1109.0727272727272</v>
      </c>
      <c r="O84" s="96">
        <f>Odessa!O84+MAX(145,O$2*вспомогат!$J$12)</f>
        <v>1248.5818181818181</v>
      </c>
      <c r="P84" s="96">
        <f>Odessa!P84+MAX(145,P$2*вспомогат!$J$12)</f>
        <v>1388.090909090909</v>
      </c>
      <c r="Q84" s="96">
        <f>Odessa!Q84+MAX(145,Q$2*вспомогат!$J$12)</f>
        <v>1477.6</v>
      </c>
      <c r="R84" s="96">
        <f>Odessa!R84+MAX(145,R$2*вспомогат!$J$12)</f>
        <v>1617.1090909090908</v>
      </c>
      <c r="S84" s="96">
        <f>Odessa!S84+MAX(145,S$2*вспомогат!$J$12)</f>
        <v>1756.6181818181817</v>
      </c>
      <c r="T84" s="96">
        <f>Odessa!T84+MAX(145,T$2*вспомогат!$J$12)</f>
        <v>1896.1272727272726</v>
      </c>
      <c r="U84" s="96">
        <f>Odessa!U84+MAX(145,U$2*вспомогат!$J$12)</f>
        <v>2035.6363636363635</v>
      </c>
      <c r="V84" s="96">
        <f>Odessa!V84+MAX(145,V$2*вспомогат!$J$12)</f>
        <v>2175.1454545454544</v>
      </c>
      <c r="W84" s="96">
        <f>Odessa!W84+MAX(145,W$2*вспомогат!$J$12)</f>
        <v>2314.6545454545453</v>
      </c>
      <c r="X84" s="96">
        <f>Odessa!X84+MAX(145,X$2*вспомогат!$J$12)</f>
        <v>2454.1636363636362</v>
      </c>
      <c r="Y84" s="96">
        <f>Odessa!Y84+MAX(145,Y$2*вспомогат!$J$12)</f>
        <v>2593.6727272727271</v>
      </c>
      <c r="Z84" s="96">
        <f>Odessa!Z84+MAX(145,Z$2*вспомогат!$J$12)</f>
        <v>2733.181818181818</v>
      </c>
    </row>
    <row r="85" spans="2:26">
      <c r="B85" s="88" t="s">
        <v>168</v>
      </c>
      <c r="C85" s="88" t="s">
        <v>20</v>
      </c>
      <c r="D85" s="89" t="s">
        <v>13</v>
      </c>
      <c r="E85" s="94"/>
      <c r="F85" s="95"/>
      <c r="G85" s="96">
        <f>Odessa!G85+MAX(145,G$2*вспомогат!$J$12)</f>
        <v>302.5090909090909</v>
      </c>
      <c r="H85" s="96">
        <f>Odessa!H85+MAX(145,H$2*вспомогат!$J$12)</f>
        <v>417.0181818181818</v>
      </c>
      <c r="I85" s="96">
        <f>Odessa!I85+MAX(145,I$2*вспомогат!$J$12)</f>
        <v>531.5272727272727</v>
      </c>
      <c r="J85" s="96">
        <f>Odessa!J85+MAX(145,J$2*вспомогат!$J$12)</f>
        <v>646.0363636363636</v>
      </c>
      <c r="K85" s="96">
        <f>Odessa!K85+MAX(145,K$2*вспомогат!$J$12)</f>
        <v>710.5454545454545</v>
      </c>
      <c r="L85" s="96">
        <f>Odessa!L85+MAX(145,L$2*вспомогат!$J$12)</f>
        <v>830.0545454545454</v>
      </c>
      <c r="M85" s="96">
        <f>Odessa!M85+MAX(145,M$2*вспомогат!$J$12)</f>
        <v>969.56363636363631</v>
      </c>
      <c r="N85" s="96">
        <f>Odessa!N85+MAX(145,N$2*вспомогат!$J$12)</f>
        <v>1109.0727272727272</v>
      </c>
      <c r="O85" s="96">
        <f>Odessa!O85+MAX(145,O$2*вспомогат!$J$12)</f>
        <v>1248.5818181818181</v>
      </c>
      <c r="P85" s="96">
        <f>Odessa!P85+MAX(145,P$2*вспомогат!$J$12)</f>
        <v>1388.090909090909</v>
      </c>
      <c r="Q85" s="96">
        <f>Odessa!Q85+MAX(145,Q$2*вспомогат!$J$12)</f>
        <v>1477.6</v>
      </c>
      <c r="R85" s="96">
        <f>Odessa!R85+MAX(145,R$2*вспомогат!$J$12)</f>
        <v>1617.1090909090908</v>
      </c>
      <c r="S85" s="96">
        <f>Odessa!S85+MAX(145,S$2*вспомогат!$J$12)</f>
        <v>1756.6181818181817</v>
      </c>
      <c r="T85" s="96">
        <f>Odessa!T85+MAX(145,T$2*вспомогат!$J$12)</f>
        <v>1896.1272727272726</v>
      </c>
      <c r="U85" s="96">
        <f>Odessa!U85+MAX(145,U$2*вспомогат!$J$12)</f>
        <v>2035.6363636363635</v>
      </c>
      <c r="V85" s="96">
        <f>Odessa!V85+MAX(145,V$2*вспомогат!$J$12)</f>
        <v>2175.1454545454544</v>
      </c>
      <c r="W85" s="96">
        <f>Odessa!W85+MAX(145,W$2*вспомогат!$J$12)</f>
        <v>2314.6545454545453</v>
      </c>
      <c r="X85" s="96">
        <f>Odessa!X85+MAX(145,X$2*вспомогат!$J$12)</f>
        <v>2454.1636363636362</v>
      </c>
      <c r="Y85" s="96">
        <f>Odessa!Y85+MAX(145,Y$2*вспомогат!$J$12)</f>
        <v>2593.6727272727271</v>
      </c>
      <c r="Z85" s="96">
        <f>Odessa!Z85+MAX(145,Z$2*вспомогат!$J$12)</f>
        <v>2733.181818181818</v>
      </c>
    </row>
    <row r="86" spans="2:26">
      <c r="B86" s="88" t="s">
        <v>165</v>
      </c>
      <c r="C86" s="88" t="s">
        <v>24</v>
      </c>
      <c r="D86" s="89" t="s">
        <v>13</v>
      </c>
      <c r="E86" s="94"/>
      <c r="F86" s="95"/>
      <c r="G86" s="96">
        <f>Odessa!G86+MAX(145,G$2*вспомогат!$J$12)</f>
        <v>283.5090909090909</v>
      </c>
      <c r="H86" s="96">
        <f>Odessa!H86+MAX(145,H$2*вспомогат!$J$12)</f>
        <v>379.0181818181818</v>
      </c>
      <c r="I86" s="96">
        <f>Odessa!I86+MAX(145,I$2*вспомогат!$J$12)</f>
        <v>474.5272727272727</v>
      </c>
      <c r="J86" s="96">
        <f>Odessa!J86+MAX(145,J$2*вспомогат!$J$12)</f>
        <v>570.0363636363636</v>
      </c>
      <c r="K86" s="96">
        <f>Odessa!K86+MAX(145,K$2*вспомогат!$J$12)</f>
        <v>615.5454545454545</v>
      </c>
      <c r="L86" s="96">
        <f>Odessa!L86+MAX(145,L$2*вспомогат!$J$12)</f>
        <v>716.0545454545454</v>
      </c>
      <c r="M86" s="96">
        <f>Odessa!M86+MAX(145,M$2*вспомогат!$J$12)</f>
        <v>836.56363636363631</v>
      </c>
      <c r="N86" s="96">
        <f>Odessa!N86+MAX(145,N$2*вспомогат!$J$12)</f>
        <v>957.07272727272721</v>
      </c>
      <c r="O86" s="96">
        <f>Odessa!O86+MAX(145,O$2*вспомогат!$J$12)</f>
        <v>1077.5818181818181</v>
      </c>
      <c r="P86" s="96">
        <f>Odessa!P86+MAX(145,P$2*вспомогат!$J$12)</f>
        <v>1198.090909090909</v>
      </c>
      <c r="Q86" s="96">
        <f>Odessa!Q86+MAX(145,Q$2*вспомогат!$J$12)</f>
        <v>1268.5999999999999</v>
      </c>
      <c r="R86" s="96">
        <f>Odessa!R86+MAX(145,R$2*вспомогат!$J$12)</f>
        <v>1389.1090909090908</v>
      </c>
      <c r="S86" s="96">
        <f>Odessa!S86+MAX(145,S$2*вспомогат!$J$12)</f>
        <v>1509.6181818181817</v>
      </c>
      <c r="T86" s="96">
        <f>Odessa!T86+MAX(145,T$2*вспомогат!$J$12)</f>
        <v>1630.1272727272726</v>
      </c>
      <c r="U86" s="96">
        <f>Odessa!U86+MAX(145,U$2*вспомогат!$J$12)</f>
        <v>1750.6363636363635</v>
      </c>
      <c r="V86" s="96">
        <f>Odessa!V86+MAX(145,V$2*вспомогат!$J$12)</f>
        <v>1871.1454545454544</v>
      </c>
      <c r="W86" s="96">
        <f>Odessa!W86+MAX(145,W$2*вспомогат!$J$12)</f>
        <v>1991.6545454545453</v>
      </c>
      <c r="X86" s="96">
        <f>Odessa!X86+MAX(145,X$2*вспомогат!$J$12)</f>
        <v>2112.1636363636362</v>
      </c>
      <c r="Y86" s="96">
        <f>Odessa!Y86+MAX(145,Y$2*вспомогат!$J$12)</f>
        <v>2232.6727272727271</v>
      </c>
      <c r="Z86" s="96">
        <f>Odessa!Z86+MAX(145,Z$2*вспомогат!$J$12)</f>
        <v>2353.181818181818</v>
      </c>
    </row>
    <row r="87" spans="2:26">
      <c r="B87" s="88" t="s">
        <v>181</v>
      </c>
      <c r="C87" s="88" t="s">
        <v>103</v>
      </c>
      <c r="D87" s="89" t="s">
        <v>9</v>
      </c>
      <c r="E87" s="94"/>
      <c r="F87" s="95"/>
      <c r="G87" s="96">
        <f>Odessa!G87+MAX(145,G$2*вспомогат!$J$12)</f>
        <v>378.6</v>
      </c>
      <c r="H87" s="96">
        <f>Odessa!H87+MAX(145,H$2*вспомогат!$J$12)</f>
        <v>569.20000000000005</v>
      </c>
      <c r="I87" s="96">
        <f>Odessa!I87+MAX(145,I$2*вспомогат!$J$12)</f>
        <v>759.8</v>
      </c>
      <c r="J87" s="96">
        <f>Odessa!J87+MAX(145,J$2*вспомогат!$J$12)</f>
        <v>950.4</v>
      </c>
      <c r="K87" s="96">
        <f>Odessa!K87+MAX(145,K$2*вспомогат!$J$12)</f>
        <v>1091</v>
      </c>
      <c r="L87" s="96">
        <f>Odessa!L87+MAX(145,L$2*вспомогат!$J$12)</f>
        <v>1286.5999999999999</v>
      </c>
      <c r="M87" s="96">
        <f>Odessa!M87+MAX(145,M$2*вспомогат!$J$12)</f>
        <v>1502.1999999999998</v>
      </c>
      <c r="N87" s="96">
        <f>Odessa!N87+MAX(145,N$2*вспомогат!$J$12)</f>
        <v>1717.8</v>
      </c>
      <c r="O87" s="96">
        <f>Odessa!O87+MAX(145,O$2*вспомогат!$J$12)</f>
        <v>1933.4</v>
      </c>
      <c r="P87" s="96">
        <f>Odessa!P87+MAX(145,P$2*вспомогат!$J$12)</f>
        <v>2149</v>
      </c>
      <c r="Q87" s="96">
        <f>Odessa!Q87+MAX(145,Q$2*вспомогат!$J$12)</f>
        <v>2314.6</v>
      </c>
      <c r="R87" s="96">
        <f>Odessa!R87+MAX(145,R$2*вспомогат!$J$12)</f>
        <v>2530.1999999999998</v>
      </c>
      <c r="S87" s="96">
        <f>Odessa!S87+MAX(145,S$2*вспомогат!$J$12)</f>
        <v>2745.8</v>
      </c>
      <c r="T87" s="96">
        <f>Odessa!T87+MAX(145,T$2*вспомогат!$J$12)</f>
        <v>2961.3999999999996</v>
      </c>
      <c r="U87" s="96">
        <f>Odessa!U87+MAX(145,U$2*вспомогат!$J$12)</f>
        <v>3177</v>
      </c>
      <c r="V87" s="96">
        <f>Odessa!V87+MAX(145,V$2*вспомогат!$J$12)</f>
        <v>3392.6</v>
      </c>
      <c r="W87" s="96">
        <f>Odessa!W87+MAX(145,W$2*вспомогат!$J$12)</f>
        <v>3608.2</v>
      </c>
      <c r="X87" s="96">
        <f>Odessa!X87+MAX(145,X$2*вспомогат!$J$12)</f>
        <v>3823.8</v>
      </c>
      <c r="Y87" s="96">
        <f>Odessa!Y87+MAX(145,Y$2*вспомогат!$J$12)</f>
        <v>4039.3999999999996</v>
      </c>
      <c r="Z87" s="96">
        <f>Odessa!Z87+MAX(145,Z$2*вспомогат!$J$12)</f>
        <v>4255</v>
      </c>
    </row>
    <row r="88" spans="2:26">
      <c r="B88" s="2" t="s">
        <v>227</v>
      </c>
      <c r="C88" s="12" t="s">
        <v>216</v>
      </c>
      <c r="D88" s="15" t="s">
        <v>9</v>
      </c>
      <c r="E88" s="94"/>
      <c r="F88" s="95"/>
      <c r="G88" s="96">
        <f>Odessa!G88+MAX(145,G$2*вспомогат!$J$12)</f>
        <v>371.6</v>
      </c>
      <c r="H88" s="96">
        <f>Odessa!H88+MAX(145,H$2*вспомогат!$J$12)</f>
        <v>555.20000000000005</v>
      </c>
      <c r="I88" s="96">
        <f>Odessa!I88+MAX(145,I$2*вспомогат!$J$12)</f>
        <v>738.8</v>
      </c>
      <c r="J88" s="96">
        <f>Odessa!J88+MAX(145,J$2*вспомогат!$J$12)</f>
        <v>922.4</v>
      </c>
      <c r="K88" s="96">
        <f>Odessa!K88+MAX(145,K$2*вспомогат!$J$12)</f>
        <v>1056</v>
      </c>
      <c r="L88" s="96">
        <f>Odessa!L88+MAX(145,L$2*вспомогат!$J$12)</f>
        <v>1244.5999999999999</v>
      </c>
      <c r="M88" s="96">
        <f>Odessa!M88+MAX(145,M$2*вспомогат!$J$12)</f>
        <v>1453.1999999999998</v>
      </c>
      <c r="N88" s="96">
        <f>Odessa!N88+MAX(145,N$2*вспомогат!$J$12)</f>
        <v>1661.8</v>
      </c>
      <c r="O88" s="96">
        <f>Odessa!O88+MAX(145,O$2*вспомогат!$J$12)</f>
        <v>1870.4</v>
      </c>
      <c r="P88" s="96">
        <f>Odessa!P88+MAX(145,P$2*вспомогат!$J$12)</f>
        <v>2079</v>
      </c>
      <c r="Q88" s="96">
        <f>Odessa!Q88+MAX(145,Q$2*вспомогат!$J$12)</f>
        <v>2237.6</v>
      </c>
      <c r="R88" s="96">
        <f>Odessa!R88+MAX(145,R$2*вспомогат!$J$12)</f>
        <v>2446.1999999999998</v>
      </c>
      <c r="S88" s="96">
        <f>Odessa!S88+MAX(145,S$2*вспомогат!$J$12)</f>
        <v>2654.8</v>
      </c>
      <c r="T88" s="96">
        <f>Odessa!T88+MAX(145,T$2*вспомогат!$J$12)</f>
        <v>2863.3999999999996</v>
      </c>
      <c r="U88" s="96">
        <f>Odessa!U88+MAX(145,U$2*вспомогат!$J$12)</f>
        <v>3072</v>
      </c>
      <c r="V88" s="96">
        <f>Odessa!V88+MAX(145,V$2*вспомогат!$J$12)</f>
        <v>3280.6</v>
      </c>
      <c r="W88" s="96">
        <f>Odessa!W88+MAX(145,W$2*вспомогат!$J$12)</f>
        <v>3489.2</v>
      </c>
      <c r="X88" s="96">
        <f>Odessa!X88+MAX(145,X$2*вспомогат!$J$12)</f>
        <v>3697.8</v>
      </c>
      <c r="Y88" s="96">
        <f>Odessa!Y88+MAX(145,Y$2*вспомогат!$J$12)</f>
        <v>3906.3999999999996</v>
      </c>
      <c r="Z88" s="96">
        <f>Odessa!Z88+MAX(145,Z$2*вспомогат!$J$12)</f>
        <v>4115</v>
      </c>
    </row>
    <row r="89" spans="2:26">
      <c r="B89" s="12" t="s">
        <v>228</v>
      </c>
      <c r="C89" s="12" t="s">
        <v>229</v>
      </c>
      <c r="D89" s="15" t="s">
        <v>9</v>
      </c>
      <c r="E89" s="94"/>
      <c r="F89" s="95"/>
      <c r="G89" s="96">
        <f>Odessa!G89+MAX(145,G$2*вспомогат!$J$12)</f>
        <v>368.6</v>
      </c>
      <c r="H89" s="96">
        <f>Odessa!H89+MAX(145,H$2*вспомогат!$J$12)</f>
        <v>549.20000000000005</v>
      </c>
      <c r="I89" s="96">
        <f>Odessa!I89+MAX(145,I$2*вспомогат!$J$12)</f>
        <v>729.8</v>
      </c>
      <c r="J89" s="96">
        <f>Odessa!J89+MAX(145,J$2*вспомогат!$J$12)</f>
        <v>910.4</v>
      </c>
      <c r="K89" s="96">
        <f>Odessa!K89+MAX(145,K$2*вспомогат!$J$12)</f>
        <v>1041</v>
      </c>
      <c r="L89" s="96">
        <f>Odessa!L89+MAX(145,L$2*вспомогат!$J$12)</f>
        <v>1226.5999999999999</v>
      </c>
      <c r="M89" s="96">
        <f>Odessa!M89+MAX(145,M$2*вспомогат!$J$12)</f>
        <v>1432.1999999999998</v>
      </c>
      <c r="N89" s="96">
        <f>Odessa!N89+MAX(145,N$2*вспомогат!$J$12)</f>
        <v>1637.8</v>
      </c>
      <c r="O89" s="96">
        <f>Odessa!O89+MAX(145,O$2*вспомогат!$J$12)</f>
        <v>1843.4</v>
      </c>
      <c r="P89" s="96">
        <f>Odessa!P89+MAX(145,P$2*вспомогат!$J$12)</f>
        <v>2049</v>
      </c>
      <c r="Q89" s="96">
        <f>Odessa!Q89+MAX(145,Q$2*вспомогат!$J$12)</f>
        <v>2204.6</v>
      </c>
      <c r="R89" s="96">
        <f>Odessa!R89+MAX(145,R$2*вспомогат!$J$12)</f>
        <v>2410.1999999999998</v>
      </c>
      <c r="S89" s="96">
        <f>Odessa!S89+MAX(145,S$2*вспомогат!$J$12)</f>
        <v>2615.8000000000002</v>
      </c>
      <c r="T89" s="96">
        <f>Odessa!T89+MAX(145,T$2*вспомогат!$J$12)</f>
        <v>2821.3999999999996</v>
      </c>
      <c r="U89" s="96">
        <f>Odessa!U89+MAX(145,U$2*вспомогат!$J$12)</f>
        <v>3027</v>
      </c>
      <c r="V89" s="96">
        <f>Odessa!V89+MAX(145,V$2*вспомогат!$J$12)</f>
        <v>3232.6</v>
      </c>
      <c r="W89" s="96">
        <f>Odessa!W89+MAX(145,W$2*вспомогат!$J$12)</f>
        <v>3438.2</v>
      </c>
      <c r="X89" s="96">
        <f>Odessa!X89+MAX(145,X$2*вспомогат!$J$12)</f>
        <v>3643.8</v>
      </c>
      <c r="Y89" s="96">
        <f>Odessa!Y89+MAX(145,Y$2*вспомогат!$J$12)</f>
        <v>3849.3999999999996</v>
      </c>
      <c r="Z89" s="96">
        <f>Odessa!Z89+MAX(145,Z$2*вспомогат!$J$12)</f>
        <v>4055</v>
      </c>
    </row>
    <row r="90" spans="2:26">
      <c r="B90" s="88" t="s">
        <v>36</v>
      </c>
      <c r="C90" s="88" t="s">
        <v>37</v>
      </c>
      <c r="D90" s="89" t="s">
        <v>230</v>
      </c>
      <c r="E90" s="2"/>
      <c r="F90" s="2"/>
      <c r="G90" s="96" t="e">
        <f>Odessa!G90+MAX(145,G$2*вспомогат!$J$12)</f>
        <v>#VALUE!</v>
      </c>
      <c r="H90" s="96" t="e">
        <f>Odessa!H90+MAX(145,H$2*вспомогат!$J$12)</f>
        <v>#VALUE!</v>
      </c>
      <c r="I90" s="96" t="e">
        <f>Odessa!I90+MAX(145,I$2*вспомогат!$J$12)</f>
        <v>#VALUE!</v>
      </c>
      <c r="J90" s="96" t="e">
        <f>Odessa!J90+MAX(145,J$2*вспомогат!$J$12)</f>
        <v>#VALUE!</v>
      </c>
      <c r="K90" s="96" t="e">
        <f>Odessa!K90+MAX(145,K$2*вспомогат!$J$12)</f>
        <v>#VALUE!</v>
      </c>
      <c r="L90" s="96" t="e">
        <f>Odessa!L90+MAX(145,L$2*вспомогат!$J$12)</f>
        <v>#VALUE!</v>
      </c>
      <c r="M90" s="96" t="e">
        <f>Odessa!M90+MAX(145,M$2*вспомогат!$J$12)</f>
        <v>#VALUE!</v>
      </c>
      <c r="N90" s="96" t="e">
        <f>Odessa!N90+MAX(145,N$2*вспомогат!$J$12)</f>
        <v>#VALUE!</v>
      </c>
      <c r="O90" s="96" t="e">
        <f>Odessa!O90+MAX(145,O$2*вспомогат!$J$12)</f>
        <v>#VALUE!</v>
      </c>
      <c r="P90" s="96" t="e">
        <f>Odessa!P90+MAX(145,P$2*вспомогат!$J$12)</f>
        <v>#VALUE!</v>
      </c>
      <c r="Q90" s="96" t="e">
        <f>Odessa!Q90+MAX(145,Q$2*вспомогат!$J$12)</f>
        <v>#VALUE!</v>
      </c>
      <c r="R90" s="96" t="e">
        <f>Odessa!R90+MAX(145,R$2*вспомогат!$J$12)</f>
        <v>#VALUE!</v>
      </c>
      <c r="S90" s="96" t="e">
        <f>Odessa!S90+MAX(145,S$2*вспомогат!$J$12)</f>
        <v>#VALUE!</v>
      </c>
      <c r="T90" s="96" t="e">
        <f>Odessa!T90+MAX(145,T$2*вспомогат!$J$12)</f>
        <v>#VALUE!</v>
      </c>
      <c r="U90" s="96" t="e">
        <f>Odessa!U90+MAX(145,U$2*вспомогат!$J$12)</f>
        <v>#VALUE!</v>
      </c>
      <c r="V90" s="96" t="e">
        <f>Odessa!V90+MAX(145,V$2*вспомогат!$J$12)</f>
        <v>#VALUE!</v>
      </c>
      <c r="W90" s="96" t="e">
        <f>Odessa!W90+MAX(145,W$2*вспомогат!$J$12)</f>
        <v>#VALUE!</v>
      </c>
      <c r="X90" s="96" t="e">
        <f>Odessa!X90+MAX(145,X$2*вспомогат!$J$12)</f>
        <v>#VALUE!</v>
      </c>
      <c r="Y90" s="96" t="e">
        <f>Odessa!Y90+MAX(145,Y$2*вспомогат!$J$12)</f>
        <v>#VALUE!</v>
      </c>
      <c r="Z90" s="96" t="e">
        <f>Odessa!Z90+MAX(145,Z$2*вспомогат!$J$12)</f>
        <v>#VALUE!</v>
      </c>
    </row>
    <row r="91" spans="2:26">
      <c r="B91" s="88" t="s">
        <v>7</v>
      </c>
      <c r="C91" s="88" t="s">
        <v>197</v>
      </c>
      <c r="D91" s="89" t="s">
        <v>9</v>
      </c>
      <c r="E91" s="2"/>
      <c r="F91" s="2"/>
      <c r="G91" s="96" t="e">
        <f>Odessa!G91+MAX(145,G$2*вспомогат!$J$12)</f>
        <v>#VALUE!</v>
      </c>
      <c r="H91" s="96" t="e">
        <f>Odessa!H91+MAX(145,H$2*вспомогат!$J$12)</f>
        <v>#VALUE!</v>
      </c>
      <c r="I91" s="96" t="e">
        <f>Odessa!I91+MAX(145,I$2*вспомогат!$J$12)</f>
        <v>#VALUE!</v>
      </c>
      <c r="J91" s="96" t="e">
        <f>Odessa!J91+MAX(145,J$2*вспомогат!$J$12)</f>
        <v>#VALUE!</v>
      </c>
      <c r="K91" s="96" t="e">
        <f>Odessa!K91+MAX(145,K$2*вспомогат!$J$12)</f>
        <v>#VALUE!</v>
      </c>
      <c r="L91" s="96" t="e">
        <f>Odessa!L91+MAX(145,L$2*вспомогат!$J$12)</f>
        <v>#VALUE!</v>
      </c>
      <c r="M91" s="96" t="e">
        <f>Odessa!M91+MAX(145,M$2*вспомогат!$J$12)</f>
        <v>#VALUE!</v>
      </c>
      <c r="N91" s="96" t="e">
        <f>Odessa!N91+MAX(145,N$2*вспомогат!$J$12)</f>
        <v>#VALUE!</v>
      </c>
      <c r="O91" s="96" t="e">
        <f>Odessa!O91+MAX(145,O$2*вспомогат!$J$12)</f>
        <v>#VALUE!</v>
      </c>
      <c r="P91" s="96" t="e">
        <f>Odessa!P91+MAX(145,P$2*вспомогат!$J$12)</f>
        <v>#VALUE!</v>
      </c>
      <c r="Q91" s="96" t="e">
        <f>Odessa!Q91+MAX(145,Q$2*вспомогат!$J$12)</f>
        <v>#VALUE!</v>
      </c>
      <c r="R91" s="96" t="e">
        <f>Odessa!R91+MAX(145,R$2*вспомогат!$J$12)</f>
        <v>#VALUE!</v>
      </c>
      <c r="S91" s="96" t="e">
        <f>Odessa!S91+MAX(145,S$2*вспомогат!$J$12)</f>
        <v>#VALUE!</v>
      </c>
      <c r="T91" s="96" t="e">
        <f>Odessa!T91+MAX(145,T$2*вспомогат!$J$12)</f>
        <v>#VALUE!</v>
      </c>
      <c r="U91" s="96" t="e">
        <f>Odessa!U91+MAX(145,U$2*вспомогат!$J$12)</f>
        <v>#VALUE!</v>
      </c>
      <c r="V91" s="96" t="e">
        <f>Odessa!V91+MAX(145,V$2*вспомогат!$J$12)</f>
        <v>#VALUE!</v>
      </c>
      <c r="W91" s="96" t="e">
        <f>Odessa!W91+MAX(145,W$2*вспомогат!$J$12)</f>
        <v>#VALUE!</v>
      </c>
      <c r="X91" s="96" t="e">
        <f>Odessa!X91+MAX(145,X$2*вспомогат!$J$12)</f>
        <v>#VALUE!</v>
      </c>
      <c r="Y91" s="96" t="e">
        <f>Odessa!Y91+MAX(145,Y$2*вспомогат!$J$12)</f>
        <v>#VALUE!</v>
      </c>
      <c r="Z91" s="96" t="e">
        <f>Odessa!Z91+MAX(145,Z$2*вспомогат!$J$12)</f>
        <v>#VALUE!</v>
      </c>
    </row>
    <row r="92" spans="2:26">
      <c r="B92" s="88" t="s">
        <v>57</v>
      </c>
      <c r="C92" s="88" t="s">
        <v>58</v>
      </c>
      <c r="D92" s="89" t="s">
        <v>9</v>
      </c>
      <c r="E92" s="2"/>
      <c r="F92" s="2"/>
      <c r="G92" s="96" t="e">
        <f>Odessa!G92+MAX(145,G$2*вспомогат!$J$12)</f>
        <v>#VALUE!</v>
      </c>
      <c r="H92" s="96" t="e">
        <f>Odessa!H92+MAX(145,H$2*вспомогат!$J$12)</f>
        <v>#VALUE!</v>
      </c>
      <c r="I92" s="96" t="e">
        <f>Odessa!I92+MAX(145,I$2*вспомогат!$J$12)</f>
        <v>#VALUE!</v>
      </c>
      <c r="J92" s="96" t="e">
        <f>Odessa!J92+MAX(145,J$2*вспомогат!$J$12)</f>
        <v>#VALUE!</v>
      </c>
      <c r="K92" s="96" t="e">
        <f>Odessa!K92+MAX(145,K$2*вспомогат!$J$12)</f>
        <v>#VALUE!</v>
      </c>
      <c r="L92" s="96" t="e">
        <f>Odessa!L92+MAX(145,L$2*вспомогат!$J$12)</f>
        <v>#VALUE!</v>
      </c>
      <c r="M92" s="96" t="e">
        <f>Odessa!M92+MAX(145,M$2*вспомогат!$J$12)</f>
        <v>#VALUE!</v>
      </c>
      <c r="N92" s="96" t="e">
        <f>Odessa!N92+MAX(145,N$2*вспомогат!$J$12)</f>
        <v>#VALUE!</v>
      </c>
      <c r="O92" s="96" t="e">
        <f>Odessa!O92+MAX(145,O$2*вспомогат!$J$12)</f>
        <v>#VALUE!</v>
      </c>
      <c r="P92" s="96" t="e">
        <f>Odessa!P92+MAX(145,P$2*вспомогат!$J$12)</f>
        <v>#VALUE!</v>
      </c>
      <c r="Q92" s="96" t="e">
        <f>Odessa!Q92+MAX(145,Q$2*вспомогат!$J$12)</f>
        <v>#VALUE!</v>
      </c>
      <c r="R92" s="96" t="e">
        <f>Odessa!R92+MAX(145,R$2*вспомогат!$J$12)</f>
        <v>#VALUE!</v>
      </c>
      <c r="S92" s="96" t="e">
        <f>Odessa!S92+MAX(145,S$2*вспомогат!$J$12)</f>
        <v>#VALUE!</v>
      </c>
      <c r="T92" s="96" t="e">
        <f>Odessa!T92+MAX(145,T$2*вспомогат!$J$12)</f>
        <v>#VALUE!</v>
      </c>
      <c r="U92" s="96" t="e">
        <f>Odessa!U92+MAX(145,U$2*вспомогат!$J$12)</f>
        <v>#VALUE!</v>
      </c>
      <c r="V92" s="96" t="e">
        <f>Odessa!V92+MAX(145,V$2*вспомогат!$J$12)</f>
        <v>#VALUE!</v>
      </c>
      <c r="W92" s="96" t="e">
        <f>Odessa!W92+MAX(145,W$2*вспомогат!$J$12)</f>
        <v>#VALUE!</v>
      </c>
      <c r="X92" s="96" t="e">
        <f>Odessa!X92+MAX(145,X$2*вспомогат!$J$12)</f>
        <v>#VALUE!</v>
      </c>
      <c r="Y92" s="96" t="e">
        <f>Odessa!Y92+MAX(145,Y$2*вспомогат!$J$12)</f>
        <v>#VALUE!</v>
      </c>
      <c r="Z92" s="96" t="e">
        <f>Odessa!Z92+MAX(145,Z$2*вспомогат!$J$12)</f>
        <v>#VALUE!</v>
      </c>
    </row>
    <row r="93" spans="2:26">
      <c r="B93" s="88" t="s">
        <v>247</v>
      </c>
      <c r="C93" s="88" t="s">
        <v>103</v>
      </c>
      <c r="D93" s="89" t="s">
        <v>230</v>
      </c>
      <c r="E93" s="2"/>
      <c r="F93" s="2"/>
      <c r="G93" s="96" t="e">
        <f>Odessa!G93+MAX(145,G$2*вспомогат!$J$12)</f>
        <v>#VALUE!</v>
      </c>
      <c r="H93" s="96" t="e">
        <f>Odessa!H93+MAX(145,H$2*вспомогат!$J$12)</f>
        <v>#VALUE!</v>
      </c>
      <c r="I93" s="96" t="e">
        <f>Odessa!I93+MAX(145,I$2*вспомогат!$J$12)</f>
        <v>#VALUE!</v>
      </c>
      <c r="J93" s="96" t="e">
        <f>Odessa!J93+MAX(145,J$2*вспомогат!$J$12)</f>
        <v>#VALUE!</v>
      </c>
      <c r="K93" s="96" t="e">
        <f>Odessa!K93+MAX(145,K$2*вспомогат!$J$12)</f>
        <v>#VALUE!</v>
      </c>
      <c r="L93" s="96" t="e">
        <f>Odessa!L93+MAX(145,L$2*вспомогат!$J$12)</f>
        <v>#VALUE!</v>
      </c>
      <c r="M93" s="96" t="e">
        <f>Odessa!M93+MAX(145,M$2*вспомогат!$J$12)</f>
        <v>#VALUE!</v>
      </c>
      <c r="N93" s="96" t="e">
        <f>Odessa!N93+MAX(145,N$2*вспомогат!$J$12)</f>
        <v>#VALUE!</v>
      </c>
      <c r="O93" s="96" t="e">
        <f>Odessa!O93+MAX(145,O$2*вспомогат!$J$12)</f>
        <v>#VALUE!</v>
      </c>
      <c r="P93" s="96" t="e">
        <f>Odessa!P93+MAX(145,P$2*вспомогат!$J$12)</f>
        <v>#VALUE!</v>
      </c>
      <c r="Q93" s="96" t="e">
        <f>Odessa!Q93+MAX(145,Q$2*вспомогат!$J$12)</f>
        <v>#VALUE!</v>
      </c>
      <c r="R93" s="96" t="e">
        <f>Odessa!R93+MAX(145,R$2*вспомогат!$J$12)</f>
        <v>#VALUE!</v>
      </c>
      <c r="S93" s="96" t="e">
        <f>Odessa!S93+MAX(145,S$2*вспомогат!$J$12)</f>
        <v>#VALUE!</v>
      </c>
      <c r="T93" s="96" t="e">
        <f>Odessa!T93+MAX(145,T$2*вспомогат!$J$12)</f>
        <v>#VALUE!</v>
      </c>
      <c r="U93" s="96" t="e">
        <f>Odessa!U93+MAX(145,U$2*вспомогат!$J$12)</f>
        <v>#VALUE!</v>
      </c>
      <c r="V93" s="96" t="e">
        <f>Odessa!V93+MAX(145,V$2*вспомогат!$J$12)</f>
        <v>#VALUE!</v>
      </c>
      <c r="W93" s="96" t="e">
        <f>Odessa!W93+MAX(145,W$2*вспомогат!$J$12)</f>
        <v>#VALUE!</v>
      </c>
      <c r="X93" s="96" t="e">
        <f>Odessa!X93+MAX(145,X$2*вспомогат!$J$12)</f>
        <v>#VALUE!</v>
      </c>
      <c r="Y93" s="96" t="e">
        <f>Odessa!Y93+MAX(145,Y$2*вспомогат!$J$12)</f>
        <v>#VALUE!</v>
      </c>
      <c r="Z93" s="96" t="e">
        <f>Odessa!Z93+MAX(145,Z$2*вспомогат!$J$12)</f>
        <v>#VALUE!</v>
      </c>
    </row>
    <row r="94" spans="2:26">
      <c r="B94" s="12" t="s">
        <v>232</v>
      </c>
      <c r="C94" s="88" t="s">
        <v>75</v>
      </c>
      <c r="D94" s="89" t="s">
        <v>230</v>
      </c>
      <c r="E94" s="2"/>
      <c r="F94" s="2"/>
      <c r="G94" s="96" t="e">
        <f>Odessa!G94+MAX(145,G$2*вспомогат!$J$12)</f>
        <v>#VALUE!</v>
      </c>
      <c r="H94" s="96" t="e">
        <f>Odessa!H94+MAX(145,H$2*вспомогат!$J$12)</f>
        <v>#VALUE!</v>
      </c>
      <c r="I94" s="96" t="e">
        <f>Odessa!I94+MAX(145,I$2*вспомогат!$J$12)</f>
        <v>#VALUE!</v>
      </c>
      <c r="J94" s="96" t="e">
        <f>Odessa!J94+MAX(145,J$2*вспомогат!$J$12)</f>
        <v>#VALUE!</v>
      </c>
      <c r="K94" s="96" t="e">
        <f>Odessa!K94+MAX(145,K$2*вспомогат!$J$12)</f>
        <v>#VALUE!</v>
      </c>
      <c r="L94" s="96" t="e">
        <f>Odessa!L94+MAX(145,L$2*вспомогат!$J$12)</f>
        <v>#VALUE!</v>
      </c>
      <c r="M94" s="96" t="e">
        <f>Odessa!M94+MAX(145,M$2*вспомогат!$J$12)</f>
        <v>#VALUE!</v>
      </c>
      <c r="N94" s="96" t="e">
        <f>Odessa!N94+MAX(145,N$2*вспомогат!$J$12)</f>
        <v>#VALUE!</v>
      </c>
      <c r="O94" s="96" t="e">
        <f>Odessa!O94+MAX(145,O$2*вспомогат!$J$12)</f>
        <v>#VALUE!</v>
      </c>
      <c r="P94" s="96" t="e">
        <f>Odessa!P94+MAX(145,P$2*вспомогат!$J$12)</f>
        <v>#VALUE!</v>
      </c>
      <c r="Q94" s="96" t="e">
        <f>Odessa!Q94+MAX(145,Q$2*вспомогат!$J$12)</f>
        <v>#VALUE!</v>
      </c>
      <c r="R94" s="96" t="e">
        <f>Odessa!R94+MAX(145,R$2*вспомогат!$J$12)</f>
        <v>#VALUE!</v>
      </c>
      <c r="S94" s="96" t="e">
        <f>Odessa!S94+MAX(145,S$2*вспомогат!$J$12)</f>
        <v>#VALUE!</v>
      </c>
      <c r="T94" s="96" t="e">
        <f>Odessa!T94+MAX(145,T$2*вспомогат!$J$12)</f>
        <v>#VALUE!</v>
      </c>
      <c r="U94" s="96" t="e">
        <f>Odessa!U94+MAX(145,U$2*вспомогат!$J$12)</f>
        <v>#VALUE!</v>
      </c>
      <c r="V94" s="96" t="e">
        <f>Odessa!V94+MAX(145,V$2*вспомогат!$J$12)</f>
        <v>#VALUE!</v>
      </c>
      <c r="W94" s="96" t="e">
        <f>Odessa!W94+MAX(145,W$2*вспомогат!$J$12)</f>
        <v>#VALUE!</v>
      </c>
      <c r="X94" s="96" t="e">
        <f>Odessa!X94+MAX(145,X$2*вспомогат!$J$12)</f>
        <v>#VALUE!</v>
      </c>
      <c r="Y94" s="96" t="e">
        <f>Odessa!Y94+MAX(145,Y$2*вспомогат!$J$12)</f>
        <v>#VALUE!</v>
      </c>
      <c r="Z94" s="96" t="e">
        <f>Odessa!Z94+MAX(145,Z$2*вспомогат!$J$12)</f>
        <v>#VALUE!</v>
      </c>
    </row>
    <row r="95" spans="2:26">
      <c r="B95" s="12" t="s">
        <v>235</v>
      </c>
      <c r="C95" s="88" t="s">
        <v>58</v>
      </c>
      <c r="D95" s="89" t="s">
        <v>230</v>
      </c>
      <c r="E95" s="2"/>
      <c r="F95" s="2"/>
      <c r="G95" s="96" t="e">
        <f>Odessa!G95+MAX(145,G$2*вспомогат!$J$12)</f>
        <v>#VALUE!</v>
      </c>
      <c r="H95" s="96" t="e">
        <f>Odessa!H95+MAX(145,H$2*вспомогат!$J$12)</f>
        <v>#VALUE!</v>
      </c>
      <c r="I95" s="96" t="e">
        <f>Odessa!I95+MAX(145,I$2*вспомогат!$J$12)</f>
        <v>#VALUE!</v>
      </c>
      <c r="J95" s="96" t="e">
        <f>Odessa!J95+MAX(145,J$2*вспомогат!$J$12)</f>
        <v>#VALUE!</v>
      </c>
      <c r="K95" s="96" t="e">
        <f>Odessa!K95+MAX(145,K$2*вспомогат!$J$12)</f>
        <v>#VALUE!</v>
      </c>
      <c r="L95" s="96" t="e">
        <f>Odessa!L95+MAX(145,L$2*вспомогат!$J$12)</f>
        <v>#VALUE!</v>
      </c>
      <c r="M95" s="96" t="e">
        <f>Odessa!M95+MAX(145,M$2*вспомогат!$J$12)</f>
        <v>#VALUE!</v>
      </c>
      <c r="N95" s="96" t="e">
        <f>Odessa!N95+MAX(145,N$2*вспомогат!$J$12)</f>
        <v>#VALUE!</v>
      </c>
      <c r="O95" s="96" t="e">
        <f>Odessa!O95+MAX(145,O$2*вспомогат!$J$12)</f>
        <v>#VALUE!</v>
      </c>
      <c r="P95" s="96" t="e">
        <f>Odessa!P95+MAX(145,P$2*вспомогат!$J$12)</f>
        <v>#VALUE!</v>
      </c>
      <c r="Q95" s="96" t="e">
        <f>Odessa!Q95+MAX(145,Q$2*вспомогат!$J$12)</f>
        <v>#VALUE!</v>
      </c>
      <c r="R95" s="96" t="e">
        <f>Odessa!R95+MAX(145,R$2*вспомогат!$J$12)</f>
        <v>#VALUE!</v>
      </c>
      <c r="S95" s="96" t="e">
        <f>Odessa!S95+MAX(145,S$2*вспомогат!$J$12)</f>
        <v>#VALUE!</v>
      </c>
      <c r="T95" s="96" t="e">
        <f>Odessa!T95+MAX(145,T$2*вспомогат!$J$12)</f>
        <v>#VALUE!</v>
      </c>
      <c r="U95" s="96" t="e">
        <f>Odessa!U95+MAX(145,U$2*вспомогат!$J$12)</f>
        <v>#VALUE!</v>
      </c>
      <c r="V95" s="96" t="e">
        <f>Odessa!V95+MAX(145,V$2*вспомогат!$J$12)</f>
        <v>#VALUE!</v>
      </c>
      <c r="W95" s="96" t="e">
        <f>Odessa!W95+MAX(145,W$2*вспомогат!$J$12)</f>
        <v>#VALUE!</v>
      </c>
      <c r="X95" s="96" t="e">
        <f>Odessa!X95+MAX(145,X$2*вспомогат!$J$12)</f>
        <v>#VALUE!</v>
      </c>
      <c r="Y95" s="96" t="e">
        <f>Odessa!Y95+MAX(145,Y$2*вспомогат!$J$12)</f>
        <v>#VALUE!</v>
      </c>
      <c r="Z95" s="96" t="e">
        <f>Odessa!Z95+MAX(145,Z$2*вспомогат!$J$12)</f>
        <v>#VALUE!</v>
      </c>
    </row>
    <row r="96" spans="2:26">
      <c r="B96" s="12" t="s">
        <v>262</v>
      </c>
      <c r="C96" s="88" t="s">
        <v>263</v>
      </c>
      <c r="D96" s="89" t="s">
        <v>230</v>
      </c>
      <c r="E96" s="2"/>
      <c r="F96" s="2"/>
      <c r="G96" s="96" t="e">
        <f>Odessa!G96+MAX(145,G$2*вспомогат!$J$12)</f>
        <v>#VALUE!</v>
      </c>
      <c r="H96" s="96" t="e">
        <f>Odessa!H96+MAX(145,H$2*вспомогат!$J$12)</f>
        <v>#VALUE!</v>
      </c>
      <c r="I96" s="96" t="e">
        <f>Odessa!I96+MAX(145,I$2*вспомогат!$J$12)</f>
        <v>#VALUE!</v>
      </c>
      <c r="J96" s="96" t="e">
        <f>Odessa!J96+MAX(145,J$2*вспомогат!$J$12)</f>
        <v>#VALUE!</v>
      </c>
      <c r="K96" s="96" t="e">
        <f>Odessa!K96+MAX(145,K$2*вспомогат!$J$12)</f>
        <v>#VALUE!</v>
      </c>
      <c r="L96" s="96" t="e">
        <f>Odessa!L96+MAX(145,L$2*вспомогат!$J$12)</f>
        <v>#VALUE!</v>
      </c>
      <c r="M96" s="96" t="e">
        <f>Odessa!M96+MAX(145,M$2*вспомогат!$J$12)</f>
        <v>#VALUE!</v>
      </c>
      <c r="N96" s="96" t="e">
        <f>Odessa!N96+MAX(145,N$2*вспомогат!$J$12)</f>
        <v>#VALUE!</v>
      </c>
      <c r="O96" s="96" t="e">
        <f>Odessa!O96+MAX(145,O$2*вспомогат!$J$12)</f>
        <v>#VALUE!</v>
      </c>
      <c r="P96" s="96" t="e">
        <f>Odessa!P96+MAX(145,P$2*вспомогат!$J$12)</f>
        <v>#VALUE!</v>
      </c>
      <c r="Q96" s="96" t="e">
        <f>Odessa!Q96+MAX(145,Q$2*вспомогат!$J$12)</f>
        <v>#VALUE!</v>
      </c>
      <c r="R96" s="96" t="e">
        <f>Odessa!R96+MAX(145,R$2*вспомогат!$J$12)</f>
        <v>#VALUE!</v>
      </c>
      <c r="S96" s="96" t="e">
        <f>Odessa!S96+MAX(145,S$2*вспомогат!$J$12)</f>
        <v>#VALUE!</v>
      </c>
      <c r="T96" s="96" t="e">
        <f>Odessa!T96+MAX(145,T$2*вспомогат!$J$12)</f>
        <v>#VALUE!</v>
      </c>
      <c r="U96" s="96" t="e">
        <f>Odessa!U96+MAX(145,U$2*вспомогат!$J$12)</f>
        <v>#VALUE!</v>
      </c>
      <c r="V96" s="96" t="e">
        <f>Odessa!V96+MAX(145,V$2*вспомогат!$J$12)</f>
        <v>#VALUE!</v>
      </c>
      <c r="W96" s="96" t="e">
        <f>Odessa!W96+MAX(145,W$2*вспомогат!$J$12)</f>
        <v>#VALUE!</v>
      </c>
      <c r="X96" s="96" t="e">
        <f>Odessa!X96+MAX(145,X$2*вспомогат!$J$12)</f>
        <v>#VALUE!</v>
      </c>
      <c r="Y96" s="96" t="e">
        <f>Odessa!Y96+MAX(145,Y$2*вспомогат!$J$12)</f>
        <v>#VALUE!</v>
      </c>
      <c r="Z96" s="96" t="e">
        <f>Odessa!Z96+MAX(145,Z$2*вспомогат!$J$12)</f>
        <v>#VALUE!</v>
      </c>
    </row>
    <row r="97" spans="2:26">
      <c r="B97" s="121" t="s">
        <v>236</v>
      </c>
      <c r="C97" s="88" t="s">
        <v>103</v>
      </c>
      <c r="D97" s="89" t="s">
        <v>13</v>
      </c>
      <c r="E97" s="2"/>
      <c r="F97" s="2"/>
      <c r="G97" s="96">
        <f>Odessa!G97+MAX(145,G$2*вспомогат!$J$12)</f>
        <v>353.5090909090909</v>
      </c>
      <c r="H97" s="96">
        <f>Odessa!H97+MAX(145,H$2*вспомогат!$J$12)</f>
        <v>519.0181818181818</v>
      </c>
      <c r="I97" s="96">
        <f>Odessa!I97+MAX(145,I$2*вспомогат!$J$12)</f>
        <v>684.5272727272727</v>
      </c>
      <c r="J97" s="96">
        <f>Odessa!J97+MAX(145,J$2*вспомогат!$J$12)</f>
        <v>850.0363636363636</v>
      </c>
      <c r="K97" s="96">
        <f>Odessa!K97+MAX(145,K$2*вспомогат!$J$12)</f>
        <v>965.5454545454545</v>
      </c>
      <c r="L97" s="96">
        <f>Odessa!L97+MAX(145,L$2*вспомогат!$J$12)</f>
        <v>1136.0545454545454</v>
      </c>
      <c r="M97" s="96">
        <f>Odessa!M97+MAX(145,M$2*вспомогат!$J$12)</f>
        <v>1326.5636363636363</v>
      </c>
      <c r="N97" s="96">
        <f>Odessa!N97+MAX(145,N$2*вспомогат!$J$12)</f>
        <v>1517.0727272727272</v>
      </c>
      <c r="O97" s="96">
        <f>Odessa!O97+MAX(145,O$2*вспомогат!$J$12)</f>
        <v>1707.5818181818181</v>
      </c>
      <c r="P97" s="96">
        <f>Odessa!P97+MAX(145,P$2*вспомогат!$J$12)</f>
        <v>1898.090909090909</v>
      </c>
      <c r="Q97" s="96">
        <f>Odessa!Q97+MAX(145,Q$2*вспомогат!$J$12)</f>
        <v>2038.6</v>
      </c>
      <c r="R97" s="96">
        <f>Odessa!R97+MAX(145,R$2*вспомогат!$J$12)</f>
        <v>2229.1090909090908</v>
      </c>
      <c r="S97" s="96">
        <f>Odessa!S97+MAX(145,S$2*вспомогат!$J$12)</f>
        <v>2419.6181818181817</v>
      </c>
      <c r="T97" s="96">
        <f>Odessa!T97+MAX(145,T$2*вспомогат!$J$12)</f>
        <v>2610.1272727272726</v>
      </c>
      <c r="U97" s="96">
        <f>Odessa!U97+MAX(145,U$2*вспомогат!$J$12)</f>
        <v>2800.6363636363635</v>
      </c>
      <c r="V97" s="96">
        <f>Odessa!V97+MAX(145,V$2*вспомогат!$J$12)</f>
        <v>2991.1454545454544</v>
      </c>
      <c r="W97" s="96">
        <f>Odessa!W97+MAX(145,W$2*вспомогат!$J$12)</f>
        <v>3181.6545454545453</v>
      </c>
      <c r="X97" s="96">
        <f>Odessa!X97+MAX(145,X$2*вспомогат!$J$12)</f>
        <v>3372.1636363636362</v>
      </c>
      <c r="Y97" s="96">
        <f>Odessa!Y97+MAX(145,Y$2*вспомогат!$J$12)</f>
        <v>3562.6727272727271</v>
      </c>
      <c r="Z97" s="96">
        <f>Odessa!Z97+MAX(145,Z$2*вспомогат!$J$12)</f>
        <v>3753.181818181818</v>
      </c>
    </row>
    <row r="98" spans="2:26">
      <c r="B98" s="121" t="s">
        <v>264</v>
      </c>
      <c r="C98" s="121" t="s">
        <v>197</v>
      </c>
      <c r="D98" s="89" t="s">
        <v>230</v>
      </c>
      <c r="E98" s="2"/>
      <c r="F98" s="2"/>
      <c r="G98" s="96" t="e">
        <f>Odessa!G98+MAX(145,G$2*вспомогат!$J$12)</f>
        <v>#VALUE!</v>
      </c>
      <c r="H98" s="96" t="e">
        <f>Odessa!H98+MAX(145,H$2*вспомогат!$J$12)</f>
        <v>#VALUE!</v>
      </c>
      <c r="I98" s="96" t="e">
        <f>Odessa!I98+MAX(145,I$2*вспомогат!$J$12)</f>
        <v>#VALUE!</v>
      </c>
      <c r="J98" s="96" t="e">
        <f>Odessa!J98+MAX(145,J$2*вспомогат!$J$12)</f>
        <v>#VALUE!</v>
      </c>
      <c r="K98" s="96" t="e">
        <f>Odessa!K98+MAX(145,K$2*вспомогат!$J$12)</f>
        <v>#VALUE!</v>
      </c>
      <c r="L98" s="96" t="e">
        <f>Odessa!L98+MAX(145,L$2*вспомогат!$J$12)</f>
        <v>#VALUE!</v>
      </c>
      <c r="M98" s="96" t="e">
        <f>Odessa!M98+MAX(145,M$2*вспомогат!$J$12)</f>
        <v>#VALUE!</v>
      </c>
      <c r="N98" s="96" t="e">
        <f>Odessa!N98+MAX(145,N$2*вспомогат!$J$12)</f>
        <v>#VALUE!</v>
      </c>
      <c r="O98" s="96" t="e">
        <f>Odessa!O98+MAX(145,O$2*вспомогат!$J$12)</f>
        <v>#VALUE!</v>
      </c>
      <c r="P98" s="96" t="e">
        <f>Odessa!P98+MAX(145,P$2*вспомогат!$J$12)</f>
        <v>#VALUE!</v>
      </c>
      <c r="Q98" s="96" t="e">
        <f>Odessa!Q98+MAX(145,Q$2*вспомогат!$J$12)</f>
        <v>#VALUE!</v>
      </c>
      <c r="R98" s="96" t="e">
        <f>Odessa!R98+MAX(145,R$2*вспомогат!$J$12)</f>
        <v>#VALUE!</v>
      </c>
      <c r="S98" s="96" t="e">
        <f>Odessa!S98+MAX(145,S$2*вспомогат!$J$12)</f>
        <v>#VALUE!</v>
      </c>
      <c r="T98" s="96" t="e">
        <f>Odessa!T98+MAX(145,T$2*вспомогат!$J$12)</f>
        <v>#VALUE!</v>
      </c>
      <c r="U98" s="96" t="e">
        <f>Odessa!U98+MAX(145,U$2*вспомогат!$J$12)</f>
        <v>#VALUE!</v>
      </c>
      <c r="V98" s="96" t="e">
        <f>Odessa!V98+MAX(145,V$2*вспомогат!$J$12)</f>
        <v>#VALUE!</v>
      </c>
      <c r="W98" s="96" t="e">
        <f>Odessa!W98+MAX(145,W$2*вспомогат!$J$12)</f>
        <v>#VALUE!</v>
      </c>
      <c r="X98" s="96" t="e">
        <f>Odessa!X98+MAX(145,X$2*вспомогат!$J$12)</f>
        <v>#VALUE!</v>
      </c>
      <c r="Y98" s="96" t="e">
        <f>Odessa!Y98+MAX(145,Y$2*вспомогат!$J$12)</f>
        <v>#VALUE!</v>
      </c>
      <c r="Z98" s="96" t="e">
        <f>Odessa!Z98+MAX(145,Z$2*вспомогат!$J$12)</f>
        <v>#VALUE!</v>
      </c>
    </row>
    <row r="99" spans="2:26">
      <c r="B99" s="121" t="s">
        <v>237</v>
      </c>
      <c r="C99" s="88" t="s">
        <v>103</v>
      </c>
      <c r="D99" s="89" t="s">
        <v>13</v>
      </c>
      <c r="E99" s="2"/>
      <c r="F99" s="2"/>
      <c r="G99" s="96">
        <f>Odessa!G99+MAX(145,G$2*вспомогат!$J$12)</f>
        <v>352.5090909090909</v>
      </c>
      <c r="H99" s="96">
        <f>Odessa!H99+MAX(145,H$2*вспомогат!$J$12)</f>
        <v>517.0181818181818</v>
      </c>
      <c r="I99" s="96">
        <f>Odessa!I99+MAX(145,I$2*вспомогат!$J$12)</f>
        <v>681.5272727272727</v>
      </c>
      <c r="J99" s="96">
        <f>Odessa!J99+MAX(145,J$2*вспомогат!$J$12)</f>
        <v>846.0363636363636</v>
      </c>
      <c r="K99" s="96">
        <f>Odessa!K99+MAX(145,K$2*вспомогат!$J$12)</f>
        <v>960.5454545454545</v>
      </c>
      <c r="L99" s="96">
        <f>Odessa!L99+MAX(145,L$2*вспомогат!$J$12)</f>
        <v>1130.0545454545454</v>
      </c>
      <c r="M99" s="96">
        <f>Odessa!M99+MAX(145,M$2*вспомогат!$J$12)</f>
        <v>1319.5636363636363</v>
      </c>
      <c r="N99" s="96">
        <f>Odessa!N99+MAX(145,N$2*вспомогат!$J$12)</f>
        <v>1509.0727272727272</v>
      </c>
      <c r="O99" s="96">
        <f>Odessa!O99+MAX(145,O$2*вспомогат!$J$12)</f>
        <v>1698.5818181818181</v>
      </c>
      <c r="P99" s="96">
        <f>Odessa!P99+MAX(145,P$2*вспомогат!$J$12)</f>
        <v>1888.090909090909</v>
      </c>
      <c r="Q99" s="96">
        <f>Odessa!Q99+MAX(145,Q$2*вспомогат!$J$12)</f>
        <v>2027.6</v>
      </c>
      <c r="R99" s="96">
        <f>Odessa!R99+MAX(145,R$2*вспомогат!$J$12)</f>
        <v>2217.1090909090908</v>
      </c>
      <c r="S99" s="96">
        <f>Odessa!S99+MAX(145,S$2*вспомогат!$J$12)</f>
        <v>2406.6181818181817</v>
      </c>
      <c r="T99" s="96">
        <f>Odessa!T99+MAX(145,T$2*вспомогат!$J$12)</f>
        <v>2596.1272727272726</v>
      </c>
      <c r="U99" s="96">
        <f>Odessa!U99+MAX(145,U$2*вспомогат!$J$12)</f>
        <v>2785.6363636363635</v>
      </c>
      <c r="V99" s="96">
        <f>Odessa!V99+MAX(145,V$2*вспомогат!$J$12)</f>
        <v>2975.1454545454544</v>
      </c>
      <c r="W99" s="96">
        <f>Odessa!W99+MAX(145,W$2*вспомогат!$J$12)</f>
        <v>3164.6545454545453</v>
      </c>
      <c r="X99" s="96">
        <f>Odessa!X99+MAX(145,X$2*вспомогат!$J$12)</f>
        <v>3354.1636363636362</v>
      </c>
      <c r="Y99" s="96">
        <f>Odessa!Y99+MAX(145,Y$2*вспомогат!$J$12)</f>
        <v>3543.6727272727271</v>
      </c>
      <c r="Z99" s="96">
        <f>Odessa!Z99+MAX(145,Z$2*вспомогат!$J$12)</f>
        <v>3733.181818181818</v>
      </c>
    </row>
    <row r="100" spans="2:26">
      <c r="B100" s="12" t="s">
        <v>7</v>
      </c>
      <c r="C100" s="12" t="s">
        <v>8</v>
      </c>
      <c r="D100" s="89" t="s">
        <v>230</v>
      </c>
      <c r="E100" s="2"/>
      <c r="F100" s="2"/>
      <c r="G100" s="96" t="e">
        <f>Odessa!G100+MAX(145,G$2*вспомогат!$J$12)</f>
        <v>#VALUE!</v>
      </c>
      <c r="H100" s="96" t="e">
        <f>Odessa!H100+MAX(145,H$2*вспомогат!$J$12)</f>
        <v>#VALUE!</v>
      </c>
      <c r="I100" s="96" t="e">
        <f>Odessa!I100+MAX(145,I$2*вспомогат!$J$12)</f>
        <v>#VALUE!</v>
      </c>
      <c r="J100" s="96" t="e">
        <f>Odessa!J100+MAX(145,J$2*вспомогат!$J$12)</f>
        <v>#VALUE!</v>
      </c>
      <c r="K100" s="96" t="e">
        <f>Odessa!K100+MAX(145,K$2*вспомогат!$J$12)</f>
        <v>#VALUE!</v>
      </c>
      <c r="L100" s="96" t="e">
        <f>Odessa!L100+MAX(145,L$2*вспомогат!$J$12)</f>
        <v>#VALUE!</v>
      </c>
      <c r="M100" s="96" t="e">
        <f>Odessa!M100+MAX(145,M$2*вспомогат!$J$12)</f>
        <v>#VALUE!</v>
      </c>
      <c r="N100" s="96" t="e">
        <f>Odessa!N100+MAX(145,N$2*вспомогат!$J$12)</f>
        <v>#VALUE!</v>
      </c>
      <c r="O100" s="96" t="e">
        <f>Odessa!O100+MAX(145,O$2*вспомогат!$J$12)</f>
        <v>#VALUE!</v>
      </c>
      <c r="P100" s="96" t="e">
        <f>Odessa!P100+MAX(145,P$2*вспомогат!$J$12)</f>
        <v>#VALUE!</v>
      </c>
      <c r="Q100" s="96" t="e">
        <f>Odessa!Q100+MAX(145,Q$2*вспомогат!$J$12)</f>
        <v>#VALUE!</v>
      </c>
      <c r="R100" s="96" t="e">
        <f>Odessa!R100+MAX(145,R$2*вспомогат!$J$12)</f>
        <v>#VALUE!</v>
      </c>
      <c r="S100" s="96" t="e">
        <f>Odessa!S100+MAX(145,S$2*вспомогат!$J$12)</f>
        <v>#VALUE!</v>
      </c>
      <c r="T100" s="96" t="e">
        <f>Odessa!T100+MAX(145,T$2*вспомогат!$J$12)</f>
        <v>#VALUE!</v>
      </c>
      <c r="U100" s="96" t="e">
        <f>Odessa!U100+MAX(145,U$2*вспомогат!$J$12)</f>
        <v>#VALUE!</v>
      </c>
      <c r="V100" s="96" t="e">
        <f>Odessa!V100+MAX(145,V$2*вспомогат!$J$12)</f>
        <v>#VALUE!</v>
      </c>
      <c r="W100" s="96" t="e">
        <f>Odessa!W100+MAX(145,W$2*вспомогат!$J$12)</f>
        <v>#VALUE!</v>
      </c>
      <c r="X100" s="96" t="e">
        <f>Odessa!X100+MAX(145,X$2*вспомогат!$J$12)</f>
        <v>#VALUE!</v>
      </c>
      <c r="Y100" s="96" t="e">
        <f>Odessa!Y100+MAX(145,Y$2*вспомогат!$J$12)</f>
        <v>#VALUE!</v>
      </c>
      <c r="Z100" s="96" t="e">
        <f>Odessa!Z100+MAX(145,Z$2*вспомогат!$J$12)</f>
        <v>#VALUE!</v>
      </c>
    </row>
    <row r="101" spans="2:26">
      <c r="B101" s="121" t="s">
        <v>238</v>
      </c>
      <c r="C101" s="121" t="s">
        <v>22</v>
      </c>
      <c r="D101" s="89" t="s">
        <v>230</v>
      </c>
      <c r="E101" s="2"/>
      <c r="F101" s="2"/>
      <c r="G101" s="96" t="e">
        <f>Odessa!G101+MAX(145,G$2*вспомогат!$J$12)</f>
        <v>#VALUE!</v>
      </c>
      <c r="H101" s="96" t="e">
        <f>Odessa!H101+MAX(145,H$2*вспомогат!$J$12)</f>
        <v>#VALUE!</v>
      </c>
      <c r="I101" s="96" t="e">
        <f>Odessa!I101+MAX(145,I$2*вспомогат!$J$12)</f>
        <v>#VALUE!</v>
      </c>
      <c r="J101" s="96" t="e">
        <f>Odessa!J101+MAX(145,J$2*вспомогат!$J$12)</f>
        <v>#VALUE!</v>
      </c>
      <c r="K101" s="96" t="e">
        <f>Odessa!K101+MAX(145,K$2*вспомогат!$J$12)</f>
        <v>#VALUE!</v>
      </c>
      <c r="L101" s="96" t="e">
        <f>Odessa!L101+MAX(145,L$2*вспомогат!$J$12)</f>
        <v>#VALUE!</v>
      </c>
      <c r="M101" s="96" t="e">
        <f>Odessa!M101+MAX(145,M$2*вспомогат!$J$12)</f>
        <v>#VALUE!</v>
      </c>
      <c r="N101" s="96" t="e">
        <f>Odessa!N101+MAX(145,N$2*вспомогат!$J$12)</f>
        <v>#VALUE!</v>
      </c>
      <c r="O101" s="96" t="e">
        <f>Odessa!O101+MAX(145,O$2*вспомогат!$J$12)</f>
        <v>#VALUE!</v>
      </c>
      <c r="P101" s="96" t="e">
        <f>Odessa!P101+MAX(145,P$2*вспомогат!$J$12)</f>
        <v>#VALUE!</v>
      </c>
      <c r="Q101" s="96" t="e">
        <f>Odessa!Q101+MAX(145,Q$2*вспомогат!$J$12)</f>
        <v>#VALUE!</v>
      </c>
      <c r="R101" s="96" t="e">
        <f>Odessa!R101+MAX(145,R$2*вспомогат!$J$12)</f>
        <v>#VALUE!</v>
      </c>
      <c r="S101" s="96" t="e">
        <f>Odessa!S101+MAX(145,S$2*вспомогат!$J$12)</f>
        <v>#VALUE!</v>
      </c>
      <c r="T101" s="96" t="e">
        <f>Odessa!T101+MAX(145,T$2*вспомогат!$J$12)</f>
        <v>#VALUE!</v>
      </c>
      <c r="U101" s="96" t="e">
        <f>Odessa!U101+MAX(145,U$2*вспомогат!$J$12)</f>
        <v>#VALUE!</v>
      </c>
      <c r="V101" s="96" t="e">
        <f>Odessa!V101+MAX(145,V$2*вспомогат!$J$12)</f>
        <v>#VALUE!</v>
      </c>
      <c r="W101" s="96" t="e">
        <f>Odessa!W101+MAX(145,W$2*вспомогат!$J$12)</f>
        <v>#VALUE!</v>
      </c>
      <c r="X101" s="96" t="e">
        <f>Odessa!X101+MAX(145,X$2*вспомогат!$J$12)</f>
        <v>#VALUE!</v>
      </c>
      <c r="Y101" s="96" t="e">
        <f>Odessa!Y101+MAX(145,Y$2*вспомогат!$J$12)</f>
        <v>#VALUE!</v>
      </c>
      <c r="Z101" s="96" t="e">
        <f>Odessa!Z101+MAX(145,Z$2*вспомогат!$J$12)</f>
        <v>#VALUE!</v>
      </c>
    </row>
    <row r="102" spans="2:26">
      <c r="B102" s="121" t="s">
        <v>265</v>
      </c>
      <c r="C102" s="121" t="s">
        <v>266</v>
      </c>
      <c r="D102" s="89" t="s">
        <v>230</v>
      </c>
      <c r="E102" s="2"/>
      <c r="F102" s="2"/>
      <c r="G102" s="96" t="e">
        <f>Odessa!G102+MAX(145,G$2*вспомогат!$J$12)</f>
        <v>#VALUE!</v>
      </c>
      <c r="H102" s="96" t="e">
        <f>Odessa!H102+MAX(145,H$2*вспомогат!$J$12)</f>
        <v>#VALUE!</v>
      </c>
      <c r="I102" s="96" t="e">
        <f>Odessa!I102+MAX(145,I$2*вспомогат!$J$12)</f>
        <v>#VALUE!</v>
      </c>
      <c r="J102" s="96" t="e">
        <f>Odessa!J102+MAX(145,J$2*вспомогат!$J$12)</f>
        <v>#VALUE!</v>
      </c>
      <c r="K102" s="96" t="e">
        <f>Odessa!K102+MAX(145,K$2*вспомогат!$J$12)</f>
        <v>#VALUE!</v>
      </c>
      <c r="L102" s="96" t="e">
        <f>Odessa!L102+MAX(145,L$2*вспомогат!$J$12)</f>
        <v>#VALUE!</v>
      </c>
      <c r="M102" s="96" t="e">
        <f>Odessa!M102+MAX(145,M$2*вспомогат!$J$12)</f>
        <v>#VALUE!</v>
      </c>
      <c r="N102" s="96" t="e">
        <f>Odessa!N102+MAX(145,N$2*вспомогат!$J$12)</f>
        <v>#VALUE!</v>
      </c>
      <c r="O102" s="96" t="e">
        <f>Odessa!O102+MAX(145,O$2*вспомогат!$J$12)</f>
        <v>#VALUE!</v>
      </c>
      <c r="P102" s="96" t="e">
        <f>Odessa!P102+MAX(145,P$2*вспомогат!$J$12)</f>
        <v>#VALUE!</v>
      </c>
      <c r="Q102" s="96" t="e">
        <f>Odessa!Q102+MAX(145,Q$2*вспомогат!$J$12)</f>
        <v>#VALUE!</v>
      </c>
      <c r="R102" s="96" t="e">
        <f>Odessa!R102+MAX(145,R$2*вспомогат!$J$12)</f>
        <v>#VALUE!</v>
      </c>
      <c r="S102" s="96" t="e">
        <f>Odessa!S102+MAX(145,S$2*вспомогат!$J$12)</f>
        <v>#VALUE!</v>
      </c>
      <c r="T102" s="96" t="e">
        <f>Odessa!T102+MAX(145,T$2*вспомогат!$J$12)</f>
        <v>#VALUE!</v>
      </c>
      <c r="U102" s="96" t="e">
        <f>Odessa!U102+MAX(145,U$2*вспомогат!$J$12)</f>
        <v>#VALUE!</v>
      </c>
      <c r="V102" s="96" t="e">
        <f>Odessa!V102+MAX(145,V$2*вспомогат!$J$12)</f>
        <v>#VALUE!</v>
      </c>
      <c r="W102" s="96" t="e">
        <f>Odessa!W102+MAX(145,W$2*вспомогат!$J$12)</f>
        <v>#VALUE!</v>
      </c>
      <c r="X102" s="96" t="e">
        <f>Odessa!X102+MAX(145,X$2*вспомогат!$J$12)</f>
        <v>#VALUE!</v>
      </c>
      <c r="Y102" s="96" t="e">
        <f>Odessa!Y102+MAX(145,Y$2*вспомогат!$J$12)</f>
        <v>#VALUE!</v>
      </c>
      <c r="Z102" s="96" t="e">
        <f>Odessa!Z102+MAX(145,Z$2*вспомогат!$J$12)</f>
        <v>#VALUE!</v>
      </c>
    </row>
    <row r="103" spans="2:26">
      <c r="B103" s="121" t="s">
        <v>239</v>
      </c>
      <c r="C103" s="88" t="s">
        <v>103</v>
      </c>
      <c r="D103" s="89" t="s">
        <v>13</v>
      </c>
      <c r="E103" s="2"/>
      <c r="F103" s="2"/>
      <c r="G103" s="96">
        <f>Odessa!G103+MAX(145,G$2*вспомогат!$J$12)</f>
        <v>362.5090909090909</v>
      </c>
      <c r="H103" s="96">
        <f>Odessa!H103+MAX(145,H$2*вспомогат!$J$12)</f>
        <v>537.0181818181818</v>
      </c>
      <c r="I103" s="96">
        <f>Odessa!I103+MAX(145,I$2*вспомогат!$J$12)</f>
        <v>711.5272727272727</v>
      </c>
      <c r="J103" s="96">
        <f>Odessa!J103+MAX(145,J$2*вспомогат!$J$12)</f>
        <v>886.0363636363636</v>
      </c>
      <c r="K103" s="96">
        <f>Odessa!K103+MAX(145,K$2*вспомогат!$J$12)</f>
        <v>1010.5454545454545</v>
      </c>
      <c r="L103" s="96">
        <f>Odessa!L103+MAX(145,L$2*вспомогат!$J$12)</f>
        <v>1190.0545454545454</v>
      </c>
      <c r="M103" s="96">
        <f>Odessa!M103+MAX(145,M$2*вспомогат!$J$12)</f>
        <v>1389.5636363636363</v>
      </c>
      <c r="N103" s="96">
        <f>Odessa!N103+MAX(145,N$2*вспомогат!$J$12)</f>
        <v>1589.0727272727272</v>
      </c>
      <c r="O103" s="96">
        <f>Odessa!O103+MAX(145,O$2*вспомогат!$J$12)</f>
        <v>1788.5818181818181</v>
      </c>
      <c r="P103" s="96">
        <f>Odessa!P103+MAX(145,P$2*вспомогат!$J$12)</f>
        <v>1988.090909090909</v>
      </c>
      <c r="Q103" s="96">
        <f>Odessa!Q103+MAX(145,Q$2*вспомогат!$J$12)</f>
        <v>2137.6</v>
      </c>
      <c r="R103" s="96">
        <f>Odessa!R103+MAX(145,R$2*вспомогат!$J$12)</f>
        <v>2337.1090909090908</v>
      </c>
      <c r="S103" s="96">
        <f>Odessa!S103+MAX(145,S$2*вспомогат!$J$12)</f>
        <v>2536.6181818181817</v>
      </c>
      <c r="T103" s="96">
        <f>Odessa!T103+MAX(145,T$2*вспомогат!$J$12)</f>
        <v>2736.1272727272726</v>
      </c>
      <c r="U103" s="96">
        <f>Odessa!U103+MAX(145,U$2*вспомогат!$J$12)</f>
        <v>2935.6363636363635</v>
      </c>
      <c r="V103" s="96">
        <f>Odessa!V103+MAX(145,V$2*вспомогат!$J$12)</f>
        <v>3135.1454545454544</v>
      </c>
      <c r="W103" s="96">
        <f>Odessa!W103+MAX(145,W$2*вспомогат!$J$12)</f>
        <v>3334.6545454545453</v>
      </c>
      <c r="X103" s="96">
        <f>Odessa!X103+MAX(145,X$2*вспомогат!$J$12)</f>
        <v>3534.1636363636362</v>
      </c>
      <c r="Y103" s="96">
        <f>Odessa!Y103+MAX(145,Y$2*вспомогат!$J$12)</f>
        <v>3733.6727272727271</v>
      </c>
      <c r="Z103" s="96">
        <f>Odessa!Z103+MAX(145,Z$2*вспомогат!$J$12)</f>
        <v>3933.181818181818</v>
      </c>
    </row>
    <row r="104" spans="2:26">
      <c r="B104" s="121" t="s">
        <v>240</v>
      </c>
      <c r="C104" s="88" t="s">
        <v>103</v>
      </c>
      <c r="D104" s="89" t="s">
        <v>230</v>
      </c>
      <c r="E104" s="2"/>
      <c r="F104" s="2"/>
      <c r="G104" s="96" t="e">
        <f>Odessa!G104+MAX(145,G$2*вспомогат!$J$12)</f>
        <v>#VALUE!</v>
      </c>
      <c r="H104" s="96" t="e">
        <f>Odessa!H104+MAX(145,H$2*вспомогат!$J$12)</f>
        <v>#VALUE!</v>
      </c>
      <c r="I104" s="96" t="e">
        <f>Odessa!I104+MAX(145,I$2*вспомогат!$J$12)</f>
        <v>#VALUE!</v>
      </c>
      <c r="J104" s="96" t="e">
        <f>Odessa!J104+MAX(145,J$2*вспомогат!$J$12)</f>
        <v>#VALUE!</v>
      </c>
      <c r="K104" s="96" t="e">
        <f>Odessa!K104+MAX(145,K$2*вспомогат!$J$12)</f>
        <v>#VALUE!</v>
      </c>
      <c r="L104" s="96" t="e">
        <f>Odessa!L104+MAX(145,L$2*вспомогат!$J$12)</f>
        <v>#VALUE!</v>
      </c>
      <c r="M104" s="96" t="e">
        <f>Odessa!M104+MAX(145,M$2*вспомогат!$J$12)</f>
        <v>#VALUE!</v>
      </c>
      <c r="N104" s="96" t="e">
        <f>Odessa!N104+MAX(145,N$2*вспомогат!$J$12)</f>
        <v>#VALUE!</v>
      </c>
      <c r="O104" s="96" t="e">
        <f>Odessa!O104+MAX(145,O$2*вспомогат!$J$12)</f>
        <v>#VALUE!</v>
      </c>
      <c r="P104" s="96" t="e">
        <f>Odessa!P104+MAX(145,P$2*вспомогат!$J$12)</f>
        <v>#VALUE!</v>
      </c>
      <c r="Q104" s="96" t="e">
        <f>Odessa!Q104+MAX(145,Q$2*вспомогат!$J$12)</f>
        <v>#VALUE!</v>
      </c>
      <c r="R104" s="96" t="e">
        <f>Odessa!R104+MAX(145,R$2*вспомогат!$J$12)</f>
        <v>#VALUE!</v>
      </c>
      <c r="S104" s="96" t="e">
        <f>Odessa!S104+MAX(145,S$2*вспомогат!$J$12)</f>
        <v>#VALUE!</v>
      </c>
      <c r="T104" s="96" t="e">
        <f>Odessa!T104+MAX(145,T$2*вспомогат!$J$12)</f>
        <v>#VALUE!</v>
      </c>
      <c r="U104" s="96" t="e">
        <f>Odessa!U104+MAX(145,U$2*вспомогат!$J$12)</f>
        <v>#VALUE!</v>
      </c>
      <c r="V104" s="96" t="e">
        <f>Odessa!V104+MAX(145,V$2*вспомогат!$J$12)</f>
        <v>#VALUE!</v>
      </c>
      <c r="W104" s="96" t="e">
        <f>Odessa!W104+MAX(145,W$2*вспомогат!$J$12)</f>
        <v>#VALUE!</v>
      </c>
      <c r="X104" s="96" t="e">
        <f>Odessa!X104+MAX(145,X$2*вспомогат!$J$12)</f>
        <v>#VALUE!</v>
      </c>
      <c r="Y104" s="96" t="e">
        <f>Odessa!Y104+MAX(145,Y$2*вспомогат!$J$12)</f>
        <v>#VALUE!</v>
      </c>
      <c r="Z104" s="96" t="e">
        <f>Odessa!Z104+MAX(145,Z$2*вспомогат!$J$12)</f>
        <v>#VALUE!</v>
      </c>
    </row>
    <row r="105" spans="2:26">
      <c r="B105" s="81" t="s">
        <v>231</v>
      </c>
      <c r="C105" s="81" t="s">
        <v>77</v>
      </c>
      <c r="D105" s="89" t="s">
        <v>230</v>
      </c>
      <c r="E105" s="2"/>
      <c r="F105" s="2"/>
      <c r="G105" s="96" t="e">
        <f>Odessa!G105+MAX(145,G$2*вспомогат!$J$12)</f>
        <v>#VALUE!</v>
      </c>
      <c r="H105" s="96" t="e">
        <f>Odessa!H105+MAX(145,H$2*вспомогат!$J$12)</f>
        <v>#VALUE!</v>
      </c>
      <c r="I105" s="96" t="e">
        <f>Odessa!I105+MAX(145,I$2*вспомогат!$J$12)</f>
        <v>#VALUE!</v>
      </c>
      <c r="J105" s="96" t="e">
        <f>Odessa!J105+MAX(145,J$2*вспомогат!$J$12)</f>
        <v>#VALUE!</v>
      </c>
      <c r="K105" s="96" t="e">
        <f>Odessa!K105+MAX(145,K$2*вспомогат!$J$12)</f>
        <v>#VALUE!</v>
      </c>
      <c r="L105" s="96" t="e">
        <f>Odessa!L105+MAX(145,L$2*вспомогат!$J$12)</f>
        <v>#VALUE!</v>
      </c>
      <c r="M105" s="96" t="e">
        <f>Odessa!M105+MAX(145,M$2*вспомогат!$J$12)</f>
        <v>#VALUE!</v>
      </c>
      <c r="N105" s="96" t="e">
        <f>Odessa!N105+MAX(145,N$2*вспомогат!$J$12)</f>
        <v>#VALUE!</v>
      </c>
      <c r="O105" s="96" t="e">
        <f>Odessa!O105+MAX(145,O$2*вспомогат!$J$12)</f>
        <v>#VALUE!</v>
      </c>
      <c r="P105" s="96" t="e">
        <f>Odessa!P105+MAX(145,P$2*вспомогат!$J$12)</f>
        <v>#VALUE!</v>
      </c>
      <c r="Q105" s="96" t="e">
        <f>Odessa!Q105+MAX(145,Q$2*вспомогат!$J$12)</f>
        <v>#VALUE!</v>
      </c>
      <c r="R105" s="96" t="e">
        <f>Odessa!R105+MAX(145,R$2*вспомогат!$J$12)</f>
        <v>#VALUE!</v>
      </c>
      <c r="S105" s="96" t="e">
        <f>Odessa!S105+MAX(145,S$2*вспомогат!$J$12)</f>
        <v>#VALUE!</v>
      </c>
      <c r="T105" s="96" t="e">
        <f>Odessa!T105+MAX(145,T$2*вспомогат!$J$12)</f>
        <v>#VALUE!</v>
      </c>
      <c r="U105" s="96" t="e">
        <f>Odessa!U105+MAX(145,U$2*вспомогат!$J$12)</f>
        <v>#VALUE!</v>
      </c>
      <c r="V105" s="96" t="e">
        <f>Odessa!V105+MAX(145,V$2*вспомогат!$J$12)</f>
        <v>#VALUE!</v>
      </c>
      <c r="W105" s="96" t="e">
        <f>Odessa!W105+MAX(145,W$2*вспомогат!$J$12)</f>
        <v>#VALUE!</v>
      </c>
      <c r="X105" s="96" t="e">
        <f>Odessa!X105+MAX(145,X$2*вспомогат!$J$12)</f>
        <v>#VALUE!</v>
      </c>
      <c r="Y105" s="96" t="e">
        <f>Odessa!Y105+MAX(145,Y$2*вспомогат!$J$12)</f>
        <v>#VALUE!</v>
      </c>
      <c r="Z105" s="96" t="e">
        <f>Odessa!Z105+MAX(145,Z$2*вспомогат!$J$12)</f>
        <v>#VALUE!</v>
      </c>
    </row>
    <row r="106" spans="2:26">
      <c r="B106" s="124" t="s">
        <v>241</v>
      </c>
      <c r="C106" s="88" t="s">
        <v>103</v>
      </c>
      <c r="D106" s="89" t="s">
        <v>13</v>
      </c>
      <c r="E106" s="2"/>
      <c r="F106" s="2"/>
      <c r="G106" s="96">
        <f>Odessa!G106+MAX(145,G$2*вспомогат!$J$12)</f>
        <v>410.5090909090909</v>
      </c>
      <c r="H106" s="96">
        <f>Odessa!H106+MAX(145,H$2*вспомогат!$J$12)</f>
        <v>633.0181818181818</v>
      </c>
      <c r="I106" s="96">
        <f>Odessa!I106+MAX(145,I$2*вспомогат!$J$12)</f>
        <v>855.5272727272727</v>
      </c>
      <c r="J106" s="96">
        <f>Odessa!J106+MAX(145,J$2*вспомогат!$J$12)</f>
        <v>1078.0363636363636</v>
      </c>
      <c r="K106" s="96">
        <f>Odessa!K106+MAX(145,K$2*вспомогат!$J$12)</f>
        <v>1250.5454545454545</v>
      </c>
      <c r="L106" s="96">
        <f>Odessa!L106+MAX(145,L$2*вспомогат!$J$12)</f>
        <v>1478.0545454545454</v>
      </c>
      <c r="M106" s="96">
        <f>Odessa!M106+MAX(145,M$2*вспомогат!$J$12)</f>
        <v>1725.5636363636363</v>
      </c>
      <c r="N106" s="96">
        <f>Odessa!N106+MAX(145,N$2*вспомогат!$J$12)</f>
        <v>1973.0727272727272</v>
      </c>
      <c r="O106" s="96">
        <f>Odessa!O106+MAX(145,O$2*вспомогат!$J$12)</f>
        <v>2220.5818181818181</v>
      </c>
      <c r="P106" s="96">
        <f>Odessa!P106+MAX(145,P$2*вспомогат!$J$12)</f>
        <v>2468.090909090909</v>
      </c>
      <c r="Q106" s="96">
        <f>Odessa!Q106+MAX(145,Q$2*вспомогат!$J$12)</f>
        <v>2665.6</v>
      </c>
      <c r="R106" s="96">
        <f>Odessa!R106+MAX(145,R$2*вспомогат!$J$12)</f>
        <v>2913.1090909090908</v>
      </c>
      <c r="S106" s="96">
        <f>Odessa!S106+MAX(145,S$2*вспомогат!$J$12)</f>
        <v>3160.6181818181817</v>
      </c>
      <c r="T106" s="96">
        <f>Odessa!T106+MAX(145,T$2*вспомогат!$J$12)</f>
        <v>3408.1272727272726</v>
      </c>
      <c r="U106" s="96">
        <f>Odessa!U106+MAX(145,U$2*вспомогат!$J$12)</f>
        <v>3655.6363636363635</v>
      </c>
      <c r="V106" s="96">
        <f>Odessa!V106+MAX(145,V$2*вспомогат!$J$12)</f>
        <v>3903.1454545454544</v>
      </c>
      <c r="W106" s="96">
        <f>Odessa!W106+MAX(145,W$2*вспомогат!$J$12)</f>
        <v>4150.6545454545449</v>
      </c>
      <c r="X106" s="96">
        <f>Odessa!X106+MAX(145,X$2*вспомогат!$J$12)</f>
        <v>4398.1636363636362</v>
      </c>
      <c r="Y106" s="96">
        <f>Odessa!Y106+MAX(145,Y$2*вспомогат!$J$12)</f>
        <v>4645.6727272727276</v>
      </c>
      <c r="Z106" s="96">
        <f>Odessa!Z106+MAX(145,Z$2*вспомогат!$J$12)</f>
        <v>4893.181818181818</v>
      </c>
    </row>
    <row r="107" spans="2:26">
      <c r="B107" s="121" t="s">
        <v>242</v>
      </c>
      <c r="C107" s="88" t="s">
        <v>103</v>
      </c>
      <c r="D107" s="89" t="s">
        <v>230</v>
      </c>
      <c r="E107" s="2"/>
      <c r="F107" s="2"/>
      <c r="G107" s="96" t="e">
        <f>Odessa!G107+MAX(145,G$2*вспомогат!$J$12)</f>
        <v>#VALUE!</v>
      </c>
      <c r="H107" s="96" t="e">
        <f>Odessa!H107+MAX(145,H$2*вспомогат!$J$12)</f>
        <v>#VALUE!</v>
      </c>
      <c r="I107" s="96" t="e">
        <f>Odessa!I107+MAX(145,I$2*вспомогат!$J$12)</f>
        <v>#VALUE!</v>
      </c>
      <c r="J107" s="96" t="e">
        <f>Odessa!J107+MAX(145,J$2*вспомогат!$J$12)</f>
        <v>#VALUE!</v>
      </c>
      <c r="K107" s="96" t="e">
        <f>Odessa!K107+MAX(145,K$2*вспомогат!$J$12)</f>
        <v>#VALUE!</v>
      </c>
      <c r="L107" s="96" t="e">
        <f>Odessa!L107+MAX(145,L$2*вспомогат!$J$12)</f>
        <v>#VALUE!</v>
      </c>
      <c r="M107" s="96" t="e">
        <f>Odessa!M107+MAX(145,M$2*вспомогат!$J$12)</f>
        <v>#VALUE!</v>
      </c>
      <c r="N107" s="96" t="e">
        <f>Odessa!N107+MAX(145,N$2*вспомогат!$J$12)</f>
        <v>#VALUE!</v>
      </c>
      <c r="O107" s="96" t="e">
        <f>Odessa!O107+MAX(145,O$2*вспомогат!$J$12)</f>
        <v>#VALUE!</v>
      </c>
      <c r="P107" s="96" t="e">
        <f>Odessa!P107+MAX(145,P$2*вспомогат!$J$12)</f>
        <v>#VALUE!</v>
      </c>
      <c r="Q107" s="96" t="e">
        <f>Odessa!Q107+MAX(145,Q$2*вспомогат!$J$12)</f>
        <v>#VALUE!</v>
      </c>
      <c r="R107" s="96" t="e">
        <f>Odessa!R107+MAX(145,R$2*вспомогат!$J$12)</f>
        <v>#VALUE!</v>
      </c>
      <c r="S107" s="96" t="e">
        <f>Odessa!S107+MAX(145,S$2*вспомогат!$J$12)</f>
        <v>#VALUE!</v>
      </c>
      <c r="T107" s="96" t="e">
        <f>Odessa!T107+MAX(145,T$2*вспомогат!$J$12)</f>
        <v>#VALUE!</v>
      </c>
      <c r="U107" s="96" t="e">
        <f>Odessa!U107+MAX(145,U$2*вспомогат!$J$12)</f>
        <v>#VALUE!</v>
      </c>
      <c r="V107" s="96" t="e">
        <f>Odessa!V107+MAX(145,V$2*вспомогат!$J$12)</f>
        <v>#VALUE!</v>
      </c>
      <c r="W107" s="96" t="e">
        <f>Odessa!W107+MAX(145,W$2*вспомогат!$J$12)</f>
        <v>#VALUE!</v>
      </c>
      <c r="X107" s="96" t="e">
        <f>Odessa!X107+MAX(145,X$2*вспомогат!$J$12)</f>
        <v>#VALUE!</v>
      </c>
      <c r="Y107" s="96" t="e">
        <f>Odessa!Y107+MAX(145,Y$2*вспомогат!$J$12)</f>
        <v>#VALUE!</v>
      </c>
      <c r="Z107" s="96" t="e">
        <f>Odessa!Z107+MAX(145,Z$2*вспомогат!$J$12)</f>
        <v>#VALUE!</v>
      </c>
    </row>
    <row r="108" spans="2:26">
      <c r="B108" s="121" t="s">
        <v>267</v>
      </c>
      <c r="C108" s="121" t="s">
        <v>8</v>
      </c>
      <c r="D108" s="89" t="s">
        <v>230</v>
      </c>
      <c r="E108" s="2"/>
      <c r="F108" s="2"/>
      <c r="G108" s="96" t="e">
        <f>Odessa!G108+MAX(145,G$2*вспомогат!$J$12)</f>
        <v>#VALUE!</v>
      </c>
      <c r="H108" s="96" t="e">
        <f>Odessa!H108+MAX(145,H$2*вспомогат!$J$12)</f>
        <v>#VALUE!</v>
      </c>
      <c r="I108" s="96" t="e">
        <f>Odessa!I108+MAX(145,I$2*вспомогат!$J$12)</f>
        <v>#VALUE!</v>
      </c>
      <c r="J108" s="96" t="e">
        <f>Odessa!J108+MAX(145,J$2*вспомогат!$J$12)</f>
        <v>#VALUE!</v>
      </c>
      <c r="K108" s="96" t="e">
        <f>Odessa!K108+MAX(145,K$2*вспомогат!$J$12)</f>
        <v>#VALUE!</v>
      </c>
      <c r="L108" s="96" t="e">
        <f>Odessa!L108+MAX(145,L$2*вспомогат!$J$12)</f>
        <v>#VALUE!</v>
      </c>
      <c r="M108" s="96" t="e">
        <f>Odessa!M108+MAX(145,M$2*вспомогат!$J$12)</f>
        <v>#VALUE!</v>
      </c>
      <c r="N108" s="96" t="e">
        <f>Odessa!N108+MAX(145,N$2*вспомогат!$J$12)</f>
        <v>#VALUE!</v>
      </c>
      <c r="O108" s="96" t="e">
        <f>Odessa!O108+MAX(145,O$2*вспомогат!$J$12)</f>
        <v>#VALUE!</v>
      </c>
      <c r="P108" s="96" t="e">
        <f>Odessa!P108+MAX(145,P$2*вспомогат!$J$12)</f>
        <v>#VALUE!</v>
      </c>
      <c r="Q108" s="96" t="e">
        <f>Odessa!Q108+MAX(145,Q$2*вспомогат!$J$12)</f>
        <v>#VALUE!</v>
      </c>
      <c r="R108" s="96" t="e">
        <f>Odessa!R108+MAX(145,R$2*вспомогат!$J$12)</f>
        <v>#VALUE!</v>
      </c>
      <c r="S108" s="96" t="e">
        <f>Odessa!S108+MAX(145,S$2*вспомогат!$J$12)</f>
        <v>#VALUE!</v>
      </c>
      <c r="T108" s="96" t="e">
        <f>Odessa!T108+MAX(145,T$2*вспомогат!$J$12)</f>
        <v>#VALUE!</v>
      </c>
      <c r="U108" s="96" t="e">
        <f>Odessa!U108+MAX(145,U$2*вспомогат!$J$12)</f>
        <v>#VALUE!</v>
      </c>
      <c r="V108" s="96" t="e">
        <f>Odessa!V108+MAX(145,V$2*вспомогат!$J$12)</f>
        <v>#VALUE!</v>
      </c>
      <c r="W108" s="96" t="e">
        <f>Odessa!W108+MAX(145,W$2*вспомогат!$J$12)</f>
        <v>#VALUE!</v>
      </c>
      <c r="X108" s="96" t="e">
        <f>Odessa!X108+MAX(145,X$2*вспомогат!$J$12)</f>
        <v>#VALUE!</v>
      </c>
      <c r="Y108" s="96" t="e">
        <f>Odessa!Y108+MAX(145,Y$2*вспомогат!$J$12)</f>
        <v>#VALUE!</v>
      </c>
      <c r="Z108" s="96" t="e">
        <f>Odessa!Z108+MAX(145,Z$2*вспомогат!$J$12)</f>
        <v>#VALUE!</v>
      </c>
    </row>
    <row r="109" spans="2:26">
      <c r="B109" s="121" t="s">
        <v>268</v>
      </c>
      <c r="C109" s="121" t="s">
        <v>197</v>
      </c>
      <c r="D109" s="89" t="s">
        <v>230</v>
      </c>
      <c r="E109" s="2"/>
      <c r="F109" s="2"/>
      <c r="G109" s="96" t="e">
        <f>Odessa!G109+MAX(145,G$2*вспомогат!$J$12)</f>
        <v>#VALUE!</v>
      </c>
      <c r="H109" s="96" t="e">
        <f>Odessa!H109+MAX(145,H$2*вспомогат!$J$12)</f>
        <v>#VALUE!</v>
      </c>
      <c r="I109" s="96" t="e">
        <f>Odessa!I109+MAX(145,I$2*вспомогат!$J$12)</f>
        <v>#VALUE!</v>
      </c>
      <c r="J109" s="96" t="e">
        <f>Odessa!J109+MAX(145,J$2*вспомогат!$J$12)</f>
        <v>#VALUE!</v>
      </c>
      <c r="K109" s="96" t="e">
        <f>Odessa!K109+MAX(145,K$2*вспомогат!$J$12)</f>
        <v>#VALUE!</v>
      </c>
      <c r="L109" s="96" t="e">
        <f>Odessa!L109+MAX(145,L$2*вспомогат!$J$12)</f>
        <v>#VALUE!</v>
      </c>
      <c r="M109" s="96" t="e">
        <f>Odessa!M109+MAX(145,M$2*вспомогат!$J$12)</f>
        <v>#VALUE!</v>
      </c>
      <c r="N109" s="96" t="e">
        <f>Odessa!N109+MAX(145,N$2*вспомогат!$J$12)</f>
        <v>#VALUE!</v>
      </c>
      <c r="O109" s="96" t="e">
        <f>Odessa!O109+MAX(145,O$2*вспомогат!$J$12)</f>
        <v>#VALUE!</v>
      </c>
      <c r="P109" s="96" t="e">
        <f>Odessa!P109+MAX(145,P$2*вспомогат!$J$12)</f>
        <v>#VALUE!</v>
      </c>
      <c r="Q109" s="96" t="e">
        <f>Odessa!Q109+MAX(145,Q$2*вспомогат!$J$12)</f>
        <v>#VALUE!</v>
      </c>
      <c r="R109" s="96" t="e">
        <f>Odessa!R109+MAX(145,R$2*вспомогат!$J$12)</f>
        <v>#VALUE!</v>
      </c>
      <c r="S109" s="96" t="e">
        <f>Odessa!S109+MAX(145,S$2*вспомогат!$J$12)</f>
        <v>#VALUE!</v>
      </c>
      <c r="T109" s="96" t="e">
        <f>Odessa!T109+MAX(145,T$2*вспомогат!$J$12)</f>
        <v>#VALUE!</v>
      </c>
      <c r="U109" s="96" t="e">
        <f>Odessa!U109+MAX(145,U$2*вспомогат!$J$12)</f>
        <v>#VALUE!</v>
      </c>
      <c r="V109" s="96" t="e">
        <f>Odessa!V109+MAX(145,V$2*вспомогат!$J$12)</f>
        <v>#VALUE!</v>
      </c>
      <c r="W109" s="96" t="e">
        <f>Odessa!W109+MAX(145,W$2*вспомогат!$J$12)</f>
        <v>#VALUE!</v>
      </c>
      <c r="X109" s="96" t="e">
        <f>Odessa!X109+MAX(145,X$2*вспомогат!$J$12)</f>
        <v>#VALUE!</v>
      </c>
      <c r="Y109" s="96" t="e">
        <f>Odessa!Y109+MAX(145,Y$2*вспомогат!$J$12)</f>
        <v>#VALUE!</v>
      </c>
      <c r="Z109" s="96" t="e">
        <f>Odessa!Z109+MAX(145,Z$2*вспомогат!$J$12)</f>
        <v>#VALUE!</v>
      </c>
    </row>
    <row r="110" spans="2:26">
      <c r="B110" s="121" t="s">
        <v>243</v>
      </c>
      <c r="C110" s="88" t="s">
        <v>103</v>
      </c>
      <c r="D110" s="89" t="s">
        <v>13</v>
      </c>
      <c r="E110" s="2"/>
      <c r="F110" s="2"/>
      <c r="G110" s="96">
        <f>Odessa!G110+MAX(145,G$2*вспомогат!$J$12)</f>
        <v>346.5090909090909</v>
      </c>
      <c r="H110" s="96">
        <f>Odessa!H110+MAX(145,H$2*вспомогат!$J$12)</f>
        <v>505.0181818181818</v>
      </c>
      <c r="I110" s="96">
        <f>Odessa!I110+MAX(145,I$2*вспомогат!$J$12)</f>
        <v>663.5272727272727</v>
      </c>
      <c r="J110" s="96">
        <f>Odessa!J110+MAX(145,J$2*вспомогат!$J$12)</f>
        <v>822.0363636363636</v>
      </c>
      <c r="K110" s="96">
        <f>Odessa!K110+MAX(145,K$2*вспомогат!$J$12)</f>
        <v>930.5454545454545</v>
      </c>
      <c r="L110" s="96">
        <f>Odessa!L110+MAX(145,L$2*вспомогат!$J$12)</f>
        <v>1094.0545454545454</v>
      </c>
      <c r="M110" s="96">
        <f>Odessa!M110+MAX(145,M$2*вспомогат!$J$12)</f>
        <v>1277.5636363636363</v>
      </c>
      <c r="N110" s="96">
        <f>Odessa!N110+MAX(145,N$2*вспомогат!$J$12)</f>
        <v>1461.0727272727272</v>
      </c>
      <c r="O110" s="96">
        <f>Odessa!O110+MAX(145,O$2*вспомогат!$J$12)</f>
        <v>1644.5818181818181</v>
      </c>
      <c r="P110" s="96">
        <f>Odessa!P110+MAX(145,P$2*вспомогат!$J$12)</f>
        <v>1828.090909090909</v>
      </c>
      <c r="Q110" s="96">
        <f>Odessa!Q110+MAX(145,Q$2*вспомогат!$J$12)</f>
        <v>1961.6</v>
      </c>
      <c r="R110" s="96">
        <f>Odessa!R110+MAX(145,R$2*вспомогат!$J$12)</f>
        <v>2145.1090909090908</v>
      </c>
      <c r="S110" s="96">
        <f>Odessa!S110+MAX(145,S$2*вспомогат!$J$12)</f>
        <v>2328.6181818181817</v>
      </c>
      <c r="T110" s="96">
        <f>Odessa!T110+MAX(145,T$2*вспомогат!$J$12)</f>
        <v>2512.1272727272726</v>
      </c>
      <c r="U110" s="96">
        <f>Odessa!U110+MAX(145,U$2*вспомогат!$J$12)</f>
        <v>2695.6363636363635</v>
      </c>
      <c r="V110" s="96">
        <f>Odessa!V110+MAX(145,V$2*вспомогат!$J$12)</f>
        <v>2879.1454545454544</v>
      </c>
      <c r="W110" s="96">
        <f>Odessa!W110+MAX(145,W$2*вспомогат!$J$12)</f>
        <v>3062.6545454545453</v>
      </c>
      <c r="X110" s="96">
        <f>Odessa!X110+MAX(145,X$2*вспомогат!$J$12)</f>
        <v>3246.1636363636362</v>
      </c>
      <c r="Y110" s="96">
        <f>Odessa!Y110+MAX(145,Y$2*вспомогат!$J$12)</f>
        <v>3429.6727272727271</v>
      </c>
      <c r="Z110" s="96">
        <f>Odessa!Z110+MAX(145,Z$2*вспомогат!$J$12)</f>
        <v>3613.181818181818</v>
      </c>
    </row>
    <row r="111" spans="2:26">
      <c r="B111" s="121" t="s">
        <v>244</v>
      </c>
      <c r="C111" s="88" t="s">
        <v>103</v>
      </c>
      <c r="D111" s="89" t="s">
        <v>13</v>
      </c>
      <c r="E111" s="2"/>
      <c r="F111" s="2"/>
      <c r="G111" s="96">
        <f>Odessa!G111+MAX(145,G$2*вспомогат!$J$12)</f>
        <v>399.5090909090909</v>
      </c>
      <c r="H111" s="96">
        <f>Odessa!H111+MAX(145,H$2*вспомогат!$J$12)</f>
        <v>611.0181818181818</v>
      </c>
      <c r="I111" s="96">
        <f>Odessa!I111+MAX(145,I$2*вспомогат!$J$12)</f>
        <v>822.5272727272727</v>
      </c>
      <c r="J111" s="96">
        <f>Odessa!J111+MAX(145,J$2*вспомогат!$J$12)</f>
        <v>1034.0363636363636</v>
      </c>
      <c r="K111" s="96">
        <f>Odessa!K111+MAX(145,K$2*вспомогат!$J$12)</f>
        <v>1195.5454545454545</v>
      </c>
      <c r="L111" s="96">
        <f>Odessa!L111+MAX(145,L$2*вспомогат!$J$12)</f>
        <v>1412.0545454545454</v>
      </c>
      <c r="M111" s="96">
        <f>Odessa!M111+MAX(145,M$2*вспомогат!$J$12)</f>
        <v>1648.5636363636363</v>
      </c>
      <c r="N111" s="96">
        <f>Odessa!N111+MAX(145,N$2*вспомогат!$J$12)</f>
        <v>1885.0727272727272</v>
      </c>
      <c r="O111" s="96">
        <f>Odessa!O111+MAX(145,O$2*вспомогат!$J$12)</f>
        <v>2121.5818181818181</v>
      </c>
      <c r="P111" s="96">
        <f>Odessa!P111+MAX(145,P$2*вспомогат!$J$12)</f>
        <v>2358.090909090909</v>
      </c>
      <c r="Q111" s="96">
        <f>Odessa!Q111+MAX(145,Q$2*вспомогат!$J$12)</f>
        <v>2544.6</v>
      </c>
      <c r="R111" s="96">
        <f>Odessa!R111+MAX(145,R$2*вспомогат!$J$12)</f>
        <v>2781.1090909090908</v>
      </c>
      <c r="S111" s="96">
        <f>Odessa!S111+MAX(145,S$2*вспомогат!$J$12)</f>
        <v>3017.6181818181817</v>
      </c>
      <c r="T111" s="96">
        <f>Odessa!T111+MAX(145,T$2*вспомогат!$J$12)</f>
        <v>3254.1272727272726</v>
      </c>
      <c r="U111" s="96">
        <f>Odessa!U111+MAX(145,U$2*вспомогат!$J$12)</f>
        <v>3490.6363636363635</v>
      </c>
      <c r="V111" s="96">
        <f>Odessa!V111+MAX(145,V$2*вспомогат!$J$12)</f>
        <v>3727.1454545454544</v>
      </c>
      <c r="W111" s="96">
        <f>Odessa!W111+MAX(145,W$2*вспомогат!$J$12)</f>
        <v>3963.6545454545453</v>
      </c>
      <c r="X111" s="96">
        <f>Odessa!X111+MAX(145,X$2*вспомогат!$J$12)</f>
        <v>4200.1636363636362</v>
      </c>
      <c r="Y111" s="96">
        <f>Odessa!Y111+MAX(145,Y$2*вспомогат!$J$12)</f>
        <v>4436.6727272727276</v>
      </c>
      <c r="Z111" s="96">
        <f>Odessa!Z111+MAX(145,Z$2*вспомогат!$J$12)</f>
        <v>4673.181818181818</v>
      </c>
    </row>
    <row r="112" spans="2:26">
      <c r="B112" s="121" t="s">
        <v>245</v>
      </c>
      <c r="C112" s="121" t="s">
        <v>22</v>
      </c>
      <c r="D112" s="89" t="s">
        <v>230</v>
      </c>
      <c r="E112" s="2"/>
      <c r="F112" s="2"/>
      <c r="G112" s="96" t="e">
        <f>Odessa!G112+MAX(145,G$2*вспомогат!$J$12)</f>
        <v>#VALUE!</v>
      </c>
      <c r="H112" s="96" t="e">
        <f>Odessa!H112+MAX(145,H$2*вспомогат!$J$12)</f>
        <v>#VALUE!</v>
      </c>
      <c r="I112" s="96" t="e">
        <f>Odessa!I112+MAX(145,I$2*вспомогат!$J$12)</f>
        <v>#VALUE!</v>
      </c>
      <c r="J112" s="96" t="e">
        <f>Odessa!J112+MAX(145,J$2*вспомогат!$J$12)</f>
        <v>#VALUE!</v>
      </c>
      <c r="K112" s="96" t="e">
        <f>Odessa!K112+MAX(145,K$2*вспомогат!$J$12)</f>
        <v>#VALUE!</v>
      </c>
      <c r="L112" s="96" t="e">
        <f>Odessa!L112+MAX(145,L$2*вспомогат!$J$12)</f>
        <v>#VALUE!</v>
      </c>
      <c r="M112" s="96" t="e">
        <f>Odessa!M112+MAX(145,M$2*вспомогат!$J$12)</f>
        <v>#VALUE!</v>
      </c>
      <c r="N112" s="96" t="e">
        <f>Odessa!N112+MAX(145,N$2*вспомогат!$J$12)</f>
        <v>#VALUE!</v>
      </c>
      <c r="O112" s="96" t="e">
        <f>Odessa!O112+MAX(145,O$2*вспомогат!$J$12)</f>
        <v>#VALUE!</v>
      </c>
      <c r="P112" s="96" t="e">
        <f>Odessa!P112+MAX(145,P$2*вспомогат!$J$12)</f>
        <v>#VALUE!</v>
      </c>
      <c r="Q112" s="96" t="e">
        <f>Odessa!Q112+MAX(145,Q$2*вспомогат!$J$12)</f>
        <v>#VALUE!</v>
      </c>
      <c r="R112" s="96" t="e">
        <f>Odessa!R112+MAX(145,R$2*вспомогат!$J$12)</f>
        <v>#VALUE!</v>
      </c>
      <c r="S112" s="96" t="e">
        <f>Odessa!S112+MAX(145,S$2*вспомогат!$J$12)</f>
        <v>#VALUE!</v>
      </c>
      <c r="T112" s="96" t="e">
        <f>Odessa!T112+MAX(145,T$2*вспомогат!$J$12)</f>
        <v>#VALUE!</v>
      </c>
      <c r="U112" s="96" t="e">
        <f>Odessa!U112+MAX(145,U$2*вспомогат!$J$12)</f>
        <v>#VALUE!</v>
      </c>
      <c r="V112" s="96" t="e">
        <f>Odessa!V112+MAX(145,V$2*вспомогат!$J$12)</f>
        <v>#VALUE!</v>
      </c>
      <c r="W112" s="96" t="e">
        <f>Odessa!W112+MAX(145,W$2*вспомогат!$J$12)</f>
        <v>#VALUE!</v>
      </c>
      <c r="X112" s="96" t="e">
        <f>Odessa!X112+MAX(145,X$2*вспомогат!$J$12)</f>
        <v>#VALUE!</v>
      </c>
      <c r="Y112" s="96" t="e">
        <f>Odessa!Y112+MAX(145,Y$2*вспомогат!$J$12)</f>
        <v>#VALUE!</v>
      </c>
      <c r="Z112" s="96" t="e">
        <f>Odessa!Z112+MAX(145,Z$2*вспомогат!$J$12)</f>
        <v>#VALUE!</v>
      </c>
    </row>
    <row r="113" spans="2:26">
      <c r="B113" s="121" t="s">
        <v>269</v>
      </c>
      <c r="C113" s="121" t="s">
        <v>270</v>
      </c>
      <c r="D113" s="89" t="s">
        <v>230</v>
      </c>
      <c r="E113" s="2"/>
      <c r="F113" s="2"/>
      <c r="G113" s="96" t="e">
        <f>Odessa!G113+MAX(145,G$2*вспомогат!$J$12)</f>
        <v>#VALUE!</v>
      </c>
      <c r="H113" s="96" t="e">
        <f>Odessa!H113+MAX(145,H$2*вспомогат!$J$12)</f>
        <v>#VALUE!</v>
      </c>
      <c r="I113" s="96" t="e">
        <f>Odessa!I113+MAX(145,I$2*вспомогат!$J$12)</f>
        <v>#VALUE!</v>
      </c>
      <c r="J113" s="96" t="e">
        <f>Odessa!J113+MAX(145,J$2*вспомогат!$J$12)</f>
        <v>#VALUE!</v>
      </c>
      <c r="K113" s="96" t="e">
        <f>Odessa!K113+MAX(145,K$2*вспомогат!$J$12)</f>
        <v>#VALUE!</v>
      </c>
      <c r="L113" s="96" t="e">
        <f>Odessa!L113+MAX(145,L$2*вспомогат!$J$12)</f>
        <v>#VALUE!</v>
      </c>
      <c r="M113" s="96" t="e">
        <f>Odessa!M113+MAX(145,M$2*вспомогат!$J$12)</f>
        <v>#VALUE!</v>
      </c>
      <c r="N113" s="96" t="e">
        <f>Odessa!N113+MAX(145,N$2*вспомогат!$J$12)</f>
        <v>#VALUE!</v>
      </c>
      <c r="O113" s="96" t="e">
        <f>Odessa!O113+MAX(145,O$2*вспомогат!$J$12)</f>
        <v>#VALUE!</v>
      </c>
      <c r="P113" s="96" t="e">
        <f>Odessa!P113+MAX(145,P$2*вспомогат!$J$12)</f>
        <v>#VALUE!</v>
      </c>
      <c r="Q113" s="96" t="e">
        <f>Odessa!Q113+MAX(145,Q$2*вспомогат!$J$12)</f>
        <v>#VALUE!</v>
      </c>
      <c r="R113" s="96" t="e">
        <f>Odessa!R113+MAX(145,R$2*вспомогат!$J$12)</f>
        <v>#VALUE!</v>
      </c>
      <c r="S113" s="96" t="e">
        <f>Odessa!S113+MAX(145,S$2*вспомогат!$J$12)</f>
        <v>#VALUE!</v>
      </c>
      <c r="T113" s="96" t="e">
        <f>Odessa!T113+MAX(145,T$2*вспомогат!$J$12)</f>
        <v>#VALUE!</v>
      </c>
      <c r="U113" s="96" t="e">
        <f>Odessa!U113+MAX(145,U$2*вспомогат!$J$12)</f>
        <v>#VALUE!</v>
      </c>
      <c r="V113" s="96" t="e">
        <f>Odessa!V113+MAX(145,V$2*вспомогат!$J$12)</f>
        <v>#VALUE!</v>
      </c>
      <c r="W113" s="96" t="e">
        <f>Odessa!W113+MAX(145,W$2*вспомогат!$J$12)</f>
        <v>#VALUE!</v>
      </c>
      <c r="X113" s="96" t="e">
        <f>Odessa!X113+MAX(145,X$2*вспомогат!$J$12)</f>
        <v>#VALUE!</v>
      </c>
      <c r="Y113" s="96" t="e">
        <f>Odessa!Y113+MAX(145,Y$2*вспомогат!$J$12)</f>
        <v>#VALUE!</v>
      </c>
      <c r="Z113" s="96" t="e">
        <f>Odessa!Z113+MAX(145,Z$2*вспомогат!$J$12)</f>
        <v>#VALUE!</v>
      </c>
    </row>
    <row r="114" spans="2:26">
      <c r="B114" s="12" t="s">
        <v>57</v>
      </c>
      <c r="C114" s="12" t="s">
        <v>58</v>
      </c>
      <c r="D114" s="89" t="s">
        <v>230</v>
      </c>
      <c r="E114" s="2"/>
      <c r="F114" s="2"/>
      <c r="G114" s="96" t="e">
        <f>Odessa!G114+MAX(145,G$2*вспомогат!$J$12)</f>
        <v>#VALUE!</v>
      </c>
      <c r="H114" s="96" t="e">
        <f>Odessa!H114+MAX(145,H$2*вспомогат!$J$12)</f>
        <v>#VALUE!</v>
      </c>
      <c r="I114" s="96" t="e">
        <f>Odessa!I114+MAX(145,I$2*вспомогат!$J$12)</f>
        <v>#VALUE!</v>
      </c>
      <c r="J114" s="96" t="e">
        <f>Odessa!J114+MAX(145,J$2*вспомогат!$J$12)</f>
        <v>#VALUE!</v>
      </c>
      <c r="K114" s="96" t="e">
        <f>Odessa!K114+MAX(145,K$2*вспомогат!$J$12)</f>
        <v>#VALUE!</v>
      </c>
      <c r="L114" s="96" t="e">
        <f>Odessa!L114+MAX(145,L$2*вспомогат!$J$12)</f>
        <v>#VALUE!</v>
      </c>
      <c r="M114" s="96" t="e">
        <f>Odessa!M114+MAX(145,M$2*вспомогат!$J$12)</f>
        <v>#VALUE!</v>
      </c>
      <c r="N114" s="96" t="e">
        <f>Odessa!N114+MAX(145,N$2*вспомогат!$J$12)</f>
        <v>#VALUE!</v>
      </c>
      <c r="O114" s="96" t="e">
        <f>Odessa!O114+MAX(145,O$2*вспомогат!$J$12)</f>
        <v>#VALUE!</v>
      </c>
      <c r="P114" s="96" t="e">
        <f>Odessa!P114+MAX(145,P$2*вспомогат!$J$12)</f>
        <v>#VALUE!</v>
      </c>
      <c r="Q114" s="96" t="e">
        <f>Odessa!Q114+MAX(145,Q$2*вспомогат!$J$12)</f>
        <v>#VALUE!</v>
      </c>
      <c r="R114" s="96" t="e">
        <f>Odessa!R114+MAX(145,R$2*вспомогат!$J$12)</f>
        <v>#VALUE!</v>
      </c>
      <c r="S114" s="96" t="e">
        <f>Odessa!S114+MAX(145,S$2*вспомогат!$J$12)</f>
        <v>#VALUE!</v>
      </c>
      <c r="T114" s="96" t="e">
        <f>Odessa!T114+MAX(145,T$2*вспомогат!$J$12)</f>
        <v>#VALUE!</v>
      </c>
      <c r="U114" s="96" t="e">
        <f>Odessa!U114+MAX(145,U$2*вспомогат!$J$12)</f>
        <v>#VALUE!</v>
      </c>
      <c r="V114" s="96" t="e">
        <f>Odessa!V114+MAX(145,V$2*вспомогат!$J$12)</f>
        <v>#VALUE!</v>
      </c>
      <c r="W114" s="96" t="e">
        <f>Odessa!W114+MAX(145,W$2*вспомогат!$J$12)</f>
        <v>#VALUE!</v>
      </c>
      <c r="X114" s="96" t="e">
        <f>Odessa!X114+MAX(145,X$2*вспомогат!$J$12)</f>
        <v>#VALUE!</v>
      </c>
      <c r="Y114" s="96" t="e">
        <f>Odessa!Y114+MAX(145,Y$2*вспомогат!$J$12)</f>
        <v>#VALUE!</v>
      </c>
      <c r="Z114" s="96" t="e">
        <f>Odessa!Z114+MAX(145,Z$2*вспомогат!$J$12)</f>
        <v>#VALUE!</v>
      </c>
    </row>
    <row r="115" spans="2:26">
      <c r="B115" s="121" t="s">
        <v>246</v>
      </c>
      <c r="C115" s="121" t="s">
        <v>22</v>
      </c>
      <c r="D115" s="15" t="s">
        <v>9</v>
      </c>
      <c r="E115" s="2"/>
      <c r="F115" s="2"/>
      <c r="G115" s="96">
        <f>Odessa!G115+MAX(145,G$2*вспомогат!$J$12)</f>
        <v>444.6</v>
      </c>
      <c r="H115" s="96">
        <f>Odessa!H115+MAX(145,H$2*вспомогат!$J$12)</f>
        <v>701.2</v>
      </c>
      <c r="I115" s="96">
        <f>Odessa!I115+MAX(145,I$2*вспомогат!$J$12)</f>
        <v>957.8</v>
      </c>
      <c r="J115" s="96">
        <f>Odessa!J115+MAX(145,J$2*вспомогат!$J$12)</f>
        <v>1214.4000000000001</v>
      </c>
      <c r="K115" s="96">
        <f>Odessa!K115+MAX(145,K$2*вспомогат!$J$12)</f>
        <v>1421</v>
      </c>
      <c r="L115" s="96">
        <f>Odessa!L115+MAX(145,L$2*вспомогат!$J$12)</f>
        <v>1682.6</v>
      </c>
      <c r="M115" s="96">
        <f>Odessa!M115+MAX(145,M$2*вспомогат!$J$12)</f>
        <v>1964.1999999999998</v>
      </c>
      <c r="N115" s="96">
        <f>Odessa!N115+MAX(145,N$2*вспомогат!$J$12)</f>
        <v>2245.8000000000002</v>
      </c>
      <c r="O115" s="96">
        <f>Odessa!O115+MAX(145,O$2*вспомогат!$J$12)</f>
        <v>2527.4</v>
      </c>
      <c r="P115" s="96">
        <f>Odessa!P115+MAX(145,P$2*вспомогат!$J$12)</f>
        <v>2809</v>
      </c>
      <c r="Q115" s="96">
        <f>Odessa!Q115+MAX(145,Q$2*вспомогат!$J$12)</f>
        <v>3040.6</v>
      </c>
      <c r="R115" s="96">
        <f>Odessa!R115+MAX(145,R$2*вспомогат!$J$12)</f>
        <v>3322.2</v>
      </c>
      <c r="S115" s="96">
        <f>Odessa!S115+MAX(145,S$2*вспомогат!$J$12)</f>
        <v>3603.8</v>
      </c>
      <c r="T115" s="96">
        <f>Odessa!T115+MAX(145,T$2*вспомогат!$J$12)</f>
        <v>3885.3999999999996</v>
      </c>
      <c r="U115" s="96">
        <f>Odessa!U115+MAX(145,U$2*вспомогат!$J$12)</f>
        <v>4167</v>
      </c>
      <c r="V115" s="96">
        <f>Odessa!V115+MAX(145,V$2*вспомогат!$J$12)</f>
        <v>4448.6000000000004</v>
      </c>
      <c r="W115" s="96">
        <f>Odessa!W115+MAX(145,W$2*вспомогат!$J$12)</f>
        <v>4730.2</v>
      </c>
      <c r="X115" s="96">
        <f>Odessa!X115+MAX(145,X$2*вспомогат!$J$12)</f>
        <v>5011.8</v>
      </c>
      <c r="Y115" s="96">
        <f>Odessa!Y115+MAX(145,Y$2*вспомогат!$J$12)</f>
        <v>5293.4</v>
      </c>
      <c r="Z115" s="96">
        <f>Odessa!Z115+MAX(145,Z$2*вспомогат!$J$12)</f>
        <v>5575</v>
      </c>
    </row>
    <row r="116" spans="2:26">
      <c r="B116" s="121" t="s">
        <v>271</v>
      </c>
      <c r="C116" s="121" t="s">
        <v>197</v>
      </c>
      <c r="D116" s="89" t="s">
        <v>230</v>
      </c>
      <c r="E116" s="2"/>
      <c r="F116" s="2"/>
      <c r="G116" s="96" t="e">
        <f>Odessa!G116+MAX(145,G$2*вспомогат!$J$12)</f>
        <v>#VALUE!</v>
      </c>
      <c r="H116" s="96" t="e">
        <f>Odessa!H116+MAX(145,H$2*вспомогат!$J$12)</f>
        <v>#VALUE!</v>
      </c>
      <c r="I116" s="96" t="e">
        <f>Odessa!I116+MAX(145,I$2*вспомогат!$J$12)</f>
        <v>#VALUE!</v>
      </c>
      <c r="J116" s="96" t="e">
        <f>Odessa!J116+MAX(145,J$2*вспомогат!$J$12)</f>
        <v>#VALUE!</v>
      </c>
      <c r="K116" s="96" t="e">
        <f>Odessa!K116+MAX(145,K$2*вспомогат!$J$12)</f>
        <v>#VALUE!</v>
      </c>
      <c r="L116" s="96" t="e">
        <f>Odessa!L116+MAX(145,L$2*вспомогат!$J$12)</f>
        <v>#VALUE!</v>
      </c>
      <c r="M116" s="96" t="e">
        <f>Odessa!M116+MAX(145,M$2*вспомогат!$J$12)</f>
        <v>#VALUE!</v>
      </c>
      <c r="N116" s="96" t="e">
        <f>Odessa!N116+MAX(145,N$2*вспомогат!$J$12)</f>
        <v>#VALUE!</v>
      </c>
      <c r="O116" s="96" t="e">
        <f>Odessa!O116+MAX(145,O$2*вспомогат!$J$12)</f>
        <v>#VALUE!</v>
      </c>
      <c r="P116" s="96" t="e">
        <f>Odessa!P116+MAX(145,P$2*вспомогат!$J$12)</f>
        <v>#VALUE!</v>
      </c>
      <c r="Q116" s="96" t="e">
        <f>Odessa!Q116+MAX(145,Q$2*вспомогат!$J$12)</f>
        <v>#VALUE!</v>
      </c>
      <c r="R116" s="96" t="e">
        <f>Odessa!R116+MAX(145,R$2*вспомогат!$J$12)</f>
        <v>#VALUE!</v>
      </c>
      <c r="S116" s="96" t="e">
        <f>Odessa!S116+MAX(145,S$2*вспомогат!$J$12)</f>
        <v>#VALUE!</v>
      </c>
      <c r="T116" s="96" t="e">
        <f>Odessa!T116+MAX(145,T$2*вспомогат!$J$12)</f>
        <v>#VALUE!</v>
      </c>
      <c r="U116" s="96" t="e">
        <f>Odessa!U116+MAX(145,U$2*вспомогат!$J$12)</f>
        <v>#VALUE!</v>
      </c>
      <c r="V116" s="96" t="e">
        <f>Odessa!V116+MAX(145,V$2*вспомогат!$J$12)</f>
        <v>#VALUE!</v>
      </c>
      <c r="W116" s="96" t="e">
        <f>Odessa!W116+MAX(145,W$2*вспомогат!$J$12)</f>
        <v>#VALUE!</v>
      </c>
      <c r="X116" s="96" t="e">
        <f>Odessa!X116+MAX(145,X$2*вспомогат!$J$12)</f>
        <v>#VALUE!</v>
      </c>
      <c r="Y116" s="96" t="e">
        <f>Odessa!Y116+MAX(145,Y$2*вспомогат!$J$12)</f>
        <v>#VALUE!</v>
      </c>
      <c r="Z116" s="96" t="e">
        <f>Odessa!Z116+MAX(145,Z$2*вспомогат!$J$12)</f>
        <v>#VALUE!</v>
      </c>
    </row>
    <row r="117" spans="2:26">
      <c r="B117" s="121" t="s">
        <v>248</v>
      </c>
      <c r="C117" s="88" t="s">
        <v>103</v>
      </c>
      <c r="D117" s="89" t="s">
        <v>13</v>
      </c>
      <c r="E117" s="2"/>
      <c r="F117" s="2"/>
      <c r="G117" s="96">
        <f>Odessa!G117+MAX(145,G$2*вспомогат!$J$12)</f>
        <v>422.5090909090909</v>
      </c>
      <c r="H117" s="96">
        <f>Odessa!H117+MAX(145,H$2*вспомогат!$J$12)</f>
        <v>657.0181818181818</v>
      </c>
      <c r="I117" s="96">
        <f>Odessa!I117+MAX(145,I$2*вспомогат!$J$12)</f>
        <v>891.5272727272727</v>
      </c>
      <c r="J117" s="96">
        <f>Odessa!J117+MAX(145,J$2*вспомогат!$J$12)</f>
        <v>1126.0363636363636</v>
      </c>
      <c r="K117" s="96">
        <f>Odessa!K117+MAX(145,K$2*вспомогат!$J$12)</f>
        <v>1310.5454545454545</v>
      </c>
      <c r="L117" s="96">
        <f>Odessa!L117+MAX(145,L$2*вспомогат!$J$12)</f>
        <v>1550.0545454545454</v>
      </c>
      <c r="M117" s="96">
        <f>Odessa!M117+MAX(145,M$2*вспомогат!$J$12)</f>
        <v>1809.5636363636363</v>
      </c>
      <c r="N117" s="96">
        <f>Odessa!N117+MAX(145,N$2*вспомогат!$J$12)</f>
        <v>2069.0727272727272</v>
      </c>
      <c r="O117" s="96">
        <f>Odessa!O117+MAX(145,O$2*вспомогат!$J$12)</f>
        <v>2328.5818181818181</v>
      </c>
      <c r="P117" s="96">
        <f>Odessa!P117+MAX(145,P$2*вспомогат!$J$12)</f>
        <v>2588.090909090909</v>
      </c>
      <c r="Q117" s="96">
        <f>Odessa!Q117+MAX(145,Q$2*вспомогат!$J$12)</f>
        <v>2797.6</v>
      </c>
      <c r="R117" s="96">
        <f>Odessa!R117+MAX(145,R$2*вспомогат!$J$12)</f>
        <v>3057.1090909090908</v>
      </c>
      <c r="S117" s="96">
        <f>Odessa!S117+MAX(145,S$2*вспомогат!$J$12)</f>
        <v>3316.6181818181817</v>
      </c>
      <c r="T117" s="96">
        <f>Odessa!T117+MAX(145,T$2*вспомогат!$J$12)</f>
        <v>3576.1272727272726</v>
      </c>
      <c r="U117" s="96">
        <f>Odessa!U117+MAX(145,U$2*вспомогат!$J$12)</f>
        <v>3835.6363636363635</v>
      </c>
      <c r="V117" s="96">
        <f>Odessa!V117+MAX(145,V$2*вспомогат!$J$12)</f>
        <v>4095.1454545454544</v>
      </c>
      <c r="W117" s="96">
        <f>Odessa!W117+MAX(145,W$2*вспомогат!$J$12)</f>
        <v>4354.6545454545449</v>
      </c>
      <c r="X117" s="96">
        <f>Odessa!X117+MAX(145,X$2*вспомогат!$J$12)</f>
        <v>4614.1636363636362</v>
      </c>
      <c r="Y117" s="96">
        <f>Odessa!Y117+MAX(145,Y$2*вспомогат!$J$12)</f>
        <v>4873.6727272727276</v>
      </c>
      <c r="Z117" s="96">
        <f>Odessa!Z117+MAX(145,Z$2*вспомогат!$J$12)</f>
        <v>5133.181818181818</v>
      </c>
    </row>
    <row r="118" spans="2:26">
      <c r="B118" s="128" t="s">
        <v>233</v>
      </c>
      <c r="C118" s="88" t="s">
        <v>75</v>
      </c>
      <c r="D118" s="89" t="s">
        <v>230</v>
      </c>
      <c r="E118" s="2"/>
      <c r="F118" s="2"/>
      <c r="G118" s="96" t="e">
        <f>Odessa!G118+MAX(145,G$2*вспомогат!$J$12)</f>
        <v>#VALUE!</v>
      </c>
      <c r="H118" s="96" t="e">
        <f>Odessa!H118+MAX(145,H$2*вспомогат!$J$12)</f>
        <v>#VALUE!</v>
      </c>
      <c r="I118" s="96" t="e">
        <f>Odessa!I118+MAX(145,I$2*вспомогат!$J$12)</f>
        <v>#VALUE!</v>
      </c>
      <c r="J118" s="96" t="e">
        <f>Odessa!J118+MAX(145,J$2*вспомогат!$J$12)</f>
        <v>#VALUE!</v>
      </c>
      <c r="K118" s="96" t="e">
        <f>Odessa!K118+MAX(145,K$2*вспомогат!$J$12)</f>
        <v>#VALUE!</v>
      </c>
      <c r="L118" s="96" t="e">
        <f>Odessa!L118+MAX(145,L$2*вспомогат!$J$12)</f>
        <v>#VALUE!</v>
      </c>
      <c r="M118" s="96" t="e">
        <f>Odessa!M118+MAX(145,M$2*вспомогат!$J$12)</f>
        <v>#VALUE!</v>
      </c>
      <c r="N118" s="96" t="e">
        <f>Odessa!N118+MAX(145,N$2*вспомогат!$J$12)</f>
        <v>#VALUE!</v>
      </c>
      <c r="O118" s="96" t="e">
        <f>Odessa!O118+MAX(145,O$2*вспомогат!$J$12)</f>
        <v>#VALUE!</v>
      </c>
      <c r="P118" s="96" t="e">
        <f>Odessa!P118+MAX(145,P$2*вспомогат!$J$12)</f>
        <v>#VALUE!</v>
      </c>
      <c r="Q118" s="96" t="e">
        <f>Odessa!Q118+MAX(145,Q$2*вспомогат!$J$12)</f>
        <v>#VALUE!</v>
      </c>
      <c r="R118" s="96" t="e">
        <f>Odessa!R118+MAX(145,R$2*вспомогат!$J$12)</f>
        <v>#VALUE!</v>
      </c>
      <c r="S118" s="96" t="e">
        <f>Odessa!S118+MAX(145,S$2*вспомогат!$J$12)</f>
        <v>#VALUE!</v>
      </c>
      <c r="T118" s="96" t="e">
        <f>Odessa!T118+MAX(145,T$2*вспомогат!$J$12)</f>
        <v>#VALUE!</v>
      </c>
      <c r="U118" s="96" t="e">
        <f>Odessa!U118+MAX(145,U$2*вспомогат!$J$12)</f>
        <v>#VALUE!</v>
      </c>
      <c r="V118" s="96" t="e">
        <f>Odessa!V118+MAX(145,V$2*вспомогат!$J$12)</f>
        <v>#VALUE!</v>
      </c>
      <c r="W118" s="96" t="e">
        <f>Odessa!W118+MAX(145,W$2*вспомогат!$J$12)</f>
        <v>#VALUE!</v>
      </c>
      <c r="X118" s="96" t="e">
        <f>Odessa!X118+MAX(145,X$2*вспомогат!$J$12)</f>
        <v>#VALUE!</v>
      </c>
      <c r="Y118" s="96" t="e">
        <f>Odessa!Y118+MAX(145,Y$2*вспомогат!$J$12)</f>
        <v>#VALUE!</v>
      </c>
      <c r="Z118" s="96" t="e">
        <f>Odessa!Z118+MAX(145,Z$2*вспомогат!$J$12)</f>
        <v>#VALUE!</v>
      </c>
    </row>
    <row r="119" spans="2:26">
      <c r="B119" s="121" t="s">
        <v>249</v>
      </c>
      <c r="C119" s="88" t="s">
        <v>103</v>
      </c>
      <c r="D119" s="89" t="s">
        <v>13</v>
      </c>
      <c r="E119" s="2"/>
      <c r="F119" s="2"/>
      <c r="G119" s="96">
        <f>Odessa!G119+MAX(145,G$2*вспомогат!$J$12)</f>
        <v>367.5090909090909</v>
      </c>
      <c r="H119" s="96">
        <f>Odessa!H119+MAX(145,H$2*вспомогат!$J$12)</f>
        <v>547.0181818181818</v>
      </c>
      <c r="I119" s="96">
        <f>Odessa!I119+MAX(145,I$2*вспомогат!$J$12)</f>
        <v>726.5272727272727</v>
      </c>
      <c r="J119" s="96">
        <f>Odessa!J119+MAX(145,J$2*вспомогат!$J$12)</f>
        <v>906.0363636363636</v>
      </c>
      <c r="K119" s="96">
        <f>Odessa!K119+MAX(145,K$2*вспомогат!$J$12)</f>
        <v>1035.5454545454545</v>
      </c>
      <c r="L119" s="96">
        <f>Odessa!L119+MAX(145,L$2*вспомогат!$J$12)</f>
        <v>1220.0545454545454</v>
      </c>
      <c r="M119" s="96">
        <f>Odessa!M119+MAX(145,M$2*вспомогат!$J$12)</f>
        <v>1424.5636363636363</v>
      </c>
      <c r="N119" s="96">
        <f>Odessa!N119+MAX(145,N$2*вспомогат!$J$12)</f>
        <v>1629.0727272727272</v>
      </c>
      <c r="O119" s="96">
        <f>Odessa!O119+MAX(145,O$2*вспомогат!$J$12)</f>
        <v>1833.5818181818181</v>
      </c>
      <c r="P119" s="96">
        <f>Odessa!P119+MAX(145,P$2*вспомогат!$J$12)</f>
        <v>2038.090909090909</v>
      </c>
      <c r="Q119" s="96">
        <f>Odessa!Q119+MAX(145,Q$2*вспомогат!$J$12)</f>
        <v>2192.6</v>
      </c>
      <c r="R119" s="96">
        <f>Odessa!R119+MAX(145,R$2*вспомогат!$J$12)</f>
        <v>2397.1090909090908</v>
      </c>
      <c r="S119" s="96">
        <f>Odessa!S119+MAX(145,S$2*вспомогат!$J$12)</f>
        <v>2601.6181818181817</v>
      </c>
      <c r="T119" s="96">
        <f>Odessa!T119+MAX(145,T$2*вспомогат!$J$12)</f>
        <v>2806.1272727272726</v>
      </c>
      <c r="U119" s="96">
        <f>Odessa!U119+MAX(145,U$2*вспомогат!$J$12)</f>
        <v>3010.6363636363635</v>
      </c>
      <c r="V119" s="96">
        <f>Odessa!V119+MAX(145,V$2*вспомогат!$J$12)</f>
        <v>3215.1454545454544</v>
      </c>
      <c r="W119" s="96">
        <f>Odessa!W119+MAX(145,W$2*вспомогат!$J$12)</f>
        <v>3419.6545454545453</v>
      </c>
      <c r="X119" s="96">
        <f>Odessa!X119+MAX(145,X$2*вспомогат!$J$12)</f>
        <v>3624.1636363636362</v>
      </c>
      <c r="Y119" s="96">
        <f>Odessa!Y119+MAX(145,Y$2*вспомогат!$J$12)</f>
        <v>3828.6727272727271</v>
      </c>
      <c r="Z119" s="96">
        <f>Odessa!Z119+MAX(145,Z$2*вспомогат!$J$12)</f>
        <v>4033.181818181818</v>
      </c>
    </row>
    <row r="120" spans="2:26">
      <c r="B120" s="121" t="s">
        <v>272</v>
      </c>
      <c r="C120" s="121" t="s">
        <v>273</v>
      </c>
      <c r="D120" s="89" t="s">
        <v>230</v>
      </c>
      <c r="E120" s="2"/>
      <c r="F120" s="2"/>
      <c r="G120" s="96" t="e">
        <f>Odessa!G120+MAX(145,G$2*вспомогат!$J$12)</f>
        <v>#VALUE!</v>
      </c>
      <c r="H120" s="96" t="e">
        <f>Odessa!H120+MAX(145,H$2*вспомогат!$J$12)</f>
        <v>#VALUE!</v>
      </c>
      <c r="I120" s="96" t="e">
        <f>Odessa!I120+MAX(145,I$2*вспомогат!$J$12)</f>
        <v>#VALUE!</v>
      </c>
      <c r="J120" s="96" t="e">
        <f>Odessa!J120+MAX(145,J$2*вспомогат!$J$12)</f>
        <v>#VALUE!</v>
      </c>
      <c r="K120" s="96" t="e">
        <f>Odessa!K120+MAX(145,K$2*вспомогат!$J$12)</f>
        <v>#VALUE!</v>
      </c>
      <c r="L120" s="96" t="e">
        <f>Odessa!L120+MAX(145,L$2*вспомогат!$J$12)</f>
        <v>#VALUE!</v>
      </c>
      <c r="M120" s="96" t="e">
        <f>Odessa!M120+MAX(145,M$2*вспомогат!$J$12)</f>
        <v>#VALUE!</v>
      </c>
      <c r="N120" s="96" t="e">
        <f>Odessa!N120+MAX(145,N$2*вспомогат!$J$12)</f>
        <v>#VALUE!</v>
      </c>
      <c r="O120" s="96" t="e">
        <f>Odessa!O120+MAX(145,O$2*вспомогат!$J$12)</f>
        <v>#VALUE!</v>
      </c>
      <c r="P120" s="96" t="e">
        <f>Odessa!P120+MAX(145,P$2*вспомогат!$J$12)</f>
        <v>#VALUE!</v>
      </c>
      <c r="Q120" s="96" t="e">
        <f>Odessa!Q120+MAX(145,Q$2*вспомогат!$J$12)</f>
        <v>#VALUE!</v>
      </c>
      <c r="R120" s="96" t="e">
        <f>Odessa!R120+MAX(145,R$2*вспомогат!$J$12)</f>
        <v>#VALUE!</v>
      </c>
      <c r="S120" s="96" t="e">
        <f>Odessa!S120+MAX(145,S$2*вспомогат!$J$12)</f>
        <v>#VALUE!</v>
      </c>
      <c r="T120" s="96" t="e">
        <f>Odessa!T120+MAX(145,T$2*вспомогат!$J$12)</f>
        <v>#VALUE!</v>
      </c>
      <c r="U120" s="96" t="e">
        <f>Odessa!U120+MAX(145,U$2*вспомогат!$J$12)</f>
        <v>#VALUE!</v>
      </c>
      <c r="V120" s="96" t="e">
        <f>Odessa!V120+MAX(145,V$2*вспомогат!$J$12)</f>
        <v>#VALUE!</v>
      </c>
      <c r="W120" s="96" t="e">
        <f>Odessa!W120+MAX(145,W$2*вспомогат!$J$12)</f>
        <v>#VALUE!</v>
      </c>
      <c r="X120" s="96" t="e">
        <f>Odessa!X120+MAX(145,X$2*вспомогат!$J$12)</f>
        <v>#VALUE!</v>
      </c>
      <c r="Y120" s="96" t="e">
        <f>Odessa!Y120+MAX(145,Y$2*вспомогат!$J$12)</f>
        <v>#VALUE!</v>
      </c>
      <c r="Z120" s="96" t="e">
        <f>Odessa!Z120+MAX(145,Z$2*вспомогат!$J$12)</f>
        <v>#VALUE!</v>
      </c>
    </row>
    <row r="121" spans="2:26">
      <c r="B121" s="121" t="s">
        <v>250</v>
      </c>
      <c r="C121" s="121" t="s">
        <v>22</v>
      </c>
      <c r="D121" s="15" t="s">
        <v>9</v>
      </c>
      <c r="E121" s="2"/>
      <c r="F121" s="2"/>
      <c r="G121" s="96">
        <f>Odessa!G121+MAX(145,G$2*вспомогат!$J$12)</f>
        <v>391.6</v>
      </c>
      <c r="H121" s="96">
        <f>Odessa!H121+MAX(145,H$2*вспомогат!$J$12)</f>
        <v>595.20000000000005</v>
      </c>
      <c r="I121" s="96">
        <f>Odessa!I121+MAX(145,I$2*вспомогат!$J$12)</f>
        <v>798.8</v>
      </c>
      <c r="J121" s="96">
        <f>Odessa!J121+MAX(145,J$2*вспомогат!$J$12)</f>
        <v>1002.4</v>
      </c>
      <c r="K121" s="96">
        <f>Odessa!K121+MAX(145,K$2*вспомогат!$J$12)</f>
        <v>1156</v>
      </c>
      <c r="L121" s="96">
        <f>Odessa!L121+MAX(145,L$2*вспомогат!$J$12)</f>
        <v>1364.6</v>
      </c>
      <c r="M121" s="96">
        <f>Odessa!M121+MAX(145,M$2*вспомогат!$J$12)</f>
        <v>1593.1999999999998</v>
      </c>
      <c r="N121" s="96">
        <f>Odessa!N121+MAX(145,N$2*вспомогат!$J$12)</f>
        <v>1821.8</v>
      </c>
      <c r="O121" s="96">
        <f>Odessa!O121+MAX(145,O$2*вспомогат!$J$12)</f>
        <v>2050.4</v>
      </c>
      <c r="P121" s="96">
        <f>Odessa!P121+MAX(145,P$2*вспомогат!$J$12)</f>
        <v>2279</v>
      </c>
      <c r="Q121" s="96">
        <f>Odessa!Q121+MAX(145,Q$2*вспомогат!$J$12)</f>
        <v>2457.6</v>
      </c>
      <c r="R121" s="96">
        <f>Odessa!R121+MAX(145,R$2*вспомогат!$J$12)</f>
        <v>2686.2</v>
      </c>
      <c r="S121" s="96">
        <f>Odessa!S121+MAX(145,S$2*вспомогат!$J$12)</f>
        <v>2914.8</v>
      </c>
      <c r="T121" s="96">
        <f>Odessa!T121+MAX(145,T$2*вспомогат!$J$12)</f>
        <v>3143.3999999999996</v>
      </c>
      <c r="U121" s="96">
        <f>Odessa!U121+MAX(145,U$2*вспомогат!$J$12)</f>
        <v>3372</v>
      </c>
      <c r="V121" s="96">
        <f>Odessa!V121+MAX(145,V$2*вспомогат!$J$12)</f>
        <v>3600.6</v>
      </c>
      <c r="W121" s="96">
        <f>Odessa!W121+MAX(145,W$2*вспомогат!$J$12)</f>
        <v>3829.2</v>
      </c>
      <c r="X121" s="96">
        <f>Odessa!X121+MAX(145,X$2*вспомогат!$J$12)</f>
        <v>4057.8</v>
      </c>
      <c r="Y121" s="96">
        <f>Odessa!Y121+MAX(145,Y$2*вспомогат!$J$12)</f>
        <v>4286.3999999999996</v>
      </c>
      <c r="Z121" s="96">
        <f>Odessa!Z121+MAX(145,Z$2*вспомогат!$J$12)</f>
        <v>4515</v>
      </c>
    </row>
    <row r="122" spans="2:26">
      <c r="B122" s="124" t="s">
        <v>251</v>
      </c>
      <c r="C122" s="88" t="s">
        <v>103</v>
      </c>
      <c r="D122" s="89" t="s">
        <v>13</v>
      </c>
      <c r="E122" s="2"/>
      <c r="F122" s="2"/>
      <c r="G122" s="96">
        <f>Odessa!G122+MAX(145,G$2*вспомогат!$J$12)</f>
        <v>373.5090909090909</v>
      </c>
      <c r="H122" s="96">
        <f>Odessa!H122+MAX(145,H$2*вспомогат!$J$12)</f>
        <v>559.0181818181818</v>
      </c>
      <c r="I122" s="96">
        <f>Odessa!I122+MAX(145,I$2*вспомогат!$J$12)</f>
        <v>744.5272727272727</v>
      </c>
      <c r="J122" s="96">
        <f>Odessa!J122+MAX(145,J$2*вспомогат!$J$12)</f>
        <v>930.0363636363636</v>
      </c>
      <c r="K122" s="96">
        <f>Odessa!K122+MAX(145,K$2*вспомогат!$J$12)</f>
        <v>1065.5454545454545</v>
      </c>
      <c r="L122" s="96">
        <f>Odessa!L122+MAX(145,L$2*вспомогат!$J$12)</f>
        <v>1256.0545454545454</v>
      </c>
      <c r="M122" s="96">
        <f>Odessa!M122+MAX(145,M$2*вспомогат!$J$12)</f>
        <v>1466.5636363636363</v>
      </c>
      <c r="N122" s="96">
        <f>Odessa!N122+MAX(145,N$2*вспомогат!$J$12)</f>
        <v>1677.0727272727272</v>
      </c>
      <c r="O122" s="96">
        <f>Odessa!O122+MAX(145,O$2*вспомогат!$J$12)</f>
        <v>1887.5818181818181</v>
      </c>
      <c r="P122" s="96">
        <f>Odessa!P122+MAX(145,P$2*вспомогат!$J$12)</f>
        <v>2098.090909090909</v>
      </c>
      <c r="Q122" s="96">
        <f>Odessa!Q122+MAX(145,Q$2*вспомогат!$J$12)</f>
        <v>2258.6</v>
      </c>
      <c r="R122" s="96">
        <f>Odessa!R122+MAX(145,R$2*вспомогат!$J$12)</f>
        <v>2469.1090909090908</v>
      </c>
      <c r="S122" s="96">
        <f>Odessa!S122+MAX(145,S$2*вспомогат!$J$12)</f>
        <v>2679.6181818181817</v>
      </c>
      <c r="T122" s="96">
        <f>Odessa!T122+MAX(145,T$2*вспомогат!$J$12)</f>
        <v>2890.1272727272726</v>
      </c>
      <c r="U122" s="96">
        <f>Odessa!U122+MAX(145,U$2*вспомогат!$J$12)</f>
        <v>3100.6363636363635</v>
      </c>
      <c r="V122" s="96">
        <f>Odessa!V122+MAX(145,V$2*вспомогат!$J$12)</f>
        <v>3311.1454545454544</v>
      </c>
      <c r="W122" s="96">
        <f>Odessa!W122+MAX(145,W$2*вспомогат!$J$12)</f>
        <v>3521.6545454545453</v>
      </c>
      <c r="X122" s="96">
        <f>Odessa!X122+MAX(145,X$2*вспомогат!$J$12)</f>
        <v>3732.1636363636362</v>
      </c>
      <c r="Y122" s="96">
        <f>Odessa!Y122+MAX(145,Y$2*вспомогат!$J$12)</f>
        <v>3942.6727272727271</v>
      </c>
      <c r="Z122" s="96">
        <f>Odessa!Z122+MAX(145,Z$2*вспомогат!$J$12)</f>
        <v>4153.181818181818</v>
      </c>
    </row>
    <row r="123" spans="2:26">
      <c r="B123" s="12" t="s">
        <v>104</v>
      </c>
      <c r="C123" s="88" t="s">
        <v>103</v>
      </c>
      <c r="D123" s="15" t="s">
        <v>9</v>
      </c>
      <c r="E123" s="2"/>
      <c r="F123" s="2"/>
      <c r="G123" s="96">
        <f>Odessa!G123+MAX(145,G$2*вспомогат!$J$12)</f>
        <v>378.6</v>
      </c>
      <c r="H123" s="96">
        <f>Odessa!H123+MAX(145,H$2*вспомогат!$J$12)</f>
        <v>569.20000000000005</v>
      </c>
      <c r="I123" s="96">
        <f>Odessa!I123+MAX(145,I$2*вспомогат!$J$12)</f>
        <v>759.8</v>
      </c>
      <c r="J123" s="96">
        <f>Odessa!J123+MAX(145,J$2*вспомогат!$J$12)</f>
        <v>950.4</v>
      </c>
      <c r="K123" s="96">
        <f>Odessa!K123+MAX(145,K$2*вспомогат!$J$12)</f>
        <v>1091</v>
      </c>
      <c r="L123" s="96">
        <f>Odessa!L123+MAX(145,L$2*вспомогат!$J$12)</f>
        <v>1286.5999999999999</v>
      </c>
      <c r="M123" s="96">
        <f>Odessa!M123+MAX(145,M$2*вспомогат!$J$12)</f>
        <v>1502.1999999999998</v>
      </c>
      <c r="N123" s="96">
        <f>Odessa!N123+MAX(145,N$2*вспомогат!$J$12)</f>
        <v>1717.8</v>
      </c>
      <c r="O123" s="96">
        <f>Odessa!O123+MAX(145,O$2*вспомогат!$J$12)</f>
        <v>1933.4</v>
      </c>
      <c r="P123" s="96">
        <f>Odessa!P123+MAX(145,P$2*вспомогат!$J$12)</f>
        <v>2149</v>
      </c>
      <c r="Q123" s="96">
        <f>Odessa!Q123+MAX(145,Q$2*вспомогат!$J$12)</f>
        <v>2314.6</v>
      </c>
      <c r="R123" s="96">
        <f>Odessa!R123+MAX(145,R$2*вспомогат!$J$12)</f>
        <v>2530.1999999999998</v>
      </c>
      <c r="S123" s="96">
        <f>Odessa!S123+MAX(145,S$2*вспомогат!$J$12)</f>
        <v>2745.8</v>
      </c>
      <c r="T123" s="96">
        <f>Odessa!T123+MAX(145,T$2*вспомогат!$J$12)</f>
        <v>2961.3999999999996</v>
      </c>
      <c r="U123" s="96">
        <f>Odessa!U123+MAX(145,U$2*вспомогат!$J$12)</f>
        <v>3177</v>
      </c>
      <c r="V123" s="96">
        <f>Odessa!V123+MAX(145,V$2*вспомогат!$J$12)</f>
        <v>3392.6</v>
      </c>
      <c r="W123" s="96">
        <f>Odessa!W123+MAX(145,W$2*вспомогат!$J$12)</f>
        <v>3608.2</v>
      </c>
      <c r="X123" s="96">
        <f>Odessa!X123+MAX(145,X$2*вспомогат!$J$12)</f>
        <v>3823.8</v>
      </c>
      <c r="Y123" s="96">
        <f>Odessa!Y123+MAX(145,Y$2*вспомогат!$J$12)</f>
        <v>4039.3999999999996</v>
      </c>
      <c r="Z123" s="96">
        <f>Odessa!Z123+MAX(145,Z$2*вспомогат!$J$12)</f>
        <v>4255</v>
      </c>
    </row>
    <row r="124" spans="2:26">
      <c r="B124" s="121" t="s">
        <v>252</v>
      </c>
      <c r="C124" s="88" t="s">
        <v>103</v>
      </c>
      <c r="D124" s="89" t="s">
        <v>230</v>
      </c>
      <c r="E124" s="2"/>
      <c r="F124" s="2"/>
      <c r="G124" s="96" t="e">
        <f>Odessa!G124+MAX(145,G$2*вспомогат!$J$12)</f>
        <v>#VALUE!</v>
      </c>
      <c r="H124" s="96" t="e">
        <f>Odessa!H124+MAX(145,H$2*вспомогат!$J$12)</f>
        <v>#VALUE!</v>
      </c>
      <c r="I124" s="96" t="e">
        <f>Odessa!I124+MAX(145,I$2*вспомогат!$J$12)</f>
        <v>#VALUE!</v>
      </c>
      <c r="J124" s="96" t="e">
        <f>Odessa!J124+MAX(145,J$2*вспомогат!$J$12)</f>
        <v>#VALUE!</v>
      </c>
      <c r="K124" s="96" t="e">
        <f>Odessa!K124+MAX(145,K$2*вспомогат!$J$12)</f>
        <v>#VALUE!</v>
      </c>
      <c r="L124" s="96" t="e">
        <f>Odessa!L124+MAX(145,L$2*вспомогат!$J$12)</f>
        <v>#VALUE!</v>
      </c>
      <c r="M124" s="96" t="e">
        <f>Odessa!M124+MAX(145,M$2*вспомогат!$J$12)</f>
        <v>#VALUE!</v>
      </c>
      <c r="N124" s="96" t="e">
        <f>Odessa!N124+MAX(145,N$2*вспомогат!$J$12)</f>
        <v>#VALUE!</v>
      </c>
      <c r="O124" s="96" t="e">
        <f>Odessa!O124+MAX(145,O$2*вспомогат!$J$12)</f>
        <v>#VALUE!</v>
      </c>
      <c r="P124" s="96" t="e">
        <f>Odessa!P124+MAX(145,P$2*вспомогат!$J$12)</f>
        <v>#VALUE!</v>
      </c>
      <c r="Q124" s="96" t="e">
        <f>Odessa!Q124+MAX(145,Q$2*вспомогат!$J$12)</f>
        <v>#VALUE!</v>
      </c>
      <c r="R124" s="96" t="e">
        <f>Odessa!R124+MAX(145,R$2*вспомогат!$J$12)</f>
        <v>#VALUE!</v>
      </c>
      <c r="S124" s="96" t="e">
        <f>Odessa!S124+MAX(145,S$2*вспомогат!$J$12)</f>
        <v>#VALUE!</v>
      </c>
      <c r="T124" s="96" t="e">
        <f>Odessa!T124+MAX(145,T$2*вспомогат!$J$12)</f>
        <v>#VALUE!</v>
      </c>
      <c r="U124" s="96" t="e">
        <f>Odessa!U124+MAX(145,U$2*вспомогат!$J$12)</f>
        <v>#VALUE!</v>
      </c>
      <c r="V124" s="96" t="e">
        <f>Odessa!V124+MAX(145,V$2*вспомогат!$J$12)</f>
        <v>#VALUE!</v>
      </c>
      <c r="W124" s="96" t="e">
        <f>Odessa!W124+MAX(145,W$2*вспомогат!$J$12)</f>
        <v>#VALUE!</v>
      </c>
      <c r="X124" s="96" t="e">
        <f>Odessa!X124+MAX(145,X$2*вспомогат!$J$12)</f>
        <v>#VALUE!</v>
      </c>
      <c r="Y124" s="96" t="e">
        <f>Odessa!Y124+MAX(145,Y$2*вспомогат!$J$12)</f>
        <v>#VALUE!</v>
      </c>
      <c r="Z124" s="96" t="e">
        <f>Odessa!Z124+MAX(145,Z$2*вспомогат!$J$12)</f>
        <v>#VALUE!</v>
      </c>
    </row>
    <row r="125" spans="2:26">
      <c r="B125" s="121" t="s">
        <v>253</v>
      </c>
      <c r="C125" s="121" t="s">
        <v>22</v>
      </c>
      <c r="D125" s="15" t="s">
        <v>9</v>
      </c>
      <c r="E125" s="2"/>
      <c r="F125" s="2"/>
      <c r="G125" s="96">
        <f>Odessa!G125+MAX(145,G$2*вспомогат!$J$12)</f>
        <v>444.6</v>
      </c>
      <c r="H125" s="96">
        <f>Odessa!H125+MAX(145,H$2*вспомогат!$J$12)</f>
        <v>701.2</v>
      </c>
      <c r="I125" s="96">
        <f>Odessa!I125+MAX(145,I$2*вспомогат!$J$12)</f>
        <v>957.8</v>
      </c>
      <c r="J125" s="96">
        <f>Odessa!J125+MAX(145,J$2*вспомогат!$J$12)</f>
        <v>1214.4000000000001</v>
      </c>
      <c r="K125" s="96">
        <f>Odessa!K125+MAX(145,K$2*вспомогат!$J$12)</f>
        <v>1421</v>
      </c>
      <c r="L125" s="96">
        <f>Odessa!L125+MAX(145,L$2*вспомогат!$J$12)</f>
        <v>1682.6</v>
      </c>
      <c r="M125" s="96">
        <f>Odessa!M125+MAX(145,M$2*вспомогат!$J$12)</f>
        <v>1964.1999999999998</v>
      </c>
      <c r="N125" s="96">
        <f>Odessa!N125+MAX(145,N$2*вспомогат!$J$12)</f>
        <v>2245.8000000000002</v>
      </c>
      <c r="O125" s="96">
        <f>Odessa!O125+MAX(145,O$2*вспомогат!$J$12)</f>
        <v>2527.4</v>
      </c>
      <c r="P125" s="96">
        <f>Odessa!P125+MAX(145,P$2*вспомогат!$J$12)</f>
        <v>2809</v>
      </c>
      <c r="Q125" s="96">
        <f>Odessa!Q125+MAX(145,Q$2*вспомогат!$J$12)</f>
        <v>3040.6</v>
      </c>
      <c r="R125" s="96">
        <f>Odessa!R125+MAX(145,R$2*вспомогат!$J$12)</f>
        <v>3322.2</v>
      </c>
      <c r="S125" s="96">
        <f>Odessa!S125+MAX(145,S$2*вспомогат!$J$12)</f>
        <v>3603.8</v>
      </c>
      <c r="T125" s="96">
        <f>Odessa!T125+MAX(145,T$2*вспомогат!$J$12)</f>
        <v>3885.3999999999996</v>
      </c>
      <c r="U125" s="96">
        <f>Odessa!U125+MAX(145,U$2*вспомогат!$J$12)</f>
        <v>4167</v>
      </c>
      <c r="V125" s="96">
        <f>Odessa!V125+MAX(145,V$2*вспомогат!$J$12)</f>
        <v>4448.6000000000004</v>
      </c>
      <c r="W125" s="96">
        <f>Odessa!W125+MAX(145,W$2*вспомогат!$J$12)</f>
        <v>4730.2</v>
      </c>
      <c r="X125" s="96">
        <f>Odessa!X125+MAX(145,X$2*вспомогат!$J$12)</f>
        <v>5011.8</v>
      </c>
      <c r="Y125" s="96">
        <f>Odessa!Y125+MAX(145,Y$2*вспомогат!$J$12)</f>
        <v>5293.4</v>
      </c>
      <c r="Z125" s="96">
        <f>Odessa!Z125+MAX(145,Z$2*вспомогат!$J$12)</f>
        <v>5575</v>
      </c>
    </row>
    <row r="126" spans="2:26">
      <c r="B126" s="121" t="s">
        <v>254</v>
      </c>
      <c r="C126" s="88" t="s">
        <v>103</v>
      </c>
      <c r="D126" s="89" t="s">
        <v>13</v>
      </c>
      <c r="E126" s="2"/>
      <c r="F126" s="2"/>
      <c r="G126" s="96">
        <f>Odessa!G126+MAX(145,G$2*вспомогат!$J$12)</f>
        <v>344.5090909090909</v>
      </c>
      <c r="H126" s="96">
        <f>Odessa!H126+MAX(145,H$2*вспомогат!$J$12)</f>
        <v>501.0181818181818</v>
      </c>
      <c r="I126" s="96">
        <f>Odessa!I126+MAX(145,I$2*вспомогат!$J$12)</f>
        <v>657.5272727272727</v>
      </c>
      <c r="J126" s="96">
        <f>Odessa!J126+MAX(145,J$2*вспомогат!$J$12)</f>
        <v>814.0363636363636</v>
      </c>
      <c r="K126" s="96">
        <f>Odessa!K126+MAX(145,K$2*вспомогат!$J$12)</f>
        <v>920.5454545454545</v>
      </c>
      <c r="L126" s="96">
        <f>Odessa!L126+MAX(145,L$2*вспомогат!$J$12)</f>
        <v>1082.0545454545454</v>
      </c>
      <c r="M126" s="96">
        <f>Odessa!M126+MAX(145,M$2*вспомогат!$J$12)</f>
        <v>1263.5636363636363</v>
      </c>
      <c r="N126" s="96">
        <f>Odessa!N126+MAX(145,N$2*вспомогат!$J$12)</f>
        <v>1445.0727272727272</v>
      </c>
      <c r="O126" s="96">
        <f>Odessa!O126+MAX(145,O$2*вспомогат!$J$12)</f>
        <v>1626.5818181818181</v>
      </c>
      <c r="P126" s="96">
        <f>Odessa!P126+MAX(145,P$2*вспомогат!$J$12)</f>
        <v>1808.090909090909</v>
      </c>
      <c r="Q126" s="96">
        <f>Odessa!Q126+MAX(145,Q$2*вспомогат!$J$12)</f>
        <v>1939.6</v>
      </c>
      <c r="R126" s="96">
        <f>Odessa!R126+MAX(145,R$2*вспомогат!$J$12)</f>
        <v>2121.1090909090908</v>
      </c>
      <c r="S126" s="96">
        <f>Odessa!S126+MAX(145,S$2*вспомогат!$J$12)</f>
        <v>2302.6181818181817</v>
      </c>
      <c r="T126" s="96">
        <f>Odessa!T126+MAX(145,T$2*вспомогат!$J$12)</f>
        <v>2484.1272727272726</v>
      </c>
      <c r="U126" s="96">
        <f>Odessa!U126+MAX(145,U$2*вспомогат!$J$12)</f>
        <v>2665.6363636363635</v>
      </c>
      <c r="V126" s="96">
        <f>Odessa!V126+MAX(145,V$2*вспомогат!$J$12)</f>
        <v>2847.1454545454544</v>
      </c>
      <c r="W126" s="96">
        <f>Odessa!W126+MAX(145,W$2*вспомогат!$J$12)</f>
        <v>3028.6545454545453</v>
      </c>
      <c r="X126" s="96">
        <f>Odessa!X126+MAX(145,X$2*вспомогат!$J$12)</f>
        <v>3210.1636363636362</v>
      </c>
      <c r="Y126" s="96">
        <f>Odessa!Y126+MAX(145,Y$2*вспомогат!$J$12)</f>
        <v>3391.6727272727271</v>
      </c>
      <c r="Z126" s="96">
        <f>Odessa!Z126+MAX(145,Z$2*вспомогат!$J$12)</f>
        <v>3573.181818181818</v>
      </c>
    </row>
    <row r="127" spans="2:26">
      <c r="B127" s="12" t="s">
        <v>255</v>
      </c>
      <c r="C127" s="88" t="s">
        <v>103</v>
      </c>
      <c r="D127" s="89" t="s">
        <v>13</v>
      </c>
      <c r="E127" s="2"/>
      <c r="F127" s="2"/>
      <c r="G127" s="96">
        <f>Odessa!G127+MAX(145,G$2*вспомогат!$J$12)</f>
        <v>360.5090909090909</v>
      </c>
      <c r="H127" s="96">
        <f>Odessa!H127+MAX(145,H$2*вспомогат!$J$12)</f>
        <v>533.0181818181818</v>
      </c>
      <c r="I127" s="96">
        <f>Odessa!I127+MAX(145,I$2*вспомогат!$J$12)</f>
        <v>705.5272727272727</v>
      </c>
      <c r="J127" s="96">
        <f>Odessa!J127+MAX(145,J$2*вспомогат!$J$12)</f>
        <v>878.0363636363636</v>
      </c>
      <c r="K127" s="96">
        <f>Odessa!K127+MAX(145,K$2*вспомогат!$J$12)</f>
        <v>1000.5454545454545</v>
      </c>
      <c r="L127" s="96">
        <f>Odessa!L127+MAX(145,L$2*вспомогат!$J$12)</f>
        <v>1178.0545454545454</v>
      </c>
      <c r="M127" s="96">
        <f>Odessa!M127+MAX(145,M$2*вспомогат!$J$12)</f>
        <v>1375.5636363636363</v>
      </c>
      <c r="N127" s="96">
        <f>Odessa!N127+MAX(145,N$2*вспомогат!$J$12)</f>
        <v>1573.0727272727272</v>
      </c>
      <c r="O127" s="96">
        <f>Odessa!O127+MAX(145,O$2*вспомогат!$J$12)</f>
        <v>1770.5818181818181</v>
      </c>
      <c r="P127" s="96">
        <f>Odessa!P127+MAX(145,P$2*вспомогат!$J$12)</f>
        <v>1968.090909090909</v>
      </c>
      <c r="Q127" s="96">
        <f>Odessa!Q127+MAX(145,Q$2*вспомогат!$J$12)</f>
        <v>2115.6</v>
      </c>
      <c r="R127" s="96">
        <f>Odessa!R127+MAX(145,R$2*вспомогат!$J$12)</f>
        <v>2313.1090909090908</v>
      </c>
      <c r="S127" s="96">
        <f>Odessa!S127+MAX(145,S$2*вспомогат!$J$12)</f>
        <v>2510.6181818181817</v>
      </c>
      <c r="T127" s="96">
        <f>Odessa!T127+MAX(145,T$2*вспомогат!$J$12)</f>
        <v>2708.1272727272726</v>
      </c>
      <c r="U127" s="96">
        <f>Odessa!U127+MAX(145,U$2*вспомогат!$J$12)</f>
        <v>2905.6363636363635</v>
      </c>
      <c r="V127" s="96">
        <f>Odessa!V127+MAX(145,V$2*вспомогат!$J$12)</f>
        <v>3103.1454545454544</v>
      </c>
      <c r="W127" s="96">
        <f>Odessa!W127+MAX(145,W$2*вспомогат!$J$12)</f>
        <v>3300.6545454545453</v>
      </c>
      <c r="X127" s="96">
        <f>Odessa!X127+MAX(145,X$2*вспомогат!$J$12)</f>
        <v>3498.1636363636362</v>
      </c>
      <c r="Y127" s="96">
        <f>Odessa!Y127+MAX(145,Y$2*вспомогат!$J$12)</f>
        <v>3695.6727272727271</v>
      </c>
      <c r="Z127" s="96">
        <f>Odessa!Z127+MAX(145,Z$2*вспомогат!$J$12)</f>
        <v>3893.181818181818</v>
      </c>
    </row>
    <row r="128" spans="2:26">
      <c r="B128" s="121" t="s">
        <v>274</v>
      </c>
      <c r="C128" s="121" t="s">
        <v>197</v>
      </c>
      <c r="D128" s="89" t="s">
        <v>230</v>
      </c>
      <c r="E128" s="2"/>
      <c r="F128" s="2"/>
      <c r="G128" s="96" t="e">
        <f>Odessa!G128+MAX(145,G$2*вспомогат!$J$12)</f>
        <v>#VALUE!</v>
      </c>
      <c r="H128" s="96" t="e">
        <f>Odessa!H128+MAX(145,H$2*вспомогат!$J$12)</f>
        <v>#VALUE!</v>
      </c>
      <c r="I128" s="96" t="e">
        <f>Odessa!I128+MAX(145,I$2*вспомогат!$J$12)</f>
        <v>#VALUE!</v>
      </c>
      <c r="J128" s="96" t="e">
        <f>Odessa!J128+MAX(145,J$2*вспомогат!$J$12)</f>
        <v>#VALUE!</v>
      </c>
      <c r="K128" s="96" t="e">
        <f>Odessa!K128+MAX(145,K$2*вспомогат!$J$12)</f>
        <v>#VALUE!</v>
      </c>
      <c r="L128" s="96" t="e">
        <f>Odessa!L128+MAX(145,L$2*вспомогат!$J$12)</f>
        <v>#VALUE!</v>
      </c>
      <c r="M128" s="96" t="e">
        <f>Odessa!M128+MAX(145,M$2*вспомогат!$J$12)</f>
        <v>#VALUE!</v>
      </c>
      <c r="N128" s="96" t="e">
        <f>Odessa!N128+MAX(145,N$2*вспомогат!$J$12)</f>
        <v>#VALUE!</v>
      </c>
      <c r="O128" s="96" t="e">
        <f>Odessa!O128+MAX(145,O$2*вспомогат!$J$12)</f>
        <v>#VALUE!</v>
      </c>
      <c r="P128" s="96" t="e">
        <f>Odessa!P128+MAX(145,P$2*вспомогат!$J$12)</f>
        <v>#VALUE!</v>
      </c>
      <c r="Q128" s="96" t="e">
        <f>Odessa!Q128+MAX(145,Q$2*вспомогат!$J$12)</f>
        <v>#VALUE!</v>
      </c>
      <c r="R128" s="96" t="e">
        <f>Odessa!R128+MAX(145,R$2*вспомогат!$J$12)</f>
        <v>#VALUE!</v>
      </c>
      <c r="S128" s="96" t="e">
        <f>Odessa!S128+MAX(145,S$2*вспомогат!$J$12)</f>
        <v>#VALUE!</v>
      </c>
      <c r="T128" s="96" t="e">
        <f>Odessa!T128+MAX(145,T$2*вспомогат!$J$12)</f>
        <v>#VALUE!</v>
      </c>
      <c r="U128" s="96" t="e">
        <f>Odessa!U128+MAX(145,U$2*вспомогат!$J$12)</f>
        <v>#VALUE!</v>
      </c>
      <c r="V128" s="96" t="e">
        <f>Odessa!V128+MAX(145,V$2*вспомогат!$J$12)</f>
        <v>#VALUE!</v>
      </c>
      <c r="W128" s="96" t="e">
        <f>Odessa!W128+MAX(145,W$2*вспомогат!$J$12)</f>
        <v>#VALUE!</v>
      </c>
      <c r="X128" s="96" t="e">
        <f>Odessa!X128+MAX(145,X$2*вспомогат!$J$12)</f>
        <v>#VALUE!</v>
      </c>
      <c r="Y128" s="96" t="e">
        <f>Odessa!Y128+MAX(145,Y$2*вспомогат!$J$12)</f>
        <v>#VALUE!</v>
      </c>
      <c r="Z128" s="96" t="e">
        <f>Odessa!Z128+MAX(145,Z$2*вспомогат!$J$12)</f>
        <v>#VALUE!</v>
      </c>
    </row>
    <row r="129" spans="2:26">
      <c r="B129" s="121" t="s">
        <v>256</v>
      </c>
      <c r="C129" s="121" t="s">
        <v>22</v>
      </c>
      <c r="D129" s="89" t="s">
        <v>230</v>
      </c>
      <c r="E129" s="2"/>
      <c r="F129" s="2"/>
      <c r="G129" s="96" t="e">
        <f>Odessa!G129+MAX(145,G$2*вспомогат!$J$12)</f>
        <v>#VALUE!</v>
      </c>
      <c r="H129" s="96" t="e">
        <f>Odessa!H129+MAX(145,H$2*вспомогат!$J$12)</f>
        <v>#VALUE!</v>
      </c>
      <c r="I129" s="96" t="e">
        <f>Odessa!I129+MAX(145,I$2*вспомогат!$J$12)</f>
        <v>#VALUE!</v>
      </c>
      <c r="J129" s="96" t="e">
        <f>Odessa!J129+MAX(145,J$2*вспомогат!$J$12)</f>
        <v>#VALUE!</v>
      </c>
      <c r="K129" s="96" t="e">
        <f>Odessa!K129+MAX(145,K$2*вспомогат!$J$12)</f>
        <v>#VALUE!</v>
      </c>
      <c r="L129" s="96" t="e">
        <f>Odessa!L129+MAX(145,L$2*вспомогат!$J$12)</f>
        <v>#VALUE!</v>
      </c>
      <c r="M129" s="96" t="e">
        <f>Odessa!M129+MAX(145,M$2*вспомогат!$J$12)</f>
        <v>#VALUE!</v>
      </c>
      <c r="N129" s="96" t="e">
        <f>Odessa!N129+MAX(145,N$2*вспомогат!$J$12)</f>
        <v>#VALUE!</v>
      </c>
      <c r="O129" s="96" t="e">
        <f>Odessa!O129+MAX(145,O$2*вспомогат!$J$12)</f>
        <v>#VALUE!</v>
      </c>
      <c r="P129" s="96" t="e">
        <f>Odessa!P129+MAX(145,P$2*вспомогат!$J$12)</f>
        <v>#VALUE!</v>
      </c>
      <c r="Q129" s="96" t="e">
        <f>Odessa!Q129+MAX(145,Q$2*вспомогат!$J$12)</f>
        <v>#VALUE!</v>
      </c>
      <c r="R129" s="96" t="e">
        <f>Odessa!R129+MAX(145,R$2*вспомогат!$J$12)</f>
        <v>#VALUE!</v>
      </c>
      <c r="S129" s="96" t="e">
        <f>Odessa!S129+MAX(145,S$2*вспомогат!$J$12)</f>
        <v>#VALUE!</v>
      </c>
      <c r="T129" s="96" t="e">
        <f>Odessa!T129+MAX(145,T$2*вспомогат!$J$12)</f>
        <v>#VALUE!</v>
      </c>
      <c r="U129" s="96" t="e">
        <f>Odessa!U129+MAX(145,U$2*вспомогат!$J$12)</f>
        <v>#VALUE!</v>
      </c>
      <c r="V129" s="96" t="e">
        <f>Odessa!V129+MAX(145,V$2*вспомогат!$J$12)</f>
        <v>#VALUE!</v>
      </c>
      <c r="W129" s="96" t="e">
        <f>Odessa!W129+MAX(145,W$2*вспомогат!$J$12)</f>
        <v>#VALUE!</v>
      </c>
      <c r="X129" s="96" t="e">
        <f>Odessa!X129+MAX(145,X$2*вспомогат!$J$12)</f>
        <v>#VALUE!</v>
      </c>
      <c r="Y129" s="96" t="e">
        <f>Odessa!Y129+MAX(145,Y$2*вспомогат!$J$12)</f>
        <v>#VALUE!</v>
      </c>
      <c r="Z129" s="96" t="e">
        <f>Odessa!Z129+MAX(145,Z$2*вспомогат!$J$12)</f>
        <v>#VALUE!</v>
      </c>
    </row>
    <row r="130" spans="2:26">
      <c r="B130" s="121" t="s">
        <v>275</v>
      </c>
      <c r="C130" s="121" t="s">
        <v>197</v>
      </c>
      <c r="D130" s="89" t="s">
        <v>230</v>
      </c>
      <c r="E130" s="2"/>
      <c r="F130" s="2"/>
      <c r="G130" s="96" t="e">
        <f>Odessa!G130+MAX(145,G$2*вспомогат!$J$12)</f>
        <v>#VALUE!</v>
      </c>
      <c r="H130" s="96" t="e">
        <f>Odessa!H130+MAX(145,H$2*вспомогат!$J$12)</f>
        <v>#VALUE!</v>
      </c>
      <c r="I130" s="96" t="e">
        <f>Odessa!I130+MAX(145,I$2*вспомогат!$J$12)</f>
        <v>#VALUE!</v>
      </c>
      <c r="J130" s="96" t="e">
        <f>Odessa!J130+MAX(145,J$2*вспомогат!$J$12)</f>
        <v>#VALUE!</v>
      </c>
      <c r="K130" s="96" t="e">
        <f>Odessa!K130+MAX(145,K$2*вспомогат!$J$12)</f>
        <v>#VALUE!</v>
      </c>
      <c r="L130" s="96" t="e">
        <f>Odessa!L130+MAX(145,L$2*вспомогат!$J$12)</f>
        <v>#VALUE!</v>
      </c>
      <c r="M130" s="96" t="e">
        <f>Odessa!M130+MAX(145,M$2*вспомогат!$J$12)</f>
        <v>#VALUE!</v>
      </c>
      <c r="N130" s="96" t="e">
        <f>Odessa!N130+MAX(145,N$2*вспомогат!$J$12)</f>
        <v>#VALUE!</v>
      </c>
      <c r="O130" s="96" t="e">
        <f>Odessa!O130+MAX(145,O$2*вспомогат!$J$12)</f>
        <v>#VALUE!</v>
      </c>
      <c r="P130" s="96" t="e">
        <f>Odessa!P130+MAX(145,P$2*вспомогат!$J$12)</f>
        <v>#VALUE!</v>
      </c>
      <c r="Q130" s="96" t="e">
        <f>Odessa!Q130+MAX(145,Q$2*вспомогат!$J$12)</f>
        <v>#VALUE!</v>
      </c>
      <c r="R130" s="96" t="e">
        <f>Odessa!R130+MAX(145,R$2*вспомогат!$J$12)</f>
        <v>#VALUE!</v>
      </c>
      <c r="S130" s="96" t="e">
        <f>Odessa!S130+MAX(145,S$2*вспомогат!$J$12)</f>
        <v>#VALUE!</v>
      </c>
      <c r="T130" s="96" t="e">
        <f>Odessa!T130+MAX(145,T$2*вспомогат!$J$12)</f>
        <v>#VALUE!</v>
      </c>
      <c r="U130" s="96" t="e">
        <f>Odessa!U130+MAX(145,U$2*вспомогат!$J$12)</f>
        <v>#VALUE!</v>
      </c>
      <c r="V130" s="96" t="e">
        <f>Odessa!V130+MAX(145,V$2*вспомогат!$J$12)</f>
        <v>#VALUE!</v>
      </c>
      <c r="W130" s="96" t="e">
        <f>Odessa!W130+MAX(145,W$2*вспомогат!$J$12)</f>
        <v>#VALUE!</v>
      </c>
      <c r="X130" s="96" t="e">
        <f>Odessa!X130+MAX(145,X$2*вспомогат!$J$12)</f>
        <v>#VALUE!</v>
      </c>
      <c r="Y130" s="96" t="e">
        <f>Odessa!Y130+MAX(145,Y$2*вспомогат!$J$12)</f>
        <v>#VALUE!</v>
      </c>
      <c r="Z130" s="96" t="e">
        <f>Odessa!Z130+MAX(145,Z$2*вспомогат!$J$12)</f>
        <v>#VALUE!</v>
      </c>
    </row>
    <row r="131" spans="2:26">
      <c r="B131" s="121" t="s">
        <v>276</v>
      </c>
      <c r="C131" s="121" t="s">
        <v>8</v>
      </c>
      <c r="D131" s="89" t="s">
        <v>230</v>
      </c>
      <c r="E131" s="2"/>
      <c r="F131" s="2"/>
      <c r="G131" s="96" t="e">
        <f>Odessa!G131+MAX(145,G$2*вспомогат!$J$12)</f>
        <v>#VALUE!</v>
      </c>
      <c r="H131" s="96" t="e">
        <f>Odessa!H131+MAX(145,H$2*вспомогат!$J$12)</f>
        <v>#VALUE!</v>
      </c>
      <c r="I131" s="96" t="e">
        <f>Odessa!I131+MAX(145,I$2*вспомогат!$J$12)</f>
        <v>#VALUE!</v>
      </c>
      <c r="J131" s="96" t="e">
        <f>Odessa!J131+MAX(145,J$2*вспомогат!$J$12)</f>
        <v>#VALUE!</v>
      </c>
      <c r="K131" s="96" t="e">
        <f>Odessa!K131+MAX(145,K$2*вспомогат!$J$12)</f>
        <v>#VALUE!</v>
      </c>
      <c r="L131" s="96" t="e">
        <f>Odessa!L131+MAX(145,L$2*вспомогат!$J$12)</f>
        <v>#VALUE!</v>
      </c>
      <c r="M131" s="96" t="e">
        <f>Odessa!M131+MAX(145,M$2*вспомогат!$J$12)</f>
        <v>#VALUE!</v>
      </c>
      <c r="N131" s="96" t="e">
        <f>Odessa!N131+MAX(145,N$2*вспомогат!$J$12)</f>
        <v>#VALUE!</v>
      </c>
      <c r="O131" s="96" t="e">
        <f>Odessa!O131+MAX(145,O$2*вспомогат!$J$12)</f>
        <v>#VALUE!</v>
      </c>
      <c r="P131" s="96" t="e">
        <f>Odessa!P131+MAX(145,P$2*вспомогат!$J$12)</f>
        <v>#VALUE!</v>
      </c>
      <c r="Q131" s="96" t="e">
        <f>Odessa!Q131+MAX(145,Q$2*вспомогат!$J$12)</f>
        <v>#VALUE!</v>
      </c>
      <c r="R131" s="96" t="e">
        <f>Odessa!R131+MAX(145,R$2*вспомогат!$J$12)</f>
        <v>#VALUE!</v>
      </c>
      <c r="S131" s="96" t="e">
        <f>Odessa!S131+MAX(145,S$2*вспомогат!$J$12)</f>
        <v>#VALUE!</v>
      </c>
      <c r="T131" s="96" t="e">
        <f>Odessa!T131+MAX(145,T$2*вспомогат!$J$12)</f>
        <v>#VALUE!</v>
      </c>
      <c r="U131" s="96" t="e">
        <f>Odessa!U131+MAX(145,U$2*вспомогат!$J$12)</f>
        <v>#VALUE!</v>
      </c>
      <c r="V131" s="96" t="e">
        <f>Odessa!V131+MAX(145,V$2*вспомогат!$J$12)</f>
        <v>#VALUE!</v>
      </c>
      <c r="W131" s="96" t="e">
        <f>Odessa!W131+MAX(145,W$2*вспомогат!$J$12)</f>
        <v>#VALUE!</v>
      </c>
      <c r="X131" s="96" t="e">
        <f>Odessa!X131+MAX(145,X$2*вспомогат!$J$12)</f>
        <v>#VALUE!</v>
      </c>
      <c r="Y131" s="96" t="e">
        <f>Odessa!Y131+MAX(145,Y$2*вспомогат!$J$12)</f>
        <v>#VALUE!</v>
      </c>
      <c r="Z131" s="96" t="e">
        <f>Odessa!Z131+MAX(145,Z$2*вспомогат!$J$12)</f>
        <v>#VALUE!</v>
      </c>
    </row>
    <row r="132" spans="2:26">
      <c r="B132" s="121" t="s">
        <v>277</v>
      </c>
      <c r="C132" s="121" t="s">
        <v>197</v>
      </c>
      <c r="D132" s="89" t="s">
        <v>230</v>
      </c>
      <c r="E132" s="2"/>
      <c r="F132" s="2"/>
      <c r="G132" s="96" t="e">
        <f>Odessa!G132+MAX(145,G$2*вспомогат!$J$12)</f>
        <v>#VALUE!</v>
      </c>
      <c r="H132" s="96" t="e">
        <f>Odessa!H132+MAX(145,H$2*вспомогат!$J$12)</f>
        <v>#VALUE!</v>
      </c>
      <c r="I132" s="96" t="e">
        <f>Odessa!I132+MAX(145,I$2*вспомогат!$J$12)</f>
        <v>#VALUE!</v>
      </c>
      <c r="J132" s="96" t="e">
        <f>Odessa!J132+MAX(145,J$2*вспомогат!$J$12)</f>
        <v>#VALUE!</v>
      </c>
      <c r="K132" s="96" t="e">
        <f>Odessa!K132+MAX(145,K$2*вспомогат!$J$12)</f>
        <v>#VALUE!</v>
      </c>
      <c r="L132" s="96" t="e">
        <f>Odessa!L132+MAX(145,L$2*вспомогат!$J$12)</f>
        <v>#VALUE!</v>
      </c>
      <c r="M132" s="96" t="e">
        <f>Odessa!M132+MAX(145,M$2*вспомогат!$J$12)</f>
        <v>#VALUE!</v>
      </c>
      <c r="N132" s="96" t="e">
        <f>Odessa!N132+MAX(145,N$2*вспомогат!$J$12)</f>
        <v>#VALUE!</v>
      </c>
      <c r="O132" s="96" t="e">
        <f>Odessa!O132+MAX(145,O$2*вспомогат!$J$12)</f>
        <v>#VALUE!</v>
      </c>
      <c r="P132" s="96" t="e">
        <f>Odessa!P132+MAX(145,P$2*вспомогат!$J$12)</f>
        <v>#VALUE!</v>
      </c>
      <c r="Q132" s="96" t="e">
        <f>Odessa!Q132+MAX(145,Q$2*вспомогат!$J$12)</f>
        <v>#VALUE!</v>
      </c>
      <c r="R132" s="96" t="e">
        <f>Odessa!R132+MAX(145,R$2*вспомогат!$J$12)</f>
        <v>#VALUE!</v>
      </c>
      <c r="S132" s="96" t="e">
        <f>Odessa!S132+MAX(145,S$2*вспомогат!$J$12)</f>
        <v>#VALUE!</v>
      </c>
      <c r="T132" s="96" t="e">
        <f>Odessa!T132+MAX(145,T$2*вспомогат!$J$12)</f>
        <v>#VALUE!</v>
      </c>
      <c r="U132" s="96" t="e">
        <f>Odessa!U132+MAX(145,U$2*вспомогат!$J$12)</f>
        <v>#VALUE!</v>
      </c>
      <c r="V132" s="96" t="e">
        <f>Odessa!V132+MAX(145,V$2*вспомогат!$J$12)</f>
        <v>#VALUE!</v>
      </c>
      <c r="W132" s="96" t="e">
        <f>Odessa!W132+MAX(145,W$2*вспомогат!$J$12)</f>
        <v>#VALUE!</v>
      </c>
      <c r="X132" s="96" t="e">
        <f>Odessa!X132+MAX(145,X$2*вспомогат!$J$12)</f>
        <v>#VALUE!</v>
      </c>
      <c r="Y132" s="96" t="e">
        <f>Odessa!Y132+MAX(145,Y$2*вспомогат!$J$12)</f>
        <v>#VALUE!</v>
      </c>
      <c r="Z132" s="96" t="e">
        <f>Odessa!Z132+MAX(145,Z$2*вспомогат!$J$12)</f>
        <v>#VALUE!</v>
      </c>
    </row>
    <row r="133" spans="2:26">
      <c r="B133" s="121" t="s">
        <v>257</v>
      </c>
      <c r="C133" s="88" t="s">
        <v>103</v>
      </c>
      <c r="D133" s="89" t="s">
        <v>230</v>
      </c>
      <c r="E133" s="2"/>
      <c r="F133" s="2"/>
      <c r="G133" s="96" t="e">
        <f>Odessa!G133+MAX(145,G$2*вспомогат!$J$12)</f>
        <v>#VALUE!</v>
      </c>
      <c r="H133" s="96" t="e">
        <f>Odessa!H133+MAX(145,H$2*вспомогат!$J$12)</f>
        <v>#VALUE!</v>
      </c>
      <c r="I133" s="96" t="e">
        <f>Odessa!I133+MAX(145,I$2*вспомогат!$J$12)</f>
        <v>#VALUE!</v>
      </c>
      <c r="J133" s="96" t="e">
        <f>Odessa!J133+MAX(145,J$2*вспомогат!$J$12)</f>
        <v>#VALUE!</v>
      </c>
      <c r="K133" s="96" t="e">
        <f>Odessa!K133+MAX(145,K$2*вспомогат!$J$12)</f>
        <v>#VALUE!</v>
      </c>
      <c r="L133" s="96" t="e">
        <f>Odessa!L133+MAX(145,L$2*вспомогат!$J$12)</f>
        <v>#VALUE!</v>
      </c>
      <c r="M133" s="96" t="e">
        <f>Odessa!M133+MAX(145,M$2*вспомогат!$J$12)</f>
        <v>#VALUE!</v>
      </c>
      <c r="N133" s="96" t="e">
        <f>Odessa!N133+MAX(145,N$2*вспомогат!$J$12)</f>
        <v>#VALUE!</v>
      </c>
      <c r="O133" s="96" t="e">
        <f>Odessa!O133+MAX(145,O$2*вспомогат!$J$12)</f>
        <v>#VALUE!</v>
      </c>
      <c r="P133" s="96" t="e">
        <f>Odessa!P133+MAX(145,P$2*вспомогат!$J$12)</f>
        <v>#VALUE!</v>
      </c>
      <c r="Q133" s="96" t="e">
        <f>Odessa!Q133+MAX(145,Q$2*вспомогат!$J$12)</f>
        <v>#VALUE!</v>
      </c>
      <c r="R133" s="96" t="e">
        <f>Odessa!R133+MAX(145,R$2*вспомогат!$J$12)</f>
        <v>#VALUE!</v>
      </c>
      <c r="S133" s="96" t="e">
        <f>Odessa!S133+MAX(145,S$2*вспомогат!$J$12)</f>
        <v>#VALUE!</v>
      </c>
      <c r="T133" s="96" t="e">
        <f>Odessa!T133+MAX(145,T$2*вспомогат!$J$12)</f>
        <v>#VALUE!</v>
      </c>
      <c r="U133" s="96" t="e">
        <f>Odessa!U133+MAX(145,U$2*вспомогат!$J$12)</f>
        <v>#VALUE!</v>
      </c>
      <c r="V133" s="96" t="e">
        <f>Odessa!V133+MAX(145,V$2*вспомогат!$J$12)</f>
        <v>#VALUE!</v>
      </c>
      <c r="W133" s="96" t="e">
        <f>Odessa!W133+MAX(145,W$2*вспомогат!$J$12)</f>
        <v>#VALUE!</v>
      </c>
      <c r="X133" s="96" t="e">
        <f>Odessa!X133+MAX(145,X$2*вспомогат!$J$12)</f>
        <v>#VALUE!</v>
      </c>
      <c r="Y133" s="96" t="e">
        <f>Odessa!Y133+MAX(145,Y$2*вспомогат!$J$12)</f>
        <v>#VALUE!</v>
      </c>
      <c r="Z133" s="96" t="e">
        <f>Odessa!Z133+MAX(145,Z$2*вспомогат!$J$12)</f>
        <v>#VALUE!</v>
      </c>
    </row>
    <row r="134" spans="2:26">
      <c r="B134" s="121" t="s">
        <v>258</v>
      </c>
      <c r="C134" s="121" t="s">
        <v>22</v>
      </c>
      <c r="D134" s="89" t="s">
        <v>230</v>
      </c>
      <c r="E134" s="2"/>
      <c r="F134" s="2"/>
      <c r="G134" s="96" t="e">
        <f>Odessa!G134+MAX(145,G$2*вспомогат!$J$12)</f>
        <v>#VALUE!</v>
      </c>
      <c r="H134" s="96" t="e">
        <f>Odessa!H134+MAX(145,H$2*вспомогат!$J$12)</f>
        <v>#VALUE!</v>
      </c>
      <c r="I134" s="96" t="e">
        <f>Odessa!I134+MAX(145,I$2*вспомогат!$J$12)</f>
        <v>#VALUE!</v>
      </c>
      <c r="J134" s="96" t="e">
        <f>Odessa!J134+MAX(145,J$2*вспомогат!$J$12)</f>
        <v>#VALUE!</v>
      </c>
      <c r="K134" s="96" t="e">
        <f>Odessa!K134+MAX(145,K$2*вспомогат!$J$12)</f>
        <v>#VALUE!</v>
      </c>
      <c r="L134" s="96" t="e">
        <f>Odessa!L134+MAX(145,L$2*вспомогат!$J$12)</f>
        <v>#VALUE!</v>
      </c>
      <c r="M134" s="96" t="e">
        <f>Odessa!M134+MAX(145,M$2*вспомогат!$J$12)</f>
        <v>#VALUE!</v>
      </c>
      <c r="N134" s="96" t="e">
        <f>Odessa!N134+MAX(145,N$2*вспомогат!$J$12)</f>
        <v>#VALUE!</v>
      </c>
      <c r="O134" s="96" t="e">
        <f>Odessa!O134+MAX(145,O$2*вспомогат!$J$12)</f>
        <v>#VALUE!</v>
      </c>
      <c r="P134" s="96" t="e">
        <f>Odessa!P134+MAX(145,P$2*вспомогат!$J$12)</f>
        <v>#VALUE!</v>
      </c>
      <c r="Q134" s="96" t="e">
        <f>Odessa!Q134+MAX(145,Q$2*вспомогат!$J$12)</f>
        <v>#VALUE!</v>
      </c>
      <c r="R134" s="96" t="e">
        <f>Odessa!R134+MAX(145,R$2*вспомогат!$J$12)</f>
        <v>#VALUE!</v>
      </c>
      <c r="S134" s="96" t="e">
        <f>Odessa!S134+MAX(145,S$2*вспомогат!$J$12)</f>
        <v>#VALUE!</v>
      </c>
      <c r="T134" s="96" t="e">
        <f>Odessa!T134+MAX(145,T$2*вспомогат!$J$12)</f>
        <v>#VALUE!</v>
      </c>
      <c r="U134" s="96" t="e">
        <f>Odessa!U134+MAX(145,U$2*вспомогат!$J$12)</f>
        <v>#VALUE!</v>
      </c>
      <c r="V134" s="96" t="e">
        <f>Odessa!V134+MAX(145,V$2*вспомогат!$J$12)</f>
        <v>#VALUE!</v>
      </c>
      <c r="W134" s="96" t="e">
        <f>Odessa!W134+MAX(145,W$2*вспомогат!$J$12)</f>
        <v>#VALUE!</v>
      </c>
      <c r="X134" s="96" t="e">
        <f>Odessa!X134+MAX(145,X$2*вспомогат!$J$12)</f>
        <v>#VALUE!</v>
      </c>
      <c r="Y134" s="96" t="e">
        <f>Odessa!Y134+MAX(145,Y$2*вспомогат!$J$12)</f>
        <v>#VALUE!</v>
      </c>
      <c r="Z134" s="96" t="e">
        <f>Odessa!Z134+MAX(145,Z$2*вспомогат!$J$12)</f>
        <v>#VALUE!</v>
      </c>
    </row>
    <row r="135" spans="2:26">
      <c r="B135" s="121" t="s">
        <v>278</v>
      </c>
      <c r="C135" s="121" t="s">
        <v>197</v>
      </c>
      <c r="D135" s="89" t="s">
        <v>230</v>
      </c>
      <c r="E135" s="2"/>
      <c r="F135" s="2"/>
      <c r="G135" s="96" t="e">
        <f>Odessa!G135+MAX(145,G$2*вспомогат!$J$12)</f>
        <v>#VALUE!</v>
      </c>
      <c r="H135" s="96" t="e">
        <f>Odessa!H135+MAX(145,H$2*вспомогат!$J$12)</f>
        <v>#VALUE!</v>
      </c>
      <c r="I135" s="96" t="e">
        <f>Odessa!I135+MAX(145,I$2*вспомогат!$J$12)</f>
        <v>#VALUE!</v>
      </c>
      <c r="J135" s="96" t="e">
        <f>Odessa!J135+MAX(145,J$2*вспомогат!$J$12)</f>
        <v>#VALUE!</v>
      </c>
      <c r="K135" s="96" t="e">
        <f>Odessa!K135+MAX(145,K$2*вспомогат!$J$12)</f>
        <v>#VALUE!</v>
      </c>
      <c r="L135" s="96" t="e">
        <f>Odessa!L135+MAX(145,L$2*вспомогат!$J$12)</f>
        <v>#VALUE!</v>
      </c>
      <c r="M135" s="96" t="e">
        <f>Odessa!M135+MAX(145,M$2*вспомогат!$J$12)</f>
        <v>#VALUE!</v>
      </c>
      <c r="N135" s="96" t="e">
        <f>Odessa!N135+MAX(145,N$2*вспомогат!$J$12)</f>
        <v>#VALUE!</v>
      </c>
      <c r="O135" s="96" t="e">
        <f>Odessa!O135+MAX(145,O$2*вспомогат!$J$12)</f>
        <v>#VALUE!</v>
      </c>
      <c r="P135" s="96" t="e">
        <f>Odessa!P135+MAX(145,P$2*вспомогат!$J$12)</f>
        <v>#VALUE!</v>
      </c>
      <c r="Q135" s="96" t="e">
        <f>Odessa!Q135+MAX(145,Q$2*вспомогат!$J$12)</f>
        <v>#VALUE!</v>
      </c>
      <c r="R135" s="96" t="e">
        <f>Odessa!R135+MAX(145,R$2*вспомогат!$J$12)</f>
        <v>#VALUE!</v>
      </c>
      <c r="S135" s="96" t="e">
        <f>Odessa!S135+MAX(145,S$2*вспомогат!$J$12)</f>
        <v>#VALUE!</v>
      </c>
      <c r="T135" s="96" t="e">
        <f>Odessa!T135+MAX(145,T$2*вспомогат!$J$12)</f>
        <v>#VALUE!</v>
      </c>
      <c r="U135" s="96" t="e">
        <f>Odessa!U135+MAX(145,U$2*вспомогат!$J$12)</f>
        <v>#VALUE!</v>
      </c>
      <c r="V135" s="96" t="e">
        <f>Odessa!V135+MAX(145,V$2*вспомогат!$J$12)</f>
        <v>#VALUE!</v>
      </c>
      <c r="W135" s="96" t="e">
        <f>Odessa!W135+MAX(145,W$2*вспомогат!$J$12)</f>
        <v>#VALUE!</v>
      </c>
      <c r="X135" s="96" t="e">
        <f>Odessa!X135+MAX(145,X$2*вспомогат!$J$12)</f>
        <v>#VALUE!</v>
      </c>
      <c r="Y135" s="96" t="e">
        <f>Odessa!Y135+MAX(145,Y$2*вспомогат!$J$12)</f>
        <v>#VALUE!</v>
      </c>
      <c r="Z135" s="96" t="e">
        <f>Odessa!Z135+MAX(145,Z$2*вспомогат!$J$12)</f>
        <v>#VALUE!</v>
      </c>
    </row>
    <row r="136" spans="2:26">
      <c r="B136" s="121" t="s">
        <v>259</v>
      </c>
      <c r="C136" s="88" t="s">
        <v>103</v>
      </c>
      <c r="D136" s="89" t="s">
        <v>13</v>
      </c>
      <c r="E136" s="2"/>
      <c r="F136" s="2"/>
      <c r="G136" s="96">
        <f>Odessa!G136+MAX(145,G$2*вспомогат!$J$12)</f>
        <v>332.5090909090909</v>
      </c>
      <c r="H136" s="96">
        <f>Odessa!H136+MAX(145,H$2*вспомогат!$J$12)</f>
        <v>477.0181818181818</v>
      </c>
      <c r="I136" s="96">
        <f>Odessa!I136+MAX(145,I$2*вспомогат!$J$12)</f>
        <v>621.5272727272727</v>
      </c>
      <c r="J136" s="96">
        <f>Odessa!J136+MAX(145,J$2*вспомогат!$J$12)</f>
        <v>766.0363636363636</v>
      </c>
      <c r="K136" s="96">
        <f>Odessa!K136+MAX(145,K$2*вспомогат!$J$12)</f>
        <v>860.5454545454545</v>
      </c>
      <c r="L136" s="96">
        <f>Odessa!L136+MAX(145,L$2*вспомогат!$J$12)</f>
        <v>1010.0545454545454</v>
      </c>
      <c r="M136" s="96">
        <f>Odessa!M136+MAX(145,M$2*вспомогат!$J$12)</f>
        <v>1179.5636363636363</v>
      </c>
      <c r="N136" s="96">
        <f>Odessa!N136+MAX(145,N$2*вспомогат!$J$12)</f>
        <v>1349.0727272727272</v>
      </c>
      <c r="O136" s="96">
        <f>Odessa!O136+MAX(145,O$2*вспомогат!$J$12)</f>
        <v>1518.5818181818181</v>
      </c>
      <c r="P136" s="96">
        <f>Odessa!P136+MAX(145,P$2*вспомогат!$J$12)</f>
        <v>1688.090909090909</v>
      </c>
      <c r="Q136" s="96">
        <f>Odessa!Q136+MAX(145,Q$2*вспомогат!$J$12)</f>
        <v>1807.6</v>
      </c>
      <c r="R136" s="96">
        <f>Odessa!R136+MAX(145,R$2*вспомогат!$J$12)</f>
        <v>1977.1090909090908</v>
      </c>
      <c r="S136" s="96">
        <f>Odessa!S136+MAX(145,S$2*вспомогат!$J$12)</f>
        <v>2146.6181818181817</v>
      </c>
      <c r="T136" s="96">
        <f>Odessa!T136+MAX(145,T$2*вспомогат!$J$12)</f>
        <v>2316.1272727272726</v>
      </c>
      <c r="U136" s="96">
        <f>Odessa!U136+MAX(145,U$2*вспомогат!$J$12)</f>
        <v>2485.6363636363635</v>
      </c>
      <c r="V136" s="96">
        <f>Odessa!V136+MAX(145,V$2*вспомогат!$J$12)</f>
        <v>2655.1454545454544</v>
      </c>
      <c r="W136" s="96">
        <f>Odessa!W136+MAX(145,W$2*вспомогат!$J$12)</f>
        <v>2824.6545454545453</v>
      </c>
      <c r="X136" s="96">
        <f>Odessa!X136+MAX(145,X$2*вспомогат!$J$12)</f>
        <v>2994.1636363636362</v>
      </c>
      <c r="Y136" s="96">
        <f>Odessa!Y136+MAX(145,Y$2*вспомогат!$J$12)</f>
        <v>3163.6727272727271</v>
      </c>
      <c r="Z136" s="96">
        <f>Odessa!Z136+MAX(145,Z$2*вспомогат!$J$12)</f>
        <v>3333.181818181818</v>
      </c>
    </row>
    <row r="137" spans="2:26">
      <c r="B137" s="121" t="s">
        <v>260</v>
      </c>
      <c r="C137" s="121" t="s">
        <v>22</v>
      </c>
      <c r="D137" s="89" t="s">
        <v>230</v>
      </c>
      <c r="E137" s="2"/>
      <c r="F137" s="2"/>
      <c r="G137" s="96" t="e">
        <f>Odessa!G137+MAX(145,G$2*вспомогат!$J$12)</f>
        <v>#VALUE!</v>
      </c>
      <c r="H137" s="96" t="e">
        <f>Odessa!H137+MAX(145,H$2*вспомогат!$J$12)</f>
        <v>#VALUE!</v>
      </c>
      <c r="I137" s="96" t="e">
        <f>Odessa!I137+MAX(145,I$2*вспомогат!$J$12)</f>
        <v>#VALUE!</v>
      </c>
      <c r="J137" s="96" t="e">
        <f>Odessa!J137+MAX(145,J$2*вспомогат!$J$12)</f>
        <v>#VALUE!</v>
      </c>
      <c r="K137" s="96" t="e">
        <f>Odessa!K137+MAX(145,K$2*вспомогат!$J$12)</f>
        <v>#VALUE!</v>
      </c>
      <c r="L137" s="96" t="e">
        <f>Odessa!L137+MAX(145,L$2*вспомогат!$J$12)</f>
        <v>#VALUE!</v>
      </c>
      <c r="M137" s="96" t="e">
        <f>Odessa!M137+MAX(145,M$2*вспомогат!$J$12)</f>
        <v>#VALUE!</v>
      </c>
      <c r="N137" s="96" t="e">
        <f>Odessa!N137+MAX(145,N$2*вспомогат!$J$12)</f>
        <v>#VALUE!</v>
      </c>
      <c r="O137" s="96" t="e">
        <f>Odessa!O137+MAX(145,O$2*вспомогат!$J$12)</f>
        <v>#VALUE!</v>
      </c>
      <c r="P137" s="96" t="e">
        <f>Odessa!P137+MAX(145,P$2*вспомогат!$J$12)</f>
        <v>#VALUE!</v>
      </c>
      <c r="Q137" s="96" t="e">
        <f>Odessa!Q137+MAX(145,Q$2*вспомогат!$J$12)</f>
        <v>#VALUE!</v>
      </c>
      <c r="R137" s="96" t="e">
        <f>Odessa!R137+MAX(145,R$2*вспомогат!$J$12)</f>
        <v>#VALUE!</v>
      </c>
      <c r="S137" s="96" t="e">
        <f>Odessa!S137+MAX(145,S$2*вспомогат!$J$12)</f>
        <v>#VALUE!</v>
      </c>
      <c r="T137" s="96" t="e">
        <f>Odessa!T137+MAX(145,T$2*вспомогат!$J$12)</f>
        <v>#VALUE!</v>
      </c>
      <c r="U137" s="96" t="e">
        <f>Odessa!U137+MAX(145,U$2*вспомогат!$J$12)</f>
        <v>#VALUE!</v>
      </c>
      <c r="V137" s="96" t="e">
        <f>Odessa!V137+MAX(145,V$2*вспомогат!$J$12)</f>
        <v>#VALUE!</v>
      </c>
      <c r="W137" s="96" t="e">
        <f>Odessa!W137+MAX(145,W$2*вспомогат!$J$12)</f>
        <v>#VALUE!</v>
      </c>
      <c r="X137" s="96" t="e">
        <f>Odessa!X137+MAX(145,X$2*вспомогат!$J$12)</f>
        <v>#VALUE!</v>
      </c>
      <c r="Y137" s="96" t="e">
        <f>Odessa!Y137+MAX(145,Y$2*вспомогат!$J$12)</f>
        <v>#VALUE!</v>
      </c>
      <c r="Z137" s="96" t="e">
        <f>Odessa!Z137+MAX(145,Z$2*вспомогат!$J$12)</f>
        <v>#VALUE!</v>
      </c>
    </row>
    <row r="138" spans="2:26">
      <c r="B138" s="2" t="s">
        <v>279</v>
      </c>
      <c r="C138" s="121" t="s">
        <v>280</v>
      </c>
      <c r="D138" s="89" t="s">
        <v>230</v>
      </c>
      <c r="E138" s="2"/>
      <c r="F138" s="2"/>
      <c r="G138" s="96" t="e">
        <f>Odessa!G138+MAX(145,G$2*вспомогат!$J$12)</f>
        <v>#VALUE!</v>
      </c>
      <c r="H138" s="96" t="e">
        <f>Odessa!H138+MAX(145,H$2*вспомогат!$J$12)</f>
        <v>#VALUE!</v>
      </c>
      <c r="I138" s="96" t="e">
        <f>Odessa!I138+MAX(145,I$2*вспомогат!$J$12)</f>
        <v>#VALUE!</v>
      </c>
      <c r="J138" s="96" t="e">
        <f>Odessa!J138+MAX(145,J$2*вспомогат!$J$12)</f>
        <v>#VALUE!</v>
      </c>
      <c r="K138" s="96" t="e">
        <f>Odessa!K138+MAX(145,K$2*вспомогат!$J$12)</f>
        <v>#VALUE!</v>
      </c>
      <c r="L138" s="96" t="e">
        <f>Odessa!L138+MAX(145,L$2*вспомогат!$J$12)</f>
        <v>#VALUE!</v>
      </c>
      <c r="M138" s="96" t="e">
        <f>Odessa!M138+MAX(145,M$2*вспомогат!$J$12)</f>
        <v>#VALUE!</v>
      </c>
      <c r="N138" s="96" t="e">
        <f>Odessa!N138+MAX(145,N$2*вспомогат!$J$12)</f>
        <v>#VALUE!</v>
      </c>
      <c r="O138" s="96" t="e">
        <f>Odessa!O138+MAX(145,O$2*вспомогат!$J$12)</f>
        <v>#VALUE!</v>
      </c>
      <c r="P138" s="96" t="e">
        <f>Odessa!P138+MAX(145,P$2*вспомогат!$J$12)</f>
        <v>#VALUE!</v>
      </c>
      <c r="Q138" s="96" t="e">
        <f>Odessa!Q138+MAX(145,Q$2*вспомогат!$J$12)</f>
        <v>#VALUE!</v>
      </c>
      <c r="R138" s="96" t="e">
        <f>Odessa!R138+MAX(145,R$2*вспомогат!$J$12)</f>
        <v>#VALUE!</v>
      </c>
      <c r="S138" s="96" t="e">
        <f>Odessa!S138+MAX(145,S$2*вспомогат!$J$12)</f>
        <v>#VALUE!</v>
      </c>
      <c r="T138" s="96" t="e">
        <f>Odessa!T138+MAX(145,T$2*вспомогат!$J$12)</f>
        <v>#VALUE!</v>
      </c>
      <c r="U138" s="96" t="e">
        <f>Odessa!U138+MAX(145,U$2*вспомогат!$J$12)</f>
        <v>#VALUE!</v>
      </c>
      <c r="V138" s="96" t="e">
        <f>Odessa!V138+MAX(145,V$2*вспомогат!$J$12)</f>
        <v>#VALUE!</v>
      </c>
      <c r="W138" s="96" t="e">
        <f>Odessa!W138+MAX(145,W$2*вспомогат!$J$12)</f>
        <v>#VALUE!</v>
      </c>
      <c r="X138" s="96" t="e">
        <f>Odessa!X138+MAX(145,X$2*вспомогат!$J$12)</f>
        <v>#VALUE!</v>
      </c>
      <c r="Y138" s="96" t="e">
        <f>Odessa!Y138+MAX(145,Y$2*вспомогат!$J$12)</f>
        <v>#VALUE!</v>
      </c>
      <c r="Z138" s="96" t="e">
        <f>Odessa!Z138+MAX(145,Z$2*вспомогат!$J$12)</f>
        <v>#VALUE!</v>
      </c>
    </row>
    <row r="139" spans="2:26">
      <c r="B139" s="12" t="s">
        <v>21</v>
      </c>
      <c r="C139" s="121" t="s">
        <v>22</v>
      </c>
      <c r="D139" s="15" t="s">
        <v>9</v>
      </c>
      <c r="E139" s="2"/>
      <c r="F139" s="2"/>
      <c r="G139" s="96">
        <f>Odessa!G139+MAX(145,G$2*вспомогат!$J$12)</f>
        <v>444.6</v>
      </c>
      <c r="H139" s="96">
        <f>Odessa!H139+MAX(145,H$2*вспомогат!$J$12)</f>
        <v>701.2</v>
      </c>
      <c r="I139" s="96">
        <f>Odessa!I139+MAX(145,I$2*вспомогат!$J$12)</f>
        <v>957.8</v>
      </c>
      <c r="J139" s="96">
        <f>Odessa!J139+MAX(145,J$2*вспомогат!$J$12)</f>
        <v>1214.4000000000001</v>
      </c>
      <c r="K139" s="96">
        <f>Odessa!K139+MAX(145,K$2*вспомогат!$J$12)</f>
        <v>1421</v>
      </c>
      <c r="L139" s="96">
        <f>Odessa!L139+MAX(145,L$2*вспомогат!$J$12)</f>
        <v>1682.6</v>
      </c>
      <c r="M139" s="96">
        <f>Odessa!M139+MAX(145,M$2*вспомогат!$J$12)</f>
        <v>1964.1999999999998</v>
      </c>
      <c r="N139" s="96">
        <f>Odessa!N139+MAX(145,N$2*вспомогат!$J$12)</f>
        <v>2245.8000000000002</v>
      </c>
      <c r="O139" s="96">
        <f>Odessa!O139+MAX(145,O$2*вспомогат!$J$12)</f>
        <v>2527.4</v>
      </c>
      <c r="P139" s="96">
        <f>Odessa!P139+MAX(145,P$2*вспомогат!$J$12)</f>
        <v>2809</v>
      </c>
      <c r="Q139" s="96">
        <f>Odessa!Q139+MAX(145,Q$2*вспомогат!$J$12)</f>
        <v>3040.6</v>
      </c>
      <c r="R139" s="96">
        <f>Odessa!R139+MAX(145,R$2*вспомогат!$J$12)</f>
        <v>3322.2</v>
      </c>
      <c r="S139" s="96">
        <f>Odessa!S139+MAX(145,S$2*вспомогат!$J$12)</f>
        <v>3603.8</v>
      </c>
      <c r="T139" s="96">
        <f>Odessa!T139+MAX(145,T$2*вспомогат!$J$12)</f>
        <v>3885.3999999999996</v>
      </c>
      <c r="U139" s="96">
        <f>Odessa!U139+MAX(145,U$2*вспомогат!$J$12)</f>
        <v>4167</v>
      </c>
      <c r="V139" s="96">
        <f>Odessa!V139+MAX(145,V$2*вспомогат!$J$12)</f>
        <v>4448.6000000000004</v>
      </c>
      <c r="W139" s="96">
        <f>Odessa!W139+MAX(145,W$2*вспомогат!$J$12)</f>
        <v>4730.2</v>
      </c>
      <c r="X139" s="96">
        <f>Odessa!X139+MAX(145,X$2*вспомогат!$J$12)</f>
        <v>5011.8</v>
      </c>
      <c r="Y139" s="96">
        <f>Odessa!Y139+MAX(145,Y$2*вспомогат!$J$12)</f>
        <v>5293.4</v>
      </c>
      <c r="Z139" s="96">
        <f>Odessa!Z139+MAX(145,Z$2*вспомогат!$J$12)</f>
        <v>5575</v>
      </c>
    </row>
    <row r="140" spans="2:26">
      <c r="B140" s="121" t="s">
        <v>234</v>
      </c>
      <c r="C140" s="88" t="s">
        <v>75</v>
      </c>
      <c r="D140" s="89" t="s">
        <v>230</v>
      </c>
      <c r="E140" s="2"/>
      <c r="F140" s="2"/>
      <c r="G140" s="96" t="e">
        <f>Odessa!G140+MAX(145,G$2*вспомогат!$J$12)</f>
        <v>#VALUE!</v>
      </c>
      <c r="H140" s="96" t="e">
        <f>Odessa!H140+MAX(145,H$2*вспомогат!$J$12)</f>
        <v>#VALUE!</v>
      </c>
      <c r="I140" s="96" t="e">
        <f>Odessa!I140+MAX(145,I$2*вспомогат!$J$12)</f>
        <v>#VALUE!</v>
      </c>
      <c r="J140" s="96" t="e">
        <f>Odessa!J140+MAX(145,J$2*вспомогат!$J$12)</f>
        <v>#VALUE!</v>
      </c>
      <c r="K140" s="96" t="e">
        <f>Odessa!K140+MAX(145,K$2*вспомогат!$J$12)</f>
        <v>#VALUE!</v>
      </c>
      <c r="L140" s="96" t="e">
        <f>Odessa!L140+MAX(145,L$2*вспомогат!$J$12)</f>
        <v>#VALUE!</v>
      </c>
      <c r="M140" s="96" t="e">
        <f>Odessa!M140+MAX(145,M$2*вспомогат!$J$12)</f>
        <v>#VALUE!</v>
      </c>
      <c r="N140" s="96" t="e">
        <f>Odessa!N140+MAX(145,N$2*вспомогат!$J$12)</f>
        <v>#VALUE!</v>
      </c>
      <c r="O140" s="96" t="e">
        <f>Odessa!O140+MAX(145,O$2*вспомогат!$J$12)</f>
        <v>#VALUE!</v>
      </c>
      <c r="P140" s="96" t="e">
        <f>Odessa!P140+MAX(145,P$2*вспомогат!$J$12)</f>
        <v>#VALUE!</v>
      </c>
      <c r="Q140" s="96" t="e">
        <f>Odessa!Q140+MAX(145,Q$2*вспомогат!$J$12)</f>
        <v>#VALUE!</v>
      </c>
      <c r="R140" s="96" t="e">
        <f>Odessa!R140+MAX(145,R$2*вспомогат!$J$12)</f>
        <v>#VALUE!</v>
      </c>
      <c r="S140" s="96" t="e">
        <f>Odessa!S140+MAX(145,S$2*вспомогат!$J$12)</f>
        <v>#VALUE!</v>
      </c>
      <c r="T140" s="96" t="e">
        <f>Odessa!T140+MAX(145,T$2*вспомогат!$J$12)</f>
        <v>#VALUE!</v>
      </c>
      <c r="U140" s="96" t="e">
        <f>Odessa!U140+MAX(145,U$2*вспомогат!$J$12)</f>
        <v>#VALUE!</v>
      </c>
      <c r="V140" s="96" t="e">
        <f>Odessa!V140+MAX(145,V$2*вспомогат!$J$12)</f>
        <v>#VALUE!</v>
      </c>
      <c r="W140" s="96" t="e">
        <f>Odessa!W140+MAX(145,W$2*вспомогат!$J$12)</f>
        <v>#VALUE!</v>
      </c>
      <c r="X140" s="96" t="e">
        <f>Odessa!X140+MAX(145,X$2*вспомогат!$J$12)</f>
        <v>#VALUE!</v>
      </c>
      <c r="Y140" s="96" t="e">
        <f>Odessa!Y140+MAX(145,Y$2*вспомогат!$J$12)</f>
        <v>#VALUE!</v>
      </c>
      <c r="Z140" s="96" t="e">
        <f>Odessa!Z140+MAX(145,Z$2*вспомогат!$J$12)</f>
        <v>#VALUE!</v>
      </c>
    </row>
    <row r="141" spans="2:26">
      <c r="B141" s="2" t="s">
        <v>261</v>
      </c>
      <c r="C141" s="121" t="s">
        <v>22</v>
      </c>
      <c r="D141" s="89" t="s">
        <v>230</v>
      </c>
      <c r="E141" s="2"/>
      <c r="F141" s="2"/>
      <c r="G141" s="96" t="e">
        <f>Odessa!G141+MAX(145,G$2*вспомогат!$J$12)</f>
        <v>#VALUE!</v>
      </c>
      <c r="H141" s="96" t="e">
        <f>Odessa!H141+MAX(145,H$2*вспомогат!$J$12)</f>
        <v>#VALUE!</v>
      </c>
      <c r="I141" s="96" t="e">
        <f>Odessa!I141+MAX(145,I$2*вспомогат!$J$12)</f>
        <v>#VALUE!</v>
      </c>
      <c r="J141" s="96" t="e">
        <f>Odessa!J141+MAX(145,J$2*вспомогат!$J$12)</f>
        <v>#VALUE!</v>
      </c>
      <c r="K141" s="96" t="e">
        <f>Odessa!K141+MAX(145,K$2*вспомогат!$J$12)</f>
        <v>#VALUE!</v>
      </c>
      <c r="L141" s="96" t="e">
        <f>Odessa!L141+MAX(145,L$2*вспомогат!$J$12)</f>
        <v>#VALUE!</v>
      </c>
      <c r="M141" s="96" t="e">
        <f>Odessa!M141+MAX(145,M$2*вспомогат!$J$12)</f>
        <v>#VALUE!</v>
      </c>
      <c r="N141" s="96" t="e">
        <f>Odessa!N141+MAX(145,N$2*вспомогат!$J$12)</f>
        <v>#VALUE!</v>
      </c>
      <c r="O141" s="96" t="e">
        <f>Odessa!O141+MAX(145,O$2*вспомогат!$J$12)</f>
        <v>#VALUE!</v>
      </c>
      <c r="P141" s="96" t="e">
        <f>Odessa!P141+MAX(145,P$2*вспомогат!$J$12)</f>
        <v>#VALUE!</v>
      </c>
      <c r="Q141" s="96" t="e">
        <f>Odessa!Q141+MAX(145,Q$2*вспомогат!$J$12)</f>
        <v>#VALUE!</v>
      </c>
      <c r="R141" s="96" t="e">
        <f>Odessa!R141+MAX(145,R$2*вспомогат!$J$12)</f>
        <v>#VALUE!</v>
      </c>
      <c r="S141" s="96" t="e">
        <f>Odessa!S141+MAX(145,S$2*вспомогат!$J$12)</f>
        <v>#VALUE!</v>
      </c>
      <c r="T141" s="96" t="e">
        <f>Odessa!T141+MAX(145,T$2*вспомогат!$J$12)</f>
        <v>#VALUE!</v>
      </c>
      <c r="U141" s="96" t="e">
        <f>Odessa!U141+MAX(145,U$2*вспомогат!$J$12)</f>
        <v>#VALUE!</v>
      </c>
      <c r="V141" s="96" t="e">
        <f>Odessa!V141+MAX(145,V$2*вспомогат!$J$12)</f>
        <v>#VALUE!</v>
      </c>
      <c r="W141" s="96" t="e">
        <f>Odessa!W141+MAX(145,W$2*вспомогат!$J$12)</f>
        <v>#VALUE!</v>
      </c>
      <c r="X141" s="96" t="e">
        <f>Odessa!X141+MAX(145,X$2*вспомогат!$J$12)</f>
        <v>#VALUE!</v>
      </c>
      <c r="Y141" s="96" t="e">
        <f>Odessa!Y141+MAX(145,Y$2*вспомогат!$J$12)</f>
        <v>#VALUE!</v>
      </c>
      <c r="Z141" s="96" t="e">
        <f>Odessa!Z141+MAX(145,Z$2*вспомогат!$J$12)</f>
        <v>#VALUE!</v>
      </c>
    </row>
    <row r="142" spans="2:26">
      <c r="B142" s="2" t="s">
        <v>223</v>
      </c>
      <c r="C142" s="88" t="s">
        <v>24</v>
      </c>
      <c r="D142" s="89" t="s">
        <v>9</v>
      </c>
      <c r="E142" s="2"/>
      <c r="F142" s="2"/>
      <c r="G142" s="96">
        <f>Odessa!G142+MAX(145,G$2*вспомогат!$J$12)</f>
        <v>324.5090909090909</v>
      </c>
      <c r="H142" s="96">
        <f>Odessa!H142+MAX(145,H$2*вспомогат!$J$12)</f>
        <v>461.0181818181818</v>
      </c>
      <c r="I142" s="96">
        <f>Odessa!I142+MAX(145,I$2*вспомогат!$J$12)</f>
        <v>597.5272727272727</v>
      </c>
      <c r="J142" s="96">
        <f>Odessa!J142+MAX(145,J$2*вспомогат!$J$12)</f>
        <v>734.0363636363636</v>
      </c>
      <c r="K142" s="96">
        <f>Odessa!K142+MAX(145,K$2*вспомогат!$J$12)</f>
        <v>820.5454545454545</v>
      </c>
      <c r="L142" s="96">
        <f>Odessa!L142+MAX(145,L$2*вспомогат!$J$12)</f>
        <v>962.0545454545454</v>
      </c>
      <c r="M142" s="96">
        <f>Odessa!M142+MAX(145,M$2*вспомогат!$J$12)</f>
        <v>1123.5636363636363</v>
      </c>
      <c r="N142" s="96">
        <f>Odessa!N142+MAX(145,N$2*вспомогат!$J$12)</f>
        <v>1285.0727272727272</v>
      </c>
      <c r="O142" s="96">
        <f>Odessa!O142+MAX(145,O$2*вспомогат!$J$12)</f>
        <v>1446.5818181818181</v>
      </c>
      <c r="P142" s="96">
        <f>Odessa!P142+MAX(145,P$2*вспомогат!$J$12)</f>
        <v>1608.090909090909</v>
      </c>
      <c r="Q142" s="96">
        <f>Odessa!Q142+MAX(145,Q$2*вспомогат!$J$12)</f>
        <v>1719.6</v>
      </c>
      <c r="R142" s="96">
        <f>Odessa!R142+MAX(145,R$2*вспомогат!$J$12)</f>
        <v>1881.1090909090908</v>
      </c>
      <c r="S142" s="96">
        <f>Odessa!S142+MAX(145,S$2*вспомогат!$J$12)</f>
        <v>2042.6181818181817</v>
      </c>
      <c r="T142" s="96">
        <f>Odessa!T142+MAX(145,T$2*вспомогат!$J$12)</f>
        <v>2204.1272727272726</v>
      </c>
      <c r="U142" s="96">
        <f>Odessa!U142+MAX(145,U$2*вспомогат!$J$12)</f>
        <v>2365.6363636363635</v>
      </c>
      <c r="V142" s="96">
        <f>Odessa!V142+MAX(145,V$2*вспомогат!$J$12)</f>
        <v>2527.1454545454544</v>
      </c>
      <c r="W142" s="96">
        <f>Odessa!W142+MAX(145,W$2*вспомогат!$J$12)</f>
        <v>2688.6545454545453</v>
      </c>
      <c r="X142" s="96">
        <f>Odessa!X142+MAX(145,X$2*вспомогат!$J$12)</f>
        <v>2850.1636363636362</v>
      </c>
      <c r="Y142" s="96">
        <f>Odessa!Y142+MAX(145,Y$2*вспомогат!$J$12)</f>
        <v>3011.6727272727271</v>
      </c>
      <c r="Z142" s="96">
        <f>Odessa!Z142+MAX(145,Z$2*вспомогат!$J$12)</f>
        <v>3173.181818181818</v>
      </c>
    </row>
    <row r="143" spans="2:26">
      <c r="B143" s="132" t="s">
        <v>291</v>
      </c>
      <c r="C143" s="88" t="s">
        <v>24</v>
      </c>
      <c r="D143" s="89" t="s">
        <v>13</v>
      </c>
      <c r="E143" s="2"/>
      <c r="F143" s="2"/>
      <c r="G143" s="96">
        <f>Odessa!G143+MAX(145,G$2*вспомогат!$J$12)</f>
        <v>283.5090909090909</v>
      </c>
      <c r="H143" s="96">
        <f>Odessa!H143+MAX(145,H$2*вспомогат!$J$12)</f>
        <v>379.0181818181818</v>
      </c>
      <c r="I143" s="96">
        <f>Odessa!I143+MAX(145,I$2*вспомогат!$J$12)</f>
        <v>474.5272727272727</v>
      </c>
      <c r="J143" s="96">
        <f>Odessa!J143+MAX(145,J$2*вспомогат!$J$12)</f>
        <v>570.0363636363636</v>
      </c>
      <c r="K143" s="96">
        <f>Odessa!K143+MAX(145,K$2*вспомогат!$J$12)</f>
        <v>615.5454545454545</v>
      </c>
      <c r="L143" s="96">
        <f>Odessa!L143+MAX(145,L$2*вспомогат!$J$12)</f>
        <v>716.0545454545454</v>
      </c>
      <c r="M143" s="96">
        <f>Odessa!M143+MAX(145,M$2*вспомогат!$J$12)</f>
        <v>836.56363636363631</v>
      </c>
      <c r="N143" s="96">
        <f>Odessa!N143+MAX(145,N$2*вспомогат!$J$12)</f>
        <v>957.07272727272721</v>
      </c>
      <c r="O143" s="96">
        <f>Odessa!O143+MAX(145,O$2*вспомогат!$J$12)</f>
        <v>1077.5818181818181</v>
      </c>
      <c r="P143" s="96">
        <f>Odessa!P143+MAX(145,P$2*вспомогат!$J$12)</f>
        <v>1198.090909090909</v>
      </c>
      <c r="Q143" s="96">
        <f>Odessa!Q143+MAX(145,Q$2*вспомогат!$J$12)</f>
        <v>1268.5999999999999</v>
      </c>
      <c r="R143" s="96">
        <f>Odessa!R143+MAX(145,R$2*вспомогат!$J$12)</f>
        <v>1389.1090909090908</v>
      </c>
      <c r="S143" s="96">
        <f>Odessa!S143+MAX(145,S$2*вспомогат!$J$12)</f>
        <v>1509.6181818181817</v>
      </c>
      <c r="T143" s="96">
        <f>Odessa!T143+MAX(145,T$2*вспомогат!$J$12)</f>
        <v>1630.1272727272726</v>
      </c>
      <c r="U143" s="96">
        <f>Odessa!U143+MAX(145,U$2*вспомогат!$J$12)</f>
        <v>1750.6363636363635</v>
      </c>
      <c r="V143" s="96">
        <f>Odessa!V143+MAX(145,V$2*вспомогат!$J$12)</f>
        <v>1871.1454545454544</v>
      </c>
      <c r="W143" s="96">
        <f>Odessa!W143+MAX(145,W$2*вспомогат!$J$12)</f>
        <v>1991.6545454545453</v>
      </c>
      <c r="X143" s="96">
        <f>Odessa!X143+MAX(145,X$2*вспомогат!$J$12)</f>
        <v>2112.1636363636362</v>
      </c>
      <c r="Y143" s="96">
        <f>Odessa!Y143+MAX(145,Y$2*вспомогат!$J$12)</f>
        <v>2232.6727272727271</v>
      </c>
      <c r="Z143" s="96">
        <f>Odessa!Z143+MAX(145,Z$2*вспомогат!$J$12)</f>
        <v>2353.181818181818</v>
      </c>
    </row>
    <row r="144" spans="2:26">
      <c r="B144" s="132" t="s">
        <v>292</v>
      </c>
      <c r="C144" s="12" t="s">
        <v>24</v>
      </c>
      <c r="D144" s="89" t="s">
        <v>13</v>
      </c>
      <c r="E144" s="2"/>
      <c r="F144" s="2"/>
      <c r="G144" s="96">
        <f>Odessa!G144+MAX(145,G$2*вспомогат!$J$12)</f>
        <v>272.5090909090909</v>
      </c>
      <c r="H144" s="96">
        <f>Odessa!H144+MAX(145,H$2*вспомогат!$J$12)</f>
        <v>357.0181818181818</v>
      </c>
      <c r="I144" s="96">
        <f>Odessa!I144+MAX(145,I$2*вспомогат!$J$12)</f>
        <v>441.5272727272727</v>
      </c>
      <c r="J144" s="96">
        <f>Odessa!J144+MAX(145,J$2*вспомогат!$J$12)</f>
        <v>526.0363636363636</v>
      </c>
      <c r="K144" s="96">
        <f>Odessa!K144+MAX(145,K$2*вспомогат!$J$12)</f>
        <v>560.5454545454545</v>
      </c>
      <c r="L144" s="96">
        <f>Odessa!L144+MAX(145,L$2*вспомогат!$J$12)</f>
        <v>650.0545454545454</v>
      </c>
      <c r="M144" s="96">
        <f>Odessa!M144+MAX(145,M$2*вспомогат!$J$12)</f>
        <v>759.56363636363631</v>
      </c>
      <c r="N144" s="96">
        <f>Odessa!N144+MAX(145,N$2*вспомогат!$J$12)</f>
        <v>869.07272727272721</v>
      </c>
      <c r="O144" s="96">
        <f>Odessa!O144+MAX(145,O$2*вспомогат!$J$12)</f>
        <v>978.58181818181811</v>
      </c>
      <c r="P144" s="96">
        <f>Odessa!P144+MAX(145,P$2*вспомогат!$J$12)</f>
        <v>1088.090909090909</v>
      </c>
      <c r="Q144" s="96">
        <f>Odessa!Q144+MAX(145,Q$2*вспомогат!$J$12)</f>
        <v>1147.5999999999999</v>
      </c>
      <c r="R144" s="96">
        <f>Odessa!R144+MAX(145,R$2*вспомогат!$J$12)</f>
        <v>1257.1090909090908</v>
      </c>
      <c r="S144" s="96">
        <f>Odessa!S144+MAX(145,S$2*вспомогат!$J$12)</f>
        <v>1366.6181818181817</v>
      </c>
      <c r="T144" s="96">
        <f>Odessa!T144+MAX(145,T$2*вспомогат!$J$12)</f>
        <v>1476.1272727272726</v>
      </c>
      <c r="U144" s="96">
        <f>Odessa!U144+MAX(145,U$2*вспомогат!$J$12)</f>
        <v>1585.6363636363635</v>
      </c>
      <c r="V144" s="96">
        <f>Odessa!V144+MAX(145,V$2*вспомогат!$J$12)</f>
        <v>1695.1454545454544</v>
      </c>
      <c r="W144" s="96">
        <f>Odessa!W144+MAX(145,W$2*вспомогат!$J$12)</f>
        <v>1804.6545454545453</v>
      </c>
      <c r="X144" s="96">
        <f>Odessa!X144+MAX(145,X$2*вспомогат!$J$12)</f>
        <v>1914.1636363636362</v>
      </c>
      <c r="Y144" s="96">
        <f>Odessa!Y144+MAX(145,Y$2*вспомогат!$J$12)</f>
        <v>2023.6727272727271</v>
      </c>
      <c r="Z144" s="96">
        <f>Odessa!Z144+MAX(145,Z$2*вспомогат!$J$12)</f>
        <v>2133.181818181818</v>
      </c>
    </row>
    <row r="145" spans="2:26">
      <c r="B145" s="12" t="s">
        <v>33</v>
      </c>
      <c r="C145" s="12" t="s">
        <v>24</v>
      </c>
      <c r="D145" s="89" t="s">
        <v>13</v>
      </c>
      <c r="E145" s="2"/>
      <c r="F145" s="2"/>
      <c r="G145" s="96">
        <f>Odessa!G145+MAX(145,G$2*вспомогат!$J$12)</f>
        <v>283.5090909090909</v>
      </c>
      <c r="H145" s="96">
        <f>Odessa!H145+MAX(145,H$2*вспомогат!$J$12)</f>
        <v>379.0181818181818</v>
      </c>
      <c r="I145" s="96">
        <f>Odessa!I145+MAX(145,I$2*вспомогат!$J$12)</f>
        <v>474.5272727272727</v>
      </c>
      <c r="J145" s="96">
        <f>Odessa!J145+MAX(145,J$2*вспомогат!$J$12)</f>
        <v>570.0363636363636</v>
      </c>
      <c r="K145" s="96">
        <f>Odessa!K145+MAX(145,K$2*вспомогат!$J$12)</f>
        <v>615.5454545454545</v>
      </c>
      <c r="L145" s="96">
        <f>Odessa!L145+MAX(145,L$2*вспомогат!$J$12)</f>
        <v>716.0545454545454</v>
      </c>
      <c r="M145" s="96">
        <f>Odessa!M145+MAX(145,M$2*вспомогат!$J$12)</f>
        <v>836.56363636363631</v>
      </c>
      <c r="N145" s="96">
        <f>Odessa!N145+MAX(145,N$2*вспомогат!$J$12)</f>
        <v>957.07272727272721</v>
      </c>
      <c r="O145" s="96">
        <f>Odessa!O145+MAX(145,O$2*вспомогат!$J$12)</f>
        <v>1077.5818181818181</v>
      </c>
      <c r="P145" s="96">
        <f>Odessa!P145+MAX(145,P$2*вспомогат!$J$12)</f>
        <v>1198.090909090909</v>
      </c>
      <c r="Q145" s="96">
        <f>Odessa!Q145+MAX(145,Q$2*вспомогат!$J$12)</f>
        <v>1268.5999999999999</v>
      </c>
      <c r="R145" s="96">
        <f>Odessa!R145+MAX(145,R$2*вспомогат!$J$12)</f>
        <v>1389.1090909090908</v>
      </c>
      <c r="S145" s="96">
        <f>Odessa!S145+MAX(145,S$2*вспомогат!$J$12)</f>
        <v>1509.6181818181817</v>
      </c>
      <c r="T145" s="96">
        <f>Odessa!T145+MAX(145,T$2*вспомогат!$J$12)</f>
        <v>1630.1272727272726</v>
      </c>
      <c r="U145" s="96">
        <f>Odessa!U145+MAX(145,U$2*вспомогат!$J$12)</f>
        <v>1750.6363636363635</v>
      </c>
      <c r="V145" s="96">
        <f>Odessa!V145+MAX(145,V$2*вспомогат!$J$12)</f>
        <v>1871.1454545454544</v>
      </c>
      <c r="W145" s="96">
        <f>Odessa!W145+MAX(145,W$2*вспомогат!$J$12)</f>
        <v>1991.6545454545453</v>
      </c>
      <c r="X145" s="96">
        <f>Odessa!X145+MAX(145,X$2*вспомогат!$J$12)</f>
        <v>2112.1636363636362</v>
      </c>
      <c r="Y145" s="96">
        <f>Odessa!Y145+MAX(145,Y$2*вспомогат!$J$12)</f>
        <v>2232.6727272727271</v>
      </c>
      <c r="Z145" s="96">
        <f>Odessa!Z145+MAX(145,Z$2*вспомогат!$J$12)</f>
        <v>2353.181818181818</v>
      </c>
    </row>
    <row r="146" spans="2:26">
      <c r="B146" s="2" t="s">
        <v>293</v>
      </c>
      <c r="C146" s="12" t="s">
        <v>24</v>
      </c>
      <c r="D146" s="89" t="s">
        <v>13</v>
      </c>
      <c r="E146" s="2"/>
      <c r="F146" s="2"/>
      <c r="G146" s="96">
        <f>Odessa!G146+MAX(145,G$2*вспомогат!$J$12)</f>
        <v>285.5090909090909</v>
      </c>
      <c r="H146" s="96">
        <f>Odessa!H146+MAX(145,H$2*вспомогат!$J$12)</f>
        <v>383.0181818181818</v>
      </c>
      <c r="I146" s="96">
        <f>Odessa!I146+MAX(145,I$2*вспомогат!$J$12)</f>
        <v>480.5272727272727</v>
      </c>
      <c r="J146" s="96">
        <f>Odessa!J146+MAX(145,J$2*вспомогат!$J$12)</f>
        <v>578.0363636363636</v>
      </c>
      <c r="K146" s="96">
        <f>Odessa!K146+MAX(145,K$2*вспомогат!$J$12)</f>
        <v>625.5454545454545</v>
      </c>
      <c r="L146" s="96">
        <f>Odessa!L146+MAX(145,L$2*вспомогат!$J$12)</f>
        <v>728.0545454545454</v>
      </c>
      <c r="M146" s="96">
        <f>Odessa!M146+MAX(145,M$2*вспомогат!$J$12)</f>
        <v>850.56363636363631</v>
      </c>
      <c r="N146" s="96">
        <f>Odessa!N146+MAX(145,N$2*вспомогат!$J$12)</f>
        <v>973.07272727272721</v>
      </c>
      <c r="O146" s="96">
        <f>Odessa!O146+MAX(145,O$2*вспомогат!$J$12)</f>
        <v>1095.5818181818181</v>
      </c>
      <c r="P146" s="96">
        <f>Odessa!P146+MAX(145,P$2*вспомогат!$J$12)</f>
        <v>1218.090909090909</v>
      </c>
      <c r="Q146" s="96">
        <f>Odessa!Q146+MAX(145,Q$2*вспомогат!$J$12)</f>
        <v>1290.5999999999999</v>
      </c>
      <c r="R146" s="96">
        <f>Odessa!R146+MAX(145,R$2*вспомогат!$J$12)</f>
        <v>1413.1090909090908</v>
      </c>
      <c r="S146" s="96">
        <f>Odessa!S146+MAX(145,S$2*вспомогат!$J$12)</f>
        <v>1535.6181818181817</v>
      </c>
      <c r="T146" s="96">
        <f>Odessa!T146+MAX(145,T$2*вспомогат!$J$12)</f>
        <v>1658.1272727272726</v>
      </c>
      <c r="U146" s="96">
        <f>Odessa!U146+MAX(145,U$2*вспомогат!$J$12)</f>
        <v>1780.6363636363635</v>
      </c>
      <c r="V146" s="96">
        <f>Odessa!V146+MAX(145,V$2*вспомогат!$J$12)</f>
        <v>1903.1454545454544</v>
      </c>
      <c r="W146" s="96">
        <f>Odessa!W146+MAX(145,W$2*вспомогат!$J$12)</f>
        <v>2025.6545454545453</v>
      </c>
      <c r="X146" s="96">
        <f>Odessa!X146+MAX(145,X$2*вспомогат!$J$12)</f>
        <v>2148.1636363636362</v>
      </c>
      <c r="Y146" s="96">
        <f>Odessa!Y146+MAX(145,Y$2*вспомогат!$J$12)</f>
        <v>2270.6727272727271</v>
      </c>
      <c r="Z146" s="96">
        <f>Odessa!Z146+MAX(145,Z$2*вспомогат!$J$12)</f>
        <v>2393.181818181818</v>
      </c>
    </row>
    <row r="147" spans="2:26">
      <c r="B147" s="2" t="s">
        <v>294</v>
      </c>
      <c r="C147" s="12" t="s">
        <v>24</v>
      </c>
      <c r="D147" s="89" t="s">
        <v>13</v>
      </c>
      <c r="E147" s="2"/>
      <c r="F147" s="2"/>
      <c r="G147" s="96">
        <f>Odessa!G147+MAX(145,G$2*вспомогат!$J$12)</f>
        <v>283.5090909090909</v>
      </c>
      <c r="H147" s="96">
        <f>Odessa!H147+MAX(145,H$2*вспомогат!$J$12)</f>
        <v>379.0181818181818</v>
      </c>
      <c r="I147" s="96">
        <f>Odessa!I147+MAX(145,I$2*вспомогат!$J$12)</f>
        <v>474.5272727272727</v>
      </c>
      <c r="J147" s="96">
        <f>Odessa!J147+MAX(145,J$2*вспомогат!$J$12)</f>
        <v>570.0363636363636</v>
      </c>
      <c r="K147" s="96">
        <f>Odessa!K147+MAX(145,K$2*вспомогат!$J$12)</f>
        <v>615.5454545454545</v>
      </c>
      <c r="L147" s="96">
        <f>Odessa!L147+MAX(145,L$2*вспомогат!$J$12)</f>
        <v>716.0545454545454</v>
      </c>
      <c r="M147" s="96">
        <f>Odessa!M147+MAX(145,M$2*вспомогат!$J$12)</f>
        <v>836.56363636363631</v>
      </c>
      <c r="N147" s="96">
        <f>Odessa!N147+MAX(145,N$2*вспомогат!$J$12)</f>
        <v>957.07272727272721</v>
      </c>
      <c r="O147" s="96">
        <f>Odessa!O147+MAX(145,O$2*вспомогат!$J$12)</f>
        <v>1077.5818181818181</v>
      </c>
      <c r="P147" s="96">
        <f>Odessa!P147+MAX(145,P$2*вспомогат!$J$12)</f>
        <v>1198.090909090909</v>
      </c>
      <c r="Q147" s="96">
        <f>Odessa!Q147+MAX(145,Q$2*вспомогат!$J$12)</f>
        <v>1268.5999999999999</v>
      </c>
      <c r="R147" s="96">
        <f>Odessa!R147+MAX(145,R$2*вспомогат!$J$12)</f>
        <v>1389.1090909090908</v>
      </c>
      <c r="S147" s="96">
        <f>Odessa!S147+MAX(145,S$2*вспомогат!$J$12)</f>
        <v>1509.6181818181817</v>
      </c>
      <c r="T147" s="96">
        <f>Odessa!T147+MAX(145,T$2*вспомогат!$J$12)</f>
        <v>1630.1272727272726</v>
      </c>
      <c r="U147" s="96">
        <f>Odessa!U147+MAX(145,U$2*вспомогат!$J$12)</f>
        <v>1750.6363636363635</v>
      </c>
      <c r="V147" s="96">
        <f>Odessa!V147+MAX(145,V$2*вспомогат!$J$12)</f>
        <v>1871.1454545454544</v>
      </c>
      <c r="W147" s="96">
        <f>Odessa!W147+MAX(145,W$2*вспомогат!$J$12)</f>
        <v>1991.6545454545453</v>
      </c>
      <c r="X147" s="96">
        <f>Odessa!X147+MAX(145,X$2*вспомогат!$J$12)</f>
        <v>2112.1636363636362</v>
      </c>
      <c r="Y147" s="96">
        <f>Odessa!Y147+MAX(145,Y$2*вспомогат!$J$12)</f>
        <v>2232.6727272727271</v>
      </c>
      <c r="Z147" s="96">
        <f>Odessa!Z147+MAX(145,Z$2*вспомогат!$J$12)</f>
        <v>2353.181818181818</v>
      </c>
    </row>
    <row r="148" spans="2:26">
      <c r="B148" s="2" t="s">
        <v>295</v>
      </c>
      <c r="C148" s="12" t="s">
        <v>24</v>
      </c>
      <c r="D148" s="89" t="s">
        <v>13</v>
      </c>
      <c r="E148" s="2"/>
      <c r="F148" s="2"/>
      <c r="G148" s="96">
        <f>Odessa!G148+MAX(145,G$2*вспомогат!$J$12)</f>
        <v>272.5090909090909</v>
      </c>
      <c r="H148" s="96">
        <f>Odessa!H148+MAX(145,H$2*вспомогат!$J$12)</f>
        <v>357.0181818181818</v>
      </c>
      <c r="I148" s="96">
        <f>Odessa!I148+MAX(145,I$2*вспомогат!$J$12)</f>
        <v>441.5272727272727</v>
      </c>
      <c r="J148" s="96">
        <f>Odessa!J148+MAX(145,J$2*вспомогат!$J$12)</f>
        <v>526.0363636363636</v>
      </c>
      <c r="K148" s="96">
        <f>Odessa!K148+MAX(145,K$2*вспомогат!$J$12)</f>
        <v>560.5454545454545</v>
      </c>
      <c r="L148" s="96">
        <f>Odessa!L148+MAX(145,L$2*вспомогат!$J$12)</f>
        <v>650.0545454545454</v>
      </c>
      <c r="M148" s="96">
        <f>Odessa!M148+MAX(145,M$2*вспомогат!$J$12)</f>
        <v>759.56363636363631</v>
      </c>
      <c r="N148" s="96">
        <f>Odessa!N148+MAX(145,N$2*вспомогат!$J$12)</f>
        <v>869.07272727272721</v>
      </c>
      <c r="O148" s="96">
        <f>Odessa!O148+MAX(145,O$2*вспомогат!$J$12)</f>
        <v>978.58181818181811</v>
      </c>
      <c r="P148" s="96">
        <f>Odessa!P148+MAX(145,P$2*вспомогат!$J$12)</f>
        <v>1088.090909090909</v>
      </c>
      <c r="Q148" s="96">
        <f>Odessa!Q148+MAX(145,Q$2*вспомогат!$J$12)</f>
        <v>1147.5999999999999</v>
      </c>
      <c r="R148" s="96">
        <f>Odessa!R148+MAX(145,R$2*вспомогат!$J$12)</f>
        <v>1257.1090909090908</v>
      </c>
      <c r="S148" s="96">
        <f>Odessa!S148+MAX(145,S$2*вспомогат!$J$12)</f>
        <v>1366.6181818181817</v>
      </c>
      <c r="T148" s="96">
        <f>Odessa!T148+MAX(145,T$2*вспомогат!$J$12)</f>
        <v>1476.1272727272726</v>
      </c>
      <c r="U148" s="96">
        <f>Odessa!U148+MAX(145,U$2*вспомогат!$J$12)</f>
        <v>1585.6363636363635</v>
      </c>
      <c r="V148" s="96">
        <f>Odessa!V148+MAX(145,V$2*вспомогат!$J$12)</f>
        <v>1695.1454545454544</v>
      </c>
      <c r="W148" s="96">
        <f>Odessa!W148+MAX(145,W$2*вспомогат!$J$12)</f>
        <v>1804.6545454545453</v>
      </c>
      <c r="X148" s="96">
        <f>Odessa!X148+MAX(145,X$2*вспомогат!$J$12)</f>
        <v>1914.1636363636362</v>
      </c>
      <c r="Y148" s="96">
        <f>Odessa!Y148+MAX(145,Y$2*вспомогат!$J$12)</f>
        <v>2023.6727272727271</v>
      </c>
      <c r="Z148" s="96">
        <f>Odessa!Z148+MAX(145,Z$2*вспомогат!$J$12)</f>
        <v>2133.181818181818</v>
      </c>
    </row>
    <row r="149" spans="2:26">
      <c r="B149" s="2" t="s">
        <v>296</v>
      </c>
      <c r="C149" s="12" t="s">
        <v>24</v>
      </c>
      <c r="D149" s="89" t="s">
        <v>13</v>
      </c>
      <c r="E149" s="2"/>
      <c r="F149" s="2"/>
      <c r="G149" s="96">
        <f>Odessa!G149+MAX(145,G$2*вспомогат!$J$12)</f>
        <v>285.5090909090909</v>
      </c>
      <c r="H149" s="96">
        <f>Odessa!H149+MAX(145,H$2*вспомогат!$J$12)</f>
        <v>383.0181818181818</v>
      </c>
      <c r="I149" s="96">
        <f>Odessa!I149+MAX(145,I$2*вспомогат!$J$12)</f>
        <v>480.5272727272727</v>
      </c>
      <c r="J149" s="96">
        <f>Odessa!J149+MAX(145,J$2*вспомогат!$J$12)</f>
        <v>578.0363636363636</v>
      </c>
      <c r="K149" s="96">
        <f>Odessa!K149+MAX(145,K$2*вспомогат!$J$12)</f>
        <v>625.5454545454545</v>
      </c>
      <c r="L149" s="96">
        <f>Odessa!L149+MAX(145,L$2*вспомогат!$J$12)</f>
        <v>728.0545454545454</v>
      </c>
      <c r="M149" s="96">
        <f>Odessa!M149+MAX(145,M$2*вспомогат!$J$12)</f>
        <v>850.56363636363631</v>
      </c>
      <c r="N149" s="96">
        <f>Odessa!N149+MAX(145,N$2*вспомогат!$J$12)</f>
        <v>973.07272727272721</v>
      </c>
      <c r="O149" s="96">
        <f>Odessa!O149+MAX(145,O$2*вспомогат!$J$12)</f>
        <v>1095.5818181818181</v>
      </c>
      <c r="P149" s="96">
        <f>Odessa!P149+MAX(145,P$2*вспомогат!$J$12)</f>
        <v>1218.090909090909</v>
      </c>
      <c r="Q149" s="96">
        <f>Odessa!Q149+MAX(145,Q$2*вспомогат!$J$12)</f>
        <v>1290.5999999999999</v>
      </c>
      <c r="R149" s="96">
        <f>Odessa!R149+MAX(145,R$2*вспомогат!$J$12)</f>
        <v>1413.1090909090908</v>
      </c>
      <c r="S149" s="96">
        <f>Odessa!S149+MAX(145,S$2*вспомогат!$J$12)</f>
        <v>1535.6181818181817</v>
      </c>
      <c r="T149" s="96">
        <f>Odessa!T149+MAX(145,T$2*вспомогат!$J$12)</f>
        <v>1658.1272727272726</v>
      </c>
      <c r="U149" s="96">
        <f>Odessa!U149+MAX(145,U$2*вспомогат!$J$12)</f>
        <v>1780.6363636363635</v>
      </c>
      <c r="V149" s="96">
        <f>Odessa!V149+MAX(145,V$2*вспомогат!$J$12)</f>
        <v>1903.1454545454544</v>
      </c>
      <c r="W149" s="96">
        <f>Odessa!W149+MAX(145,W$2*вспомогат!$J$12)</f>
        <v>2025.6545454545453</v>
      </c>
      <c r="X149" s="96">
        <f>Odessa!X149+MAX(145,X$2*вспомогат!$J$12)</f>
        <v>2148.1636363636362</v>
      </c>
      <c r="Y149" s="96">
        <f>Odessa!Y149+MAX(145,Y$2*вспомогат!$J$12)</f>
        <v>2270.6727272727271</v>
      </c>
      <c r="Z149" s="96">
        <f>Odessa!Z149+MAX(145,Z$2*вспомогат!$J$12)</f>
        <v>2393.181818181818</v>
      </c>
    </row>
    <row r="150" spans="2:26">
      <c r="B150" s="2" t="s">
        <v>224</v>
      </c>
      <c r="C150" s="12" t="s">
        <v>24</v>
      </c>
      <c r="D150" s="89" t="s">
        <v>13</v>
      </c>
      <c r="E150" s="2"/>
      <c r="F150" s="2"/>
      <c r="G150" s="96">
        <f>Odessa!G150+MAX(145,G$2*вспомогат!$J$12)</f>
        <v>283.5090909090909</v>
      </c>
      <c r="H150" s="96">
        <f>Odessa!H150+MAX(145,H$2*вспомогат!$J$12)</f>
        <v>379.0181818181818</v>
      </c>
      <c r="I150" s="96">
        <f>Odessa!I150+MAX(145,I$2*вспомогат!$J$12)</f>
        <v>474.5272727272727</v>
      </c>
      <c r="J150" s="96">
        <f>Odessa!J150+MAX(145,J$2*вспомогат!$J$12)</f>
        <v>570.0363636363636</v>
      </c>
      <c r="K150" s="96">
        <f>Odessa!K150+MAX(145,K$2*вспомогат!$J$12)</f>
        <v>615.5454545454545</v>
      </c>
      <c r="L150" s="96">
        <f>Odessa!L150+MAX(145,L$2*вспомогат!$J$12)</f>
        <v>716.0545454545454</v>
      </c>
      <c r="M150" s="96">
        <f>Odessa!M150+MAX(145,M$2*вспомогат!$J$12)</f>
        <v>836.56363636363631</v>
      </c>
      <c r="N150" s="96">
        <f>Odessa!N150+MAX(145,N$2*вспомогат!$J$12)</f>
        <v>957.07272727272721</v>
      </c>
      <c r="O150" s="96">
        <f>Odessa!O150+MAX(145,O$2*вспомогат!$J$12)</f>
        <v>1077.5818181818181</v>
      </c>
      <c r="P150" s="96">
        <f>Odessa!P150+MAX(145,P$2*вспомогат!$J$12)</f>
        <v>1198.090909090909</v>
      </c>
      <c r="Q150" s="96">
        <f>Odessa!Q150+MAX(145,Q$2*вспомогат!$J$12)</f>
        <v>1268.5999999999999</v>
      </c>
      <c r="R150" s="96">
        <f>Odessa!R150+MAX(145,R$2*вспомогат!$J$12)</f>
        <v>1389.1090909090908</v>
      </c>
      <c r="S150" s="96">
        <f>Odessa!S150+MAX(145,S$2*вспомогат!$J$12)</f>
        <v>1509.6181818181817</v>
      </c>
      <c r="T150" s="96">
        <f>Odessa!T150+MAX(145,T$2*вспомогат!$J$12)</f>
        <v>1630.1272727272726</v>
      </c>
      <c r="U150" s="96">
        <f>Odessa!U150+MAX(145,U$2*вспомогат!$J$12)</f>
        <v>1750.6363636363635</v>
      </c>
      <c r="V150" s="96">
        <f>Odessa!V150+MAX(145,V$2*вспомогат!$J$12)</f>
        <v>1871.1454545454544</v>
      </c>
      <c r="W150" s="96">
        <f>Odessa!W150+MAX(145,W$2*вспомогат!$J$12)</f>
        <v>1991.6545454545453</v>
      </c>
      <c r="X150" s="96">
        <f>Odessa!X150+MAX(145,X$2*вспомогат!$J$12)</f>
        <v>2112.1636363636362</v>
      </c>
      <c r="Y150" s="96">
        <f>Odessa!Y150+MAX(145,Y$2*вспомогат!$J$12)</f>
        <v>2232.6727272727271</v>
      </c>
      <c r="Z150" s="96">
        <f>Odessa!Z150+MAX(145,Z$2*вспомогат!$J$12)</f>
        <v>2353.181818181818</v>
      </c>
    </row>
    <row r="151" spans="2:26">
      <c r="B151" s="132" t="s">
        <v>297</v>
      </c>
      <c r="C151" s="12" t="s">
        <v>24</v>
      </c>
      <c r="D151" s="89" t="s">
        <v>13</v>
      </c>
      <c r="E151" s="2"/>
      <c r="F151" s="2"/>
      <c r="G151" s="96">
        <f>Odessa!G151+MAX(145,G$2*вспомогат!$J$12)</f>
        <v>272.5090909090909</v>
      </c>
      <c r="H151" s="96">
        <f>Odessa!H151+MAX(145,H$2*вспомогат!$J$12)</f>
        <v>357.0181818181818</v>
      </c>
      <c r="I151" s="96">
        <f>Odessa!I151+MAX(145,I$2*вспомогат!$J$12)</f>
        <v>441.5272727272727</v>
      </c>
      <c r="J151" s="96">
        <f>Odessa!J151+MAX(145,J$2*вспомогат!$J$12)</f>
        <v>526.0363636363636</v>
      </c>
      <c r="K151" s="96">
        <f>Odessa!K151+MAX(145,K$2*вспомогат!$J$12)</f>
        <v>560.5454545454545</v>
      </c>
      <c r="L151" s="96">
        <f>Odessa!L151+MAX(145,L$2*вспомогат!$J$12)</f>
        <v>650.0545454545454</v>
      </c>
      <c r="M151" s="96">
        <f>Odessa!M151+MAX(145,M$2*вспомогат!$J$12)</f>
        <v>759.56363636363631</v>
      </c>
      <c r="N151" s="96">
        <f>Odessa!N151+MAX(145,N$2*вспомогат!$J$12)</f>
        <v>869.07272727272721</v>
      </c>
      <c r="O151" s="96">
        <f>Odessa!O151+MAX(145,O$2*вспомогат!$J$12)</f>
        <v>978.58181818181811</v>
      </c>
      <c r="P151" s="96">
        <f>Odessa!P151+MAX(145,P$2*вспомогат!$J$12)</f>
        <v>1088.090909090909</v>
      </c>
      <c r="Q151" s="96">
        <f>Odessa!Q151+MAX(145,Q$2*вспомогат!$J$12)</f>
        <v>1147.5999999999999</v>
      </c>
      <c r="R151" s="96">
        <f>Odessa!R151+MAX(145,R$2*вспомогат!$J$12)</f>
        <v>1257.1090909090908</v>
      </c>
      <c r="S151" s="96">
        <f>Odessa!S151+MAX(145,S$2*вспомогат!$J$12)</f>
        <v>1366.6181818181817</v>
      </c>
      <c r="T151" s="96">
        <f>Odessa!T151+MAX(145,T$2*вспомогат!$J$12)</f>
        <v>1476.1272727272726</v>
      </c>
      <c r="U151" s="96">
        <f>Odessa!U151+MAX(145,U$2*вспомогат!$J$12)</f>
        <v>1585.6363636363635</v>
      </c>
      <c r="V151" s="96">
        <f>Odessa!V151+MAX(145,V$2*вспомогат!$J$12)</f>
        <v>1695.1454545454544</v>
      </c>
      <c r="W151" s="96">
        <f>Odessa!W151+MAX(145,W$2*вспомогат!$J$12)</f>
        <v>1804.6545454545453</v>
      </c>
      <c r="X151" s="96">
        <f>Odessa!X151+MAX(145,X$2*вспомогат!$J$12)</f>
        <v>1914.1636363636362</v>
      </c>
      <c r="Y151" s="96">
        <f>Odessa!Y151+MAX(145,Y$2*вспомогат!$J$12)</f>
        <v>2023.6727272727271</v>
      </c>
      <c r="Z151" s="96">
        <f>Odessa!Z151+MAX(145,Z$2*вспомогат!$J$12)</f>
        <v>2133.181818181818</v>
      </c>
    </row>
    <row r="152" spans="2:26">
      <c r="B152" s="132" t="s">
        <v>298</v>
      </c>
      <c r="C152" s="12" t="s">
        <v>24</v>
      </c>
      <c r="D152" s="89" t="s">
        <v>13</v>
      </c>
      <c r="E152" s="2"/>
      <c r="F152" s="2"/>
      <c r="G152" s="96">
        <f>Odessa!G152+MAX(145,G$2*вспомогат!$J$12)</f>
        <v>272.5090909090909</v>
      </c>
      <c r="H152" s="96">
        <f>Odessa!H152+MAX(145,H$2*вспомогат!$J$12)</f>
        <v>357.0181818181818</v>
      </c>
      <c r="I152" s="96">
        <f>Odessa!I152+MAX(145,I$2*вспомогат!$J$12)</f>
        <v>441.5272727272727</v>
      </c>
      <c r="J152" s="96">
        <f>Odessa!J152+MAX(145,J$2*вспомогат!$J$12)</f>
        <v>526.0363636363636</v>
      </c>
      <c r="K152" s="96">
        <f>Odessa!K152+MAX(145,K$2*вспомогат!$J$12)</f>
        <v>560.5454545454545</v>
      </c>
      <c r="L152" s="96">
        <f>Odessa!L152+MAX(145,L$2*вспомогат!$J$12)</f>
        <v>650.0545454545454</v>
      </c>
      <c r="M152" s="96">
        <f>Odessa!M152+MAX(145,M$2*вспомогат!$J$12)</f>
        <v>759.56363636363631</v>
      </c>
      <c r="N152" s="96">
        <f>Odessa!N152+MAX(145,N$2*вспомогат!$J$12)</f>
        <v>869.07272727272721</v>
      </c>
      <c r="O152" s="96">
        <f>Odessa!O152+MAX(145,O$2*вспомогат!$J$12)</f>
        <v>978.58181818181811</v>
      </c>
      <c r="P152" s="96">
        <f>Odessa!P152+MAX(145,P$2*вспомогат!$J$12)</f>
        <v>1088.090909090909</v>
      </c>
      <c r="Q152" s="96">
        <f>Odessa!Q152+MAX(145,Q$2*вспомогат!$J$12)</f>
        <v>1147.5999999999999</v>
      </c>
      <c r="R152" s="96">
        <f>Odessa!R152+MAX(145,R$2*вспомогат!$J$12)</f>
        <v>1257.1090909090908</v>
      </c>
      <c r="S152" s="96">
        <f>Odessa!S152+MAX(145,S$2*вспомогат!$J$12)</f>
        <v>1366.6181818181817</v>
      </c>
      <c r="T152" s="96">
        <f>Odessa!T152+MAX(145,T$2*вспомогат!$J$12)</f>
        <v>1476.1272727272726</v>
      </c>
      <c r="U152" s="96">
        <f>Odessa!U152+MAX(145,U$2*вспомогат!$J$12)</f>
        <v>1585.6363636363635</v>
      </c>
      <c r="V152" s="96">
        <f>Odessa!V152+MAX(145,V$2*вспомогат!$J$12)</f>
        <v>1695.1454545454544</v>
      </c>
      <c r="W152" s="96">
        <f>Odessa!W152+MAX(145,W$2*вспомогат!$J$12)</f>
        <v>1804.6545454545453</v>
      </c>
      <c r="X152" s="96">
        <f>Odessa!X152+MAX(145,X$2*вспомогат!$J$12)</f>
        <v>1914.1636363636362</v>
      </c>
      <c r="Y152" s="96">
        <f>Odessa!Y152+MAX(145,Y$2*вспомогат!$J$12)</f>
        <v>2023.6727272727271</v>
      </c>
      <c r="Z152" s="96">
        <f>Odessa!Z152+MAX(145,Z$2*вспомогат!$J$12)</f>
        <v>2133.181818181818</v>
      </c>
    </row>
    <row r="153" spans="2:26">
      <c r="B153" s="132" t="s">
        <v>299</v>
      </c>
      <c r="C153" s="12" t="s">
        <v>24</v>
      </c>
      <c r="D153" s="89" t="s">
        <v>13</v>
      </c>
      <c r="E153" s="2"/>
      <c r="F153" s="2"/>
      <c r="G153" s="96">
        <f>Odessa!G153+MAX(145,G$2*вспомогат!$J$12)</f>
        <v>272.5090909090909</v>
      </c>
      <c r="H153" s="96">
        <f>Odessa!H153+MAX(145,H$2*вспомогат!$J$12)</f>
        <v>357.0181818181818</v>
      </c>
      <c r="I153" s="96">
        <f>Odessa!I153+MAX(145,I$2*вспомогат!$J$12)</f>
        <v>441.5272727272727</v>
      </c>
      <c r="J153" s="96">
        <f>Odessa!J153+MAX(145,J$2*вспомогат!$J$12)</f>
        <v>526.0363636363636</v>
      </c>
      <c r="K153" s="96">
        <f>Odessa!K153+MAX(145,K$2*вспомогат!$J$12)</f>
        <v>560.5454545454545</v>
      </c>
      <c r="L153" s="96">
        <f>Odessa!L153+MAX(145,L$2*вспомогат!$J$12)</f>
        <v>650.0545454545454</v>
      </c>
      <c r="M153" s="96">
        <f>Odessa!M153+MAX(145,M$2*вспомогат!$J$12)</f>
        <v>759.56363636363631</v>
      </c>
      <c r="N153" s="96">
        <f>Odessa!N153+MAX(145,N$2*вспомогат!$J$12)</f>
        <v>869.07272727272721</v>
      </c>
      <c r="O153" s="96">
        <f>Odessa!O153+MAX(145,O$2*вспомогат!$J$12)</f>
        <v>978.58181818181811</v>
      </c>
      <c r="P153" s="96">
        <f>Odessa!P153+MAX(145,P$2*вспомогат!$J$12)</f>
        <v>1088.090909090909</v>
      </c>
      <c r="Q153" s="96">
        <f>Odessa!Q153+MAX(145,Q$2*вспомогат!$J$12)</f>
        <v>1147.5999999999999</v>
      </c>
      <c r="R153" s="96">
        <f>Odessa!R153+MAX(145,R$2*вспомогат!$J$12)</f>
        <v>1257.1090909090908</v>
      </c>
      <c r="S153" s="96">
        <f>Odessa!S153+MAX(145,S$2*вспомогат!$J$12)</f>
        <v>1366.6181818181817</v>
      </c>
      <c r="T153" s="96">
        <f>Odessa!T153+MAX(145,T$2*вспомогат!$J$12)</f>
        <v>1476.1272727272726</v>
      </c>
      <c r="U153" s="96">
        <f>Odessa!U153+MAX(145,U$2*вспомогат!$J$12)</f>
        <v>1585.6363636363635</v>
      </c>
      <c r="V153" s="96">
        <f>Odessa!V153+MAX(145,V$2*вспомогат!$J$12)</f>
        <v>1695.1454545454544</v>
      </c>
      <c r="W153" s="96">
        <f>Odessa!W153+MAX(145,W$2*вспомогат!$J$12)</f>
        <v>1804.6545454545453</v>
      </c>
      <c r="X153" s="96">
        <f>Odessa!X153+MAX(145,X$2*вспомогат!$J$12)</f>
        <v>1914.1636363636362</v>
      </c>
      <c r="Y153" s="96">
        <f>Odessa!Y153+MAX(145,Y$2*вспомогат!$J$12)</f>
        <v>2023.6727272727271</v>
      </c>
      <c r="Z153" s="96">
        <f>Odessa!Z153+MAX(145,Z$2*вспомогат!$J$12)</f>
        <v>2133.181818181818</v>
      </c>
    </row>
    <row r="154" spans="2:26">
      <c r="B154" s="136" t="s">
        <v>300</v>
      </c>
      <c r="C154" s="12" t="s">
        <v>24</v>
      </c>
      <c r="D154" s="89" t="s">
        <v>13</v>
      </c>
      <c r="E154" s="2"/>
      <c r="F154" s="2"/>
      <c r="G154" s="96">
        <f>Odessa!G154+MAX(145,G$2*вспомогат!$J$12)</f>
        <v>285.5090909090909</v>
      </c>
      <c r="H154" s="96">
        <f>Odessa!H154+MAX(145,H$2*вспомогат!$J$12)</f>
        <v>383.0181818181818</v>
      </c>
      <c r="I154" s="96">
        <f>Odessa!I154+MAX(145,I$2*вспомогат!$J$12)</f>
        <v>480.5272727272727</v>
      </c>
      <c r="J154" s="96">
        <f>Odessa!J154+MAX(145,J$2*вспомогат!$J$12)</f>
        <v>578.0363636363636</v>
      </c>
      <c r="K154" s="96">
        <f>Odessa!K154+MAX(145,K$2*вспомогат!$J$12)</f>
        <v>625.5454545454545</v>
      </c>
      <c r="L154" s="96">
        <f>Odessa!L154+MAX(145,L$2*вспомогат!$J$12)</f>
        <v>728.0545454545454</v>
      </c>
      <c r="M154" s="96">
        <f>Odessa!M154+MAX(145,M$2*вспомогат!$J$12)</f>
        <v>850.56363636363631</v>
      </c>
      <c r="N154" s="96">
        <f>Odessa!N154+MAX(145,N$2*вспомогат!$J$12)</f>
        <v>973.07272727272721</v>
      </c>
      <c r="O154" s="96">
        <f>Odessa!O154+MAX(145,O$2*вспомогат!$J$12)</f>
        <v>1095.5818181818181</v>
      </c>
      <c r="P154" s="96">
        <f>Odessa!P154+MAX(145,P$2*вспомогат!$J$12)</f>
        <v>1218.090909090909</v>
      </c>
      <c r="Q154" s="96">
        <f>Odessa!Q154+MAX(145,Q$2*вспомогат!$J$12)</f>
        <v>1290.5999999999999</v>
      </c>
      <c r="R154" s="96">
        <f>Odessa!R154+MAX(145,R$2*вспомогат!$J$12)</f>
        <v>1413.1090909090908</v>
      </c>
      <c r="S154" s="96">
        <f>Odessa!S154+MAX(145,S$2*вспомогат!$J$12)</f>
        <v>1535.6181818181817</v>
      </c>
      <c r="T154" s="96">
        <f>Odessa!T154+MAX(145,T$2*вспомогат!$J$12)</f>
        <v>1658.1272727272726</v>
      </c>
      <c r="U154" s="96">
        <f>Odessa!U154+MAX(145,U$2*вспомогат!$J$12)</f>
        <v>1780.6363636363635</v>
      </c>
      <c r="V154" s="96">
        <f>Odessa!V154+MAX(145,V$2*вспомогат!$J$12)</f>
        <v>1903.1454545454544</v>
      </c>
      <c r="W154" s="96">
        <f>Odessa!W154+MAX(145,W$2*вспомогат!$J$12)</f>
        <v>2025.6545454545453</v>
      </c>
      <c r="X154" s="96">
        <f>Odessa!X154+MAX(145,X$2*вспомогат!$J$12)</f>
        <v>2148.1636363636362</v>
      </c>
      <c r="Y154" s="96">
        <f>Odessa!Y154+MAX(145,Y$2*вспомогат!$J$12)</f>
        <v>2270.6727272727271</v>
      </c>
      <c r="Z154" s="96">
        <f>Odessa!Z154+MAX(145,Z$2*вспомогат!$J$12)</f>
        <v>2393.181818181818</v>
      </c>
    </row>
  </sheetData>
  <mergeCells count="1">
    <mergeCell ref="G1: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Лист1</vt:lpstr>
      <vt:lpstr>вспомогат</vt:lpstr>
      <vt:lpstr>LCL Rate Calculation</vt:lpstr>
      <vt:lpstr>Odessa</vt:lpstr>
      <vt:lpstr>Hamburg</vt:lpstr>
      <vt:lpstr>Kiev, Cherkassy</vt:lpstr>
      <vt:lpstr>Dnepr, Bila Tserkva</vt:lpstr>
      <vt:lpstr>Zaporogye, Kharkiv</vt:lpstr>
      <vt:lpstr>Kriviy Rig, Poltava</vt:lpstr>
      <vt:lpstr>Chernigiv, Sumy</vt:lpstr>
      <vt:lpstr>Vinnytsia, Zhitomir</vt:lpstr>
      <vt:lpstr>Kirovograd, Nikolaev</vt:lpstr>
      <vt:lpstr>Chisinau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</dc:creator>
  <cp:lastModifiedBy>Natalia Striletska</cp:lastModifiedBy>
  <cp:lastPrinted>2016-02-05T13:09:47Z</cp:lastPrinted>
  <dcterms:created xsi:type="dcterms:W3CDTF">2015-11-07T18:09:33Z</dcterms:created>
  <dcterms:modified xsi:type="dcterms:W3CDTF">2019-05-30T07:10:59Z</dcterms:modified>
</cp:coreProperties>
</file>